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queryTables/queryTable1.xml" ContentType="application/vnd.openxmlformats-officedocument.spreadsheetml.queryTable+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FT\Accounting\Fiscal Year 2023-24\Sparsity Aid\"/>
    </mc:Choice>
  </mc:AlternateContent>
  <xr:revisionPtr revIDLastSave="0" documentId="13_ncr:1_{B1336890-69EA-4C80-962A-97B252845762}" xr6:coauthVersionLast="47" xr6:coauthVersionMax="47" xr10:uidLastSave="{00000000-0000-0000-0000-000000000000}"/>
  <bookViews>
    <workbookView xWindow="-28920" yWindow="-120" windowWidth="29040" windowHeight="15840" tabRatio="848" xr2:uid="{EAA59691-B431-445C-AB3E-C00F5E60D44E}"/>
  </bookViews>
  <sheets>
    <sheet name="10.19.2023" sheetId="1" r:id="rId1"/>
    <sheet name="10.19.2023 finalEligiblSortName" sheetId="8" state="hidden" r:id="rId2"/>
    <sheet name="10.19.2023 final all sortName" sheetId="7" state="hidden" r:id="rId3"/>
    <sheet name="10.19.2023 final all sortCode" sheetId="6" state="hidden" r:id="rId4"/>
    <sheet name="9.6.23 all districts_sort code" sheetId="3" state="hidden" r:id="rId5"/>
  </sheets>
  <externalReferences>
    <externalReference r:id="rId6"/>
  </externalReferences>
  <definedNames>
    <definedName name="_xlnm._FilterDatabase" localSheetId="0" hidden="1">'10.19.2023'!$A$3:$O$189</definedName>
    <definedName name="_xlnm._FilterDatabase" localSheetId="3" hidden="1">'10.19.2023 final all sortCode'!$A$3:$AE$3</definedName>
    <definedName name="_xlnm._FilterDatabase" localSheetId="2" hidden="1">'10.19.2023 final all sortName'!$A$3:$AE$424</definedName>
    <definedName name="_xlnm._FilterDatabase" localSheetId="1" hidden="1">'10.19.2023 finalEligiblSortName'!$A$3:$AE$3</definedName>
    <definedName name="_xlnm._FilterDatabase" localSheetId="4" hidden="1">'9.6.23 all districts_sort code'!$A$3:$Y$424</definedName>
    <definedName name="area_calc_may2018_1" localSheetId="4">'9.6.23 all districts_sort code'!$B$3</definedName>
    <definedName name="_xlnm.Print_Area" localSheetId="0">'10.19.2023'!$A$1:$L$192</definedName>
    <definedName name="_xlnm.Print_Titles" localSheetId="0">'10.19.2023'!$3:$3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6" i="1" l="1"/>
  <c r="L186" i="1"/>
  <c r="O5" i="1"/>
  <c r="O6" i="1"/>
  <c r="O7" i="1"/>
  <c r="O8" i="1"/>
  <c r="O9" i="1"/>
  <c r="O10" i="1"/>
  <c r="O11" i="1"/>
  <c r="O12" i="1"/>
  <c r="O13" i="1"/>
  <c r="O14" i="1"/>
  <c r="O186" i="1" s="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4" i="1"/>
  <c r="K186" i="1"/>
  <c r="J186" i="1"/>
  <c r="I186" i="1"/>
  <c r="H186" i="1"/>
  <c r="G186" i="1"/>
  <c r="F186" i="1"/>
  <c r="C186" i="1"/>
  <c r="O424" i="3" l="1"/>
  <c r="D424" i="3"/>
  <c r="C424" i="3"/>
  <c r="O423" i="3"/>
  <c r="D423" i="3"/>
  <c r="C423" i="3"/>
  <c r="O422" i="3"/>
  <c r="D422" i="3"/>
  <c r="C422" i="3"/>
  <c r="O421" i="3"/>
  <c r="D421" i="3"/>
  <c r="C421" i="3"/>
  <c r="O420" i="3"/>
  <c r="D420" i="3"/>
  <c r="C420" i="3"/>
  <c r="O419" i="3"/>
  <c r="D419" i="3"/>
  <c r="C419" i="3"/>
  <c r="O418" i="3"/>
  <c r="D418" i="3"/>
  <c r="C418" i="3"/>
  <c r="O417" i="3"/>
  <c r="D417" i="3"/>
  <c r="C417" i="3"/>
  <c r="O416" i="3"/>
  <c r="D416" i="3"/>
  <c r="C416" i="3"/>
  <c r="O415" i="3"/>
  <c r="D415" i="3"/>
  <c r="C415" i="3"/>
  <c r="O414" i="3"/>
  <c r="D414" i="3"/>
  <c r="C414" i="3"/>
  <c r="E414" i="3" s="1"/>
  <c r="F414" i="3" s="1"/>
  <c r="O413" i="3"/>
  <c r="D413" i="3"/>
  <c r="C413" i="3"/>
  <c r="O412" i="3"/>
  <c r="D412" i="3"/>
  <c r="C412" i="3"/>
  <c r="O411" i="3"/>
  <c r="D411" i="3"/>
  <c r="C411" i="3"/>
  <c r="O410" i="3"/>
  <c r="D410" i="3"/>
  <c r="C410" i="3"/>
  <c r="E410" i="3" s="1"/>
  <c r="F410" i="3" s="1"/>
  <c r="O409" i="3"/>
  <c r="D409" i="3"/>
  <c r="C409" i="3"/>
  <c r="O408" i="3"/>
  <c r="D408" i="3"/>
  <c r="C408" i="3"/>
  <c r="O407" i="3"/>
  <c r="D407" i="3"/>
  <c r="C407" i="3"/>
  <c r="O406" i="3"/>
  <c r="D406" i="3"/>
  <c r="C406" i="3"/>
  <c r="O405" i="3"/>
  <c r="D405" i="3"/>
  <c r="C405" i="3"/>
  <c r="O404" i="3"/>
  <c r="D404" i="3"/>
  <c r="C404" i="3"/>
  <c r="O403" i="3"/>
  <c r="D403" i="3"/>
  <c r="C403" i="3"/>
  <c r="O402" i="3"/>
  <c r="D402" i="3"/>
  <c r="C402" i="3"/>
  <c r="O401" i="3"/>
  <c r="D401" i="3"/>
  <c r="C401" i="3"/>
  <c r="O400" i="3"/>
  <c r="D400" i="3"/>
  <c r="C400" i="3"/>
  <c r="O399" i="3"/>
  <c r="D399" i="3"/>
  <c r="C399" i="3"/>
  <c r="O398" i="3"/>
  <c r="D398" i="3"/>
  <c r="C398" i="3"/>
  <c r="O397" i="3"/>
  <c r="D397" i="3"/>
  <c r="C397" i="3"/>
  <c r="O396" i="3"/>
  <c r="D396" i="3"/>
  <c r="C396" i="3"/>
  <c r="O395" i="3"/>
  <c r="D395" i="3"/>
  <c r="C395" i="3"/>
  <c r="O394" i="3"/>
  <c r="D394" i="3"/>
  <c r="C394" i="3"/>
  <c r="O393" i="3"/>
  <c r="D393" i="3"/>
  <c r="C393" i="3"/>
  <c r="O392" i="3"/>
  <c r="D392" i="3"/>
  <c r="C392" i="3"/>
  <c r="O391" i="3"/>
  <c r="D391" i="3"/>
  <c r="C391" i="3"/>
  <c r="E391" i="3" s="1"/>
  <c r="O390" i="3"/>
  <c r="D390" i="3"/>
  <c r="C390" i="3"/>
  <c r="O389" i="3"/>
  <c r="D389" i="3"/>
  <c r="C389" i="3"/>
  <c r="E389" i="3" s="1"/>
  <c r="F389" i="3" s="1"/>
  <c r="O388" i="3"/>
  <c r="D388" i="3"/>
  <c r="C388" i="3"/>
  <c r="O387" i="3"/>
  <c r="D387" i="3"/>
  <c r="C387" i="3"/>
  <c r="E387" i="3" s="1"/>
  <c r="O386" i="3"/>
  <c r="D386" i="3"/>
  <c r="C386" i="3"/>
  <c r="O385" i="3"/>
  <c r="D385" i="3"/>
  <c r="C385" i="3"/>
  <c r="O384" i="3"/>
  <c r="D384" i="3"/>
  <c r="C384" i="3"/>
  <c r="O383" i="3"/>
  <c r="D383" i="3"/>
  <c r="C383" i="3"/>
  <c r="O382" i="3"/>
  <c r="D382" i="3"/>
  <c r="C382" i="3"/>
  <c r="O381" i="3"/>
  <c r="D381" i="3"/>
  <c r="C381" i="3"/>
  <c r="O380" i="3"/>
  <c r="D380" i="3"/>
  <c r="C380" i="3"/>
  <c r="O379" i="3"/>
  <c r="D379" i="3"/>
  <c r="C379" i="3"/>
  <c r="O378" i="3"/>
  <c r="D378" i="3"/>
  <c r="C378" i="3"/>
  <c r="O377" i="3"/>
  <c r="D377" i="3"/>
  <c r="C377" i="3"/>
  <c r="O376" i="3"/>
  <c r="D376" i="3"/>
  <c r="C376" i="3"/>
  <c r="O375" i="3"/>
  <c r="D375" i="3"/>
  <c r="C375" i="3"/>
  <c r="O374" i="3"/>
  <c r="D374" i="3"/>
  <c r="C374" i="3"/>
  <c r="O373" i="3"/>
  <c r="D373" i="3"/>
  <c r="C373" i="3"/>
  <c r="O372" i="3"/>
  <c r="D372" i="3"/>
  <c r="C372" i="3"/>
  <c r="O371" i="3"/>
  <c r="D371" i="3"/>
  <c r="C371" i="3"/>
  <c r="O370" i="3"/>
  <c r="D370" i="3"/>
  <c r="C370" i="3"/>
  <c r="O369" i="3"/>
  <c r="D369" i="3"/>
  <c r="C369" i="3"/>
  <c r="O368" i="3"/>
  <c r="D368" i="3"/>
  <c r="C368" i="3"/>
  <c r="O367" i="3"/>
  <c r="D367" i="3"/>
  <c r="C367" i="3"/>
  <c r="O366" i="3"/>
  <c r="D366" i="3"/>
  <c r="C366" i="3"/>
  <c r="O365" i="3"/>
  <c r="D365" i="3"/>
  <c r="C365" i="3"/>
  <c r="O364" i="3"/>
  <c r="D364" i="3"/>
  <c r="C364" i="3"/>
  <c r="O363" i="3"/>
  <c r="D363" i="3"/>
  <c r="C363" i="3"/>
  <c r="O362" i="3"/>
  <c r="D362" i="3"/>
  <c r="C362" i="3"/>
  <c r="O361" i="3"/>
  <c r="D361" i="3"/>
  <c r="C361" i="3"/>
  <c r="O360" i="3"/>
  <c r="D360" i="3"/>
  <c r="C360" i="3"/>
  <c r="O359" i="3"/>
  <c r="D359" i="3"/>
  <c r="C359" i="3"/>
  <c r="O358" i="3"/>
  <c r="D358" i="3"/>
  <c r="C358" i="3"/>
  <c r="O357" i="3"/>
  <c r="D357" i="3"/>
  <c r="C357" i="3"/>
  <c r="O356" i="3"/>
  <c r="D356" i="3"/>
  <c r="C356" i="3"/>
  <c r="O355" i="3"/>
  <c r="D355" i="3"/>
  <c r="C355" i="3"/>
  <c r="O354" i="3"/>
  <c r="D354" i="3"/>
  <c r="C354" i="3"/>
  <c r="O353" i="3"/>
  <c r="D353" i="3"/>
  <c r="C353" i="3"/>
  <c r="E353" i="3" s="1"/>
  <c r="O352" i="3"/>
  <c r="D352" i="3"/>
  <c r="C352" i="3"/>
  <c r="E352" i="3" s="1"/>
  <c r="O351" i="3"/>
  <c r="D351" i="3"/>
  <c r="C351" i="3"/>
  <c r="O350" i="3"/>
  <c r="D350" i="3"/>
  <c r="C350" i="3"/>
  <c r="O349" i="3"/>
  <c r="D349" i="3"/>
  <c r="C349" i="3"/>
  <c r="O348" i="3"/>
  <c r="D348" i="3"/>
  <c r="C348" i="3"/>
  <c r="O347" i="3"/>
  <c r="D347" i="3"/>
  <c r="C347" i="3"/>
  <c r="O346" i="3"/>
  <c r="D346" i="3"/>
  <c r="C346" i="3"/>
  <c r="O345" i="3"/>
  <c r="D345" i="3"/>
  <c r="C345" i="3"/>
  <c r="O344" i="3"/>
  <c r="D344" i="3"/>
  <c r="C344" i="3"/>
  <c r="O343" i="3"/>
  <c r="D343" i="3"/>
  <c r="C343" i="3"/>
  <c r="O342" i="3"/>
  <c r="D342" i="3"/>
  <c r="C342" i="3"/>
  <c r="O341" i="3"/>
  <c r="D341" i="3"/>
  <c r="C341" i="3"/>
  <c r="O340" i="3"/>
  <c r="D340" i="3"/>
  <c r="C340" i="3"/>
  <c r="O339" i="3"/>
  <c r="D339" i="3"/>
  <c r="C339" i="3"/>
  <c r="O338" i="3"/>
  <c r="D338" i="3"/>
  <c r="C338" i="3"/>
  <c r="O337" i="3"/>
  <c r="D337" i="3"/>
  <c r="C337" i="3"/>
  <c r="O336" i="3"/>
  <c r="D336" i="3"/>
  <c r="C336" i="3"/>
  <c r="O335" i="3"/>
  <c r="D335" i="3"/>
  <c r="C335" i="3"/>
  <c r="O334" i="3"/>
  <c r="D334" i="3"/>
  <c r="C334" i="3"/>
  <c r="O333" i="3"/>
  <c r="D333" i="3"/>
  <c r="C333" i="3"/>
  <c r="O332" i="3"/>
  <c r="D332" i="3"/>
  <c r="C332" i="3"/>
  <c r="O331" i="3"/>
  <c r="D331" i="3"/>
  <c r="C331" i="3"/>
  <c r="O330" i="3"/>
  <c r="D330" i="3"/>
  <c r="C330" i="3"/>
  <c r="O329" i="3"/>
  <c r="D329" i="3"/>
  <c r="C329" i="3"/>
  <c r="O328" i="3"/>
  <c r="D328" i="3"/>
  <c r="C328" i="3"/>
  <c r="O327" i="3"/>
  <c r="D327" i="3"/>
  <c r="C327" i="3"/>
  <c r="O326" i="3"/>
  <c r="D326" i="3"/>
  <c r="C326" i="3"/>
  <c r="O325" i="3"/>
  <c r="D325" i="3"/>
  <c r="C325" i="3"/>
  <c r="O324" i="3"/>
  <c r="D324" i="3"/>
  <c r="C324" i="3"/>
  <c r="O323" i="3"/>
  <c r="D323" i="3"/>
  <c r="C323" i="3"/>
  <c r="O322" i="3"/>
  <c r="D322" i="3"/>
  <c r="C322" i="3"/>
  <c r="O321" i="3"/>
  <c r="D321" i="3"/>
  <c r="C321" i="3"/>
  <c r="O320" i="3"/>
  <c r="D320" i="3"/>
  <c r="C320" i="3"/>
  <c r="O319" i="3"/>
  <c r="D319" i="3"/>
  <c r="C319" i="3"/>
  <c r="O318" i="3"/>
  <c r="D318" i="3"/>
  <c r="E318" i="3" s="1"/>
  <c r="F318" i="3" s="1"/>
  <c r="C318" i="3"/>
  <c r="O317" i="3"/>
  <c r="D317" i="3"/>
  <c r="C317" i="3"/>
  <c r="O316" i="3"/>
  <c r="D316" i="3"/>
  <c r="C316" i="3"/>
  <c r="O315" i="3"/>
  <c r="D315" i="3"/>
  <c r="C315" i="3"/>
  <c r="O314" i="3"/>
  <c r="D314" i="3"/>
  <c r="C314" i="3"/>
  <c r="O313" i="3"/>
  <c r="D313" i="3"/>
  <c r="C313" i="3"/>
  <c r="O312" i="3"/>
  <c r="D312" i="3"/>
  <c r="C312" i="3"/>
  <c r="O311" i="3"/>
  <c r="D311" i="3"/>
  <c r="C311" i="3"/>
  <c r="O310" i="3"/>
  <c r="D310" i="3"/>
  <c r="C310" i="3"/>
  <c r="O309" i="3"/>
  <c r="D309" i="3"/>
  <c r="C309" i="3"/>
  <c r="O308" i="3"/>
  <c r="D308" i="3"/>
  <c r="C308" i="3"/>
  <c r="O307" i="3"/>
  <c r="D307" i="3"/>
  <c r="C307" i="3"/>
  <c r="E307" i="3" s="1"/>
  <c r="F307" i="3" s="1"/>
  <c r="O306" i="3"/>
  <c r="D306" i="3"/>
  <c r="C306" i="3"/>
  <c r="O305" i="3"/>
  <c r="D305" i="3"/>
  <c r="C305" i="3"/>
  <c r="O304" i="3"/>
  <c r="D304" i="3"/>
  <c r="C304" i="3"/>
  <c r="O303" i="3"/>
  <c r="D303" i="3"/>
  <c r="C303" i="3"/>
  <c r="O302" i="3"/>
  <c r="D302" i="3"/>
  <c r="C302" i="3"/>
  <c r="E302" i="3" s="1"/>
  <c r="F302" i="3" s="1"/>
  <c r="O301" i="3"/>
  <c r="D301" i="3"/>
  <c r="C301" i="3"/>
  <c r="O300" i="3"/>
  <c r="D300" i="3"/>
  <c r="C300" i="3"/>
  <c r="O299" i="3"/>
  <c r="D299" i="3"/>
  <c r="C299" i="3"/>
  <c r="O298" i="3"/>
  <c r="D298" i="3"/>
  <c r="C298" i="3"/>
  <c r="O297" i="3"/>
  <c r="D297" i="3"/>
  <c r="C297" i="3"/>
  <c r="O296" i="3"/>
  <c r="D296" i="3"/>
  <c r="C296" i="3"/>
  <c r="O295" i="3"/>
  <c r="D295" i="3"/>
  <c r="C295" i="3"/>
  <c r="O294" i="3"/>
  <c r="D294" i="3"/>
  <c r="C294" i="3"/>
  <c r="O293" i="3"/>
  <c r="D293" i="3"/>
  <c r="C293" i="3"/>
  <c r="O292" i="3"/>
  <c r="D292" i="3"/>
  <c r="C292" i="3"/>
  <c r="O291" i="3"/>
  <c r="D291" i="3"/>
  <c r="C291" i="3"/>
  <c r="O290" i="3"/>
  <c r="D290" i="3"/>
  <c r="C290" i="3"/>
  <c r="O289" i="3"/>
  <c r="D289" i="3"/>
  <c r="C289" i="3"/>
  <c r="E289" i="3" s="1"/>
  <c r="O288" i="3"/>
  <c r="D288" i="3"/>
  <c r="C288" i="3"/>
  <c r="O287" i="3"/>
  <c r="D287" i="3"/>
  <c r="C287" i="3"/>
  <c r="O286" i="3"/>
  <c r="D286" i="3"/>
  <c r="C286" i="3"/>
  <c r="O285" i="3"/>
  <c r="D285" i="3"/>
  <c r="C285" i="3"/>
  <c r="O284" i="3"/>
  <c r="D284" i="3"/>
  <c r="E284" i="3" s="1"/>
  <c r="C284" i="3"/>
  <c r="O283" i="3"/>
  <c r="D283" i="3"/>
  <c r="C283" i="3"/>
  <c r="O282" i="3"/>
  <c r="D282" i="3"/>
  <c r="C282" i="3"/>
  <c r="O281" i="3"/>
  <c r="D281" i="3"/>
  <c r="C281" i="3"/>
  <c r="O280" i="3"/>
  <c r="D280" i="3"/>
  <c r="C280" i="3"/>
  <c r="O279" i="3"/>
  <c r="D279" i="3"/>
  <c r="C279" i="3"/>
  <c r="O278" i="3"/>
  <c r="D278" i="3"/>
  <c r="C278" i="3"/>
  <c r="O277" i="3"/>
  <c r="D277" i="3"/>
  <c r="C277" i="3"/>
  <c r="O276" i="3"/>
  <c r="D276" i="3"/>
  <c r="C276" i="3"/>
  <c r="O275" i="3"/>
  <c r="D275" i="3"/>
  <c r="C275" i="3"/>
  <c r="O274" i="3"/>
  <c r="D274" i="3"/>
  <c r="C274" i="3"/>
  <c r="O273" i="3"/>
  <c r="D273" i="3"/>
  <c r="C273" i="3"/>
  <c r="O272" i="3"/>
  <c r="D272" i="3"/>
  <c r="C272" i="3"/>
  <c r="O271" i="3"/>
  <c r="D271" i="3"/>
  <c r="C271" i="3"/>
  <c r="O270" i="3"/>
  <c r="D270" i="3"/>
  <c r="C270" i="3"/>
  <c r="E270" i="3" s="1"/>
  <c r="O269" i="3"/>
  <c r="D269" i="3"/>
  <c r="C269" i="3"/>
  <c r="O268" i="3"/>
  <c r="D268" i="3"/>
  <c r="C268" i="3"/>
  <c r="E268" i="3" s="1"/>
  <c r="O267" i="3"/>
  <c r="D267" i="3"/>
  <c r="C267" i="3"/>
  <c r="O266" i="3"/>
  <c r="D266" i="3"/>
  <c r="C266" i="3"/>
  <c r="O265" i="3"/>
  <c r="D265" i="3"/>
  <c r="C265" i="3"/>
  <c r="O264" i="3"/>
  <c r="D264" i="3"/>
  <c r="C264" i="3"/>
  <c r="O263" i="3"/>
  <c r="D263" i="3"/>
  <c r="C263" i="3"/>
  <c r="O262" i="3"/>
  <c r="D262" i="3"/>
  <c r="C262" i="3"/>
  <c r="O261" i="3"/>
  <c r="D261" i="3"/>
  <c r="E261" i="3" s="1"/>
  <c r="F261" i="3" s="1"/>
  <c r="C261" i="3"/>
  <c r="O260" i="3"/>
  <c r="D260" i="3"/>
  <c r="C260" i="3"/>
  <c r="O259" i="3"/>
  <c r="D259" i="3"/>
  <c r="C259" i="3"/>
  <c r="O258" i="3"/>
  <c r="D258" i="3"/>
  <c r="C258" i="3"/>
  <c r="O257" i="3"/>
  <c r="D257" i="3"/>
  <c r="C257" i="3"/>
  <c r="O256" i="3"/>
  <c r="D256" i="3"/>
  <c r="C256" i="3"/>
  <c r="O255" i="3"/>
  <c r="D255" i="3"/>
  <c r="C255" i="3"/>
  <c r="O254" i="3"/>
  <c r="D254" i="3"/>
  <c r="C254" i="3"/>
  <c r="O253" i="3"/>
  <c r="D253" i="3"/>
  <c r="C253" i="3"/>
  <c r="O252" i="3"/>
  <c r="D252" i="3"/>
  <c r="C252" i="3"/>
  <c r="O251" i="3"/>
  <c r="D251" i="3"/>
  <c r="C251" i="3"/>
  <c r="O250" i="3"/>
  <c r="D250" i="3"/>
  <c r="C250" i="3"/>
  <c r="O249" i="3"/>
  <c r="D249" i="3"/>
  <c r="C249" i="3"/>
  <c r="E249" i="3" s="1"/>
  <c r="F249" i="3" s="1"/>
  <c r="O248" i="3"/>
  <c r="D248" i="3"/>
  <c r="C248" i="3"/>
  <c r="O247" i="3"/>
  <c r="D247" i="3"/>
  <c r="C247" i="3"/>
  <c r="O246" i="3"/>
  <c r="D246" i="3"/>
  <c r="C246" i="3"/>
  <c r="O245" i="3"/>
  <c r="D245" i="3"/>
  <c r="C245" i="3"/>
  <c r="O244" i="3"/>
  <c r="D244" i="3"/>
  <c r="C244" i="3"/>
  <c r="O243" i="3"/>
  <c r="D243" i="3"/>
  <c r="C243" i="3"/>
  <c r="O242" i="3"/>
  <c r="D242" i="3"/>
  <c r="C242" i="3"/>
  <c r="O241" i="3"/>
  <c r="D241" i="3"/>
  <c r="C241" i="3"/>
  <c r="O240" i="3"/>
  <c r="D240" i="3"/>
  <c r="C240" i="3"/>
  <c r="O239" i="3"/>
  <c r="D239" i="3"/>
  <c r="C239" i="3"/>
  <c r="O238" i="3"/>
  <c r="D238" i="3"/>
  <c r="C238" i="3"/>
  <c r="O237" i="3"/>
  <c r="D237" i="3"/>
  <c r="C237" i="3"/>
  <c r="E237" i="3" s="1"/>
  <c r="F237" i="3" s="1"/>
  <c r="O236" i="3"/>
  <c r="D236" i="3"/>
  <c r="C236" i="3"/>
  <c r="O235" i="3"/>
  <c r="D235" i="3"/>
  <c r="C235" i="3"/>
  <c r="O234" i="3"/>
  <c r="D234" i="3"/>
  <c r="C234" i="3"/>
  <c r="O233" i="3"/>
  <c r="D233" i="3"/>
  <c r="C233" i="3"/>
  <c r="O232" i="3"/>
  <c r="D232" i="3"/>
  <c r="C232" i="3"/>
  <c r="O231" i="3"/>
  <c r="D231" i="3"/>
  <c r="C231" i="3"/>
  <c r="O230" i="3"/>
  <c r="D230" i="3"/>
  <c r="C230" i="3"/>
  <c r="O229" i="3"/>
  <c r="D229" i="3"/>
  <c r="C229" i="3"/>
  <c r="O228" i="3"/>
  <c r="D228" i="3"/>
  <c r="C228" i="3"/>
  <c r="O227" i="3"/>
  <c r="D227" i="3"/>
  <c r="C227" i="3"/>
  <c r="O226" i="3"/>
  <c r="D226" i="3"/>
  <c r="C226" i="3"/>
  <c r="O225" i="3"/>
  <c r="D225" i="3"/>
  <c r="C225" i="3"/>
  <c r="O224" i="3"/>
  <c r="D224" i="3"/>
  <c r="C224" i="3"/>
  <c r="O223" i="3"/>
  <c r="D223" i="3"/>
  <c r="C223" i="3"/>
  <c r="O222" i="3"/>
  <c r="D222" i="3"/>
  <c r="C222" i="3"/>
  <c r="O221" i="3"/>
  <c r="D221" i="3"/>
  <c r="C221" i="3"/>
  <c r="O220" i="3"/>
  <c r="D220" i="3"/>
  <c r="C220" i="3"/>
  <c r="O219" i="3"/>
  <c r="D219" i="3"/>
  <c r="C219" i="3"/>
  <c r="O218" i="3"/>
  <c r="D218" i="3"/>
  <c r="C218" i="3"/>
  <c r="E218" i="3" s="1"/>
  <c r="O217" i="3"/>
  <c r="D217" i="3"/>
  <c r="C217" i="3"/>
  <c r="O216" i="3"/>
  <c r="D216" i="3"/>
  <c r="C216" i="3"/>
  <c r="O215" i="3"/>
  <c r="D215" i="3"/>
  <c r="E215" i="3" s="1"/>
  <c r="C215" i="3"/>
  <c r="O214" i="3"/>
  <c r="D214" i="3"/>
  <c r="C214" i="3"/>
  <c r="E214" i="3" s="1"/>
  <c r="O213" i="3"/>
  <c r="D213" i="3"/>
  <c r="C213" i="3"/>
  <c r="E213" i="3" s="1"/>
  <c r="O212" i="3"/>
  <c r="D212" i="3"/>
  <c r="C212" i="3"/>
  <c r="O211" i="3"/>
  <c r="D211" i="3"/>
  <c r="C211" i="3"/>
  <c r="O210" i="3"/>
  <c r="D210" i="3"/>
  <c r="C210" i="3"/>
  <c r="O209" i="3"/>
  <c r="D209" i="3"/>
  <c r="C209" i="3"/>
  <c r="E209" i="3" s="1"/>
  <c r="O208" i="3"/>
  <c r="D208" i="3"/>
  <c r="C208" i="3"/>
  <c r="O207" i="3"/>
  <c r="D207" i="3"/>
  <c r="E207" i="3" s="1"/>
  <c r="C207" i="3"/>
  <c r="O206" i="3"/>
  <c r="D206" i="3"/>
  <c r="C206" i="3"/>
  <c r="O205" i="3"/>
  <c r="D205" i="3"/>
  <c r="C205" i="3"/>
  <c r="O204" i="3"/>
  <c r="D204" i="3"/>
  <c r="C204" i="3"/>
  <c r="E204" i="3" s="1"/>
  <c r="F204" i="3" s="1"/>
  <c r="O203" i="3"/>
  <c r="D203" i="3"/>
  <c r="C203" i="3"/>
  <c r="E203" i="3" s="1"/>
  <c r="O202" i="3"/>
  <c r="D202" i="3"/>
  <c r="C202" i="3"/>
  <c r="O201" i="3"/>
  <c r="D201" i="3"/>
  <c r="C201" i="3"/>
  <c r="O200" i="3"/>
  <c r="D200" i="3"/>
  <c r="C200" i="3"/>
  <c r="O199" i="3"/>
  <c r="D199" i="3"/>
  <c r="C199" i="3"/>
  <c r="E199" i="3" s="1"/>
  <c r="O198" i="3"/>
  <c r="D198" i="3"/>
  <c r="C198" i="3"/>
  <c r="O197" i="3"/>
  <c r="D197" i="3"/>
  <c r="C197" i="3"/>
  <c r="O196" i="3"/>
  <c r="D196" i="3"/>
  <c r="C196" i="3"/>
  <c r="O195" i="3"/>
  <c r="D195" i="3"/>
  <c r="C195" i="3"/>
  <c r="E195" i="3" s="1"/>
  <c r="F195" i="3" s="1"/>
  <c r="G195" i="3" s="1"/>
  <c r="O194" i="3"/>
  <c r="D194" i="3"/>
  <c r="C194" i="3"/>
  <c r="O193" i="3"/>
  <c r="D193" i="3"/>
  <c r="C193" i="3"/>
  <c r="O192" i="3"/>
  <c r="D192" i="3"/>
  <c r="C192" i="3"/>
  <c r="O191" i="3"/>
  <c r="D191" i="3"/>
  <c r="C191" i="3"/>
  <c r="O190" i="3"/>
  <c r="D190" i="3"/>
  <c r="C190" i="3"/>
  <c r="O189" i="3"/>
  <c r="D189" i="3"/>
  <c r="C189" i="3"/>
  <c r="O188" i="3"/>
  <c r="D188" i="3"/>
  <c r="C188" i="3"/>
  <c r="O187" i="3"/>
  <c r="D187" i="3"/>
  <c r="C187" i="3"/>
  <c r="O186" i="3"/>
  <c r="D186" i="3"/>
  <c r="C186" i="3"/>
  <c r="O185" i="3"/>
  <c r="D185" i="3"/>
  <c r="C185" i="3"/>
  <c r="O184" i="3"/>
  <c r="D184" i="3"/>
  <c r="C184" i="3"/>
  <c r="O183" i="3"/>
  <c r="D183" i="3"/>
  <c r="C183" i="3"/>
  <c r="E183" i="3" s="1"/>
  <c r="F183" i="3" s="1"/>
  <c r="O182" i="3"/>
  <c r="D182" i="3"/>
  <c r="C182" i="3"/>
  <c r="E182" i="3" s="1"/>
  <c r="F182" i="3" s="1"/>
  <c r="O181" i="3"/>
  <c r="D181" i="3"/>
  <c r="C181" i="3"/>
  <c r="E181" i="3" s="1"/>
  <c r="O180" i="3"/>
  <c r="D180" i="3"/>
  <c r="C180" i="3"/>
  <c r="O179" i="3"/>
  <c r="D179" i="3"/>
  <c r="C179" i="3"/>
  <c r="O178" i="3"/>
  <c r="D178" i="3"/>
  <c r="C178" i="3"/>
  <c r="O177" i="3"/>
  <c r="D177" i="3"/>
  <c r="C177" i="3"/>
  <c r="O176" i="3"/>
  <c r="D176" i="3"/>
  <c r="C176" i="3"/>
  <c r="E176" i="3" s="1"/>
  <c r="O175" i="3"/>
  <c r="D175" i="3"/>
  <c r="C175" i="3"/>
  <c r="O174" i="3"/>
  <c r="D174" i="3"/>
  <c r="C174" i="3"/>
  <c r="O173" i="3"/>
  <c r="D173" i="3"/>
  <c r="C173" i="3"/>
  <c r="O172" i="3"/>
  <c r="D172" i="3"/>
  <c r="C172" i="3"/>
  <c r="O171" i="3"/>
  <c r="D171" i="3"/>
  <c r="C171" i="3"/>
  <c r="O170" i="3"/>
  <c r="E170" i="3"/>
  <c r="F170" i="3" s="1"/>
  <c r="G170" i="3" s="1"/>
  <c r="D170" i="3"/>
  <c r="C170" i="3"/>
  <c r="O169" i="3"/>
  <c r="D169" i="3"/>
  <c r="C169" i="3"/>
  <c r="O168" i="3"/>
  <c r="D168" i="3"/>
  <c r="C168" i="3"/>
  <c r="O167" i="3"/>
  <c r="D167" i="3"/>
  <c r="C167" i="3"/>
  <c r="O166" i="3"/>
  <c r="D166" i="3"/>
  <c r="C166" i="3"/>
  <c r="O165" i="3"/>
  <c r="D165" i="3"/>
  <c r="C165" i="3"/>
  <c r="E165" i="3" s="1"/>
  <c r="F165" i="3" s="1"/>
  <c r="O164" i="3"/>
  <c r="D164" i="3"/>
  <c r="C164" i="3"/>
  <c r="E164" i="3" s="1"/>
  <c r="O163" i="3"/>
  <c r="D163" i="3"/>
  <c r="C163" i="3"/>
  <c r="O162" i="3"/>
  <c r="D162" i="3"/>
  <c r="C162" i="3"/>
  <c r="E162" i="3" s="1"/>
  <c r="F162" i="3" s="1"/>
  <c r="O161" i="3"/>
  <c r="D161" i="3"/>
  <c r="C161" i="3"/>
  <c r="O160" i="3"/>
  <c r="D160" i="3"/>
  <c r="C160" i="3"/>
  <c r="O159" i="3"/>
  <c r="D159" i="3"/>
  <c r="C159" i="3"/>
  <c r="O158" i="3"/>
  <c r="D158" i="3"/>
  <c r="C158" i="3"/>
  <c r="O157" i="3"/>
  <c r="D157" i="3"/>
  <c r="C157" i="3"/>
  <c r="O156" i="3"/>
  <c r="D156" i="3"/>
  <c r="C156" i="3"/>
  <c r="O155" i="3"/>
  <c r="D155" i="3"/>
  <c r="C155" i="3"/>
  <c r="O154" i="3"/>
  <c r="D154" i="3"/>
  <c r="C154" i="3"/>
  <c r="O153" i="3"/>
  <c r="E153" i="3"/>
  <c r="F153" i="3" s="1"/>
  <c r="D153" i="3"/>
  <c r="C153" i="3"/>
  <c r="O152" i="3"/>
  <c r="D152" i="3"/>
  <c r="C152" i="3"/>
  <c r="O151" i="3"/>
  <c r="D151" i="3"/>
  <c r="C151" i="3"/>
  <c r="O150" i="3"/>
  <c r="D150" i="3"/>
  <c r="C150" i="3"/>
  <c r="O149" i="3"/>
  <c r="D149" i="3"/>
  <c r="C149" i="3"/>
  <c r="O148" i="3"/>
  <c r="D148" i="3"/>
  <c r="C148" i="3"/>
  <c r="O147" i="3"/>
  <c r="D147" i="3"/>
  <c r="C147" i="3"/>
  <c r="O146" i="3"/>
  <c r="D146" i="3"/>
  <c r="C146" i="3"/>
  <c r="E146" i="3" s="1"/>
  <c r="O145" i="3"/>
  <c r="D145" i="3"/>
  <c r="C145" i="3"/>
  <c r="O144" i="3"/>
  <c r="D144" i="3"/>
  <c r="C144" i="3"/>
  <c r="O143" i="3"/>
  <c r="D143" i="3"/>
  <c r="C143" i="3"/>
  <c r="O142" i="3"/>
  <c r="D142" i="3"/>
  <c r="C142" i="3"/>
  <c r="O141" i="3"/>
  <c r="E141" i="3"/>
  <c r="F141" i="3" s="1"/>
  <c r="G141" i="3" s="1"/>
  <c r="D141" i="3"/>
  <c r="C141" i="3"/>
  <c r="O140" i="3"/>
  <c r="D140" i="3"/>
  <c r="C140" i="3"/>
  <c r="O139" i="3"/>
  <c r="D139" i="3"/>
  <c r="C139" i="3"/>
  <c r="E139" i="3" s="1"/>
  <c r="O138" i="3"/>
  <c r="D138" i="3"/>
  <c r="C138" i="3"/>
  <c r="O137" i="3"/>
  <c r="D137" i="3"/>
  <c r="C137" i="3"/>
  <c r="O136" i="3"/>
  <c r="D136" i="3"/>
  <c r="C136" i="3"/>
  <c r="O135" i="3"/>
  <c r="D135" i="3"/>
  <c r="C135" i="3"/>
  <c r="O134" i="3"/>
  <c r="D134" i="3"/>
  <c r="C134" i="3"/>
  <c r="E134" i="3" s="1"/>
  <c r="O133" i="3"/>
  <c r="D133" i="3"/>
  <c r="C133" i="3"/>
  <c r="E133" i="3" s="1"/>
  <c r="F133" i="3" s="1"/>
  <c r="O132" i="3"/>
  <c r="D132" i="3"/>
  <c r="C132" i="3"/>
  <c r="O131" i="3"/>
  <c r="D131" i="3"/>
  <c r="C131" i="3"/>
  <c r="O130" i="3"/>
  <c r="D130" i="3"/>
  <c r="C130" i="3"/>
  <c r="O129" i="3"/>
  <c r="D129" i="3"/>
  <c r="C129" i="3"/>
  <c r="E129" i="3" s="1"/>
  <c r="F129" i="3" s="1"/>
  <c r="O128" i="3"/>
  <c r="D128" i="3"/>
  <c r="C128" i="3"/>
  <c r="O127" i="3"/>
  <c r="D127" i="3"/>
  <c r="C127" i="3"/>
  <c r="O126" i="3"/>
  <c r="D126" i="3"/>
  <c r="C126" i="3"/>
  <c r="O125" i="3"/>
  <c r="D125" i="3"/>
  <c r="C125" i="3"/>
  <c r="O124" i="3"/>
  <c r="D124" i="3"/>
  <c r="C124" i="3"/>
  <c r="E124" i="3" s="1"/>
  <c r="O123" i="3"/>
  <c r="D123" i="3"/>
  <c r="E123" i="3" s="1"/>
  <c r="F123" i="3" s="1"/>
  <c r="C123" i="3"/>
  <c r="O122" i="3"/>
  <c r="D122" i="3"/>
  <c r="C122" i="3"/>
  <c r="O121" i="3"/>
  <c r="K121" i="3"/>
  <c r="I121" i="3"/>
  <c r="J121" i="3" s="1"/>
  <c r="D121" i="3"/>
  <c r="C121" i="3"/>
  <c r="E121" i="3" s="1"/>
  <c r="F121" i="3" s="1"/>
  <c r="O120" i="3"/>
  <c r="E120" i="3"/>
  <c r="D120" i="3"/>
  <c r="C120" i="3"/>
  <c r="O119" i="3"/>
  <c r="D119" i="3"/>
  <c r="C119" i="3"/>
  <c r="O118" i="3"/>
  <c r="D118" i="3"/>
  <c r="C118" i="3"/>
  <c r="O117" i="3"/>
  <c r="D117" i="3"/>
  <c r="E117" i="3" s="1"/>
  <c r="F117" i="3" s="1"/>
  <c r="C117" i="3"/>
  <c r="O116" i="3"/>
  <c r="D116" i="3"/>
  <c r="C116" i="3"/>
  <c r="O115" i="3"/>
  <c r="D115" i="3"/>
  <c r="C115" i="3"/>
  <c r="O114" i="3"/>
  <c r="D114" i="3"/>
  <c r="C114" i="3"/>
  <c r="O113" i="3"/>
  <c r="D113" i="3"/>
  <c r="C113" i="3"/>
  <c r="O112" i="3"/>
  <c r="D112" i="3"/>
  <c r="C112" i="3"/>
  <c r="O111" i="3"/>
  <c r="D111" i="3"/>
  <c r="C111" i="3"/>
  <c r="O110" i="3"/>
  <c r="D110" i="3"/>
  <c r="C110" i="3"/>
  <c r="O109" i="3"/>
  <c r="D109" i="3"/>
  <c r="C109" i="3"/>
  <c r="O108" i="3"/>
  <c r="D108" i="3"/>
  <c r="C108" i="3"/>
  <c r="O107" i="3"/>
  <c r="D107" i="3"/>
  <c r="C107" i="3"/>
  <c r="O106" i="3"/>
  <c r="D106" i="3"/>
  <c r="C106" i="3"/>
  <c r="O105" i="3"/>
  <c r="E105" i="3"/>
  <c r="F105" i="3" s="1"/>
  <c r="G105" i="3" s="1"/>
  <c r="D105" i="3"/>
  <c r="C105" i="3"/>
  <c r="O104" i="3"/>
  <c r="D104" i="3"/>
  <c r="E104" i="3" s="1"/>
  <c r="F104" i="3" s="1"/>
  <c r="G104" i="3" s="1"/>
  <c r="C104" i="3"/>
  <c r="O103" i="3"/>
  <c r="D103" i="3"/>
  <c r="C103" i="3"/>
  <c r="O102" i="3"/>
  <c r="D102" i="3"/>
  <c r="C102" i="3"/>
  <c r="O101" i="3"/>
  <c r="D101" i="3"/>
  <c r="C101" i="3"/>
  <c r="O100" i="3"/>
  <c r="D100" i="3"/>
  <c r="C100" i="3"/>
  <c r="O99" i="3"/>
  <c r="D99" i="3"/>
  <c r="C99" i="3"/>
  <c r="O98" i="3"/>
  <c r="D98" i="3"/>
  <c r="C98" i="3"/>
  <c r="O97" i="3"/>
  <c r="D97" i="3"/>
  <c r="C97" i="3"/>
  <c r="O96" i="3"/>
  <c r="D96" i="3"/>
  <c r="C96" i="3"/>
  <c r="O95" i="3"/>
  <c r="D95" i="3"/>
  <c r="C95" i="3"/>
  <c r="O94" i="3"/>
  <c r="D94" i="3"/>
  <c r="C94" i="3"/>
  <c r="O93" i="3"/>
  <c r="D93" i="3"/>
  <c r="C93" i="3"/>
  <c r="O92" i="3"/>
  <c r="E92" i="3"/>
  <c r="D92" i="3"/>
  <c r="C92" i="3"/>
  <c r="O91" i="3"/>
  <c r="D91" i="3"/>
  <c r="C91" i="3"/>
  <c r="O90" i="3"/>
  <c r="D90" i="3"/>
  <c r="C90" i="3"/>
  <c r="E90" i="3" s="1"/>
  <c r="O89" i="3"/>
  <c r="D89" i="3"/>
  <c r="C89" i="3"/>
  <c r="E89" i="3" s="1"/>
  <c r="F89" i="3" s="1"/>
  <c r="O88" i="3"/>
  <c r="D88" i="3"/>
  <c r="C88" i="3"/>
  <c r="E88" i="3" s="1"/>
  <c r="O87" i="3"/>
  <c r="D87" i="3"/>
  <c r="C87" i="3"/>
  <c r="O86" i="3"/>
  <c r="D86" i="3"/>
  <c r="C86" i="3"/>
  <c r="O85" i="3"/>
  <c r="D85" i="3"/>
  <c r="C85" i="3"/>
  <c r="O84" i="3"/>
  <c r="D84" i="3"/>
  <c r="C84" i="3"/>
  <c r="O83" i="3"/>
  <c r="D83" i="3"/>
  <c r="C83" i="3"/>
  <c r="O82" i="3"/>
  <c r="D82" i="3"/>
  <c r="C82" i="3"/>
  <c r="O81" i="3"/>
  <c r="D81" i="3"/>
  <c r="C81" i="3"/>
  <c r="O80" i="3"/>
  <c r="D80" i="3"/>
  <c r="C80" i="3"/>
  <c r="O79" i="3"/>
  <c r="D79" i="3"/>
  <c r="C79" i="3"/>
  <c r="O78" i="3"/>
  <c r="D78" i="3"/>
  <c r="C78" i="3"/>
  <c r="O77" i="3"/>
  <c r="D77" i="3"/>
  <c r="C77" i="3"/>
  <c r="O76" i="3"/>
  <c r="D76" i="3"/>
  <c r="C76" i="3"/>
  <c r="O75" i="3"/>
  <c r="D75" i="3"/>
  <c r="C75" i="3"/>
  <c r="E75" i="3" s="1"/>
  <c r="O74" i="3"/>
  <c r="D74" i="3"/>
  <c r="C74" i="3"/>
  <c r="O73" i="3"/>
  <c r="D73" i="3"/>
  <c r="C73" i="3"/>
  <c r="O72" i="3"/>
  <c r="D72" i="3"/>
  <c r="C72" i="3"/>
  <c r="O71" i="3"/>
  <c r="D71" i="3"/>
  <c r="E71" i="3" s="1"/>
  <c r="F71" i="3" s="1"/>
  <c r="C71" i="3"/>
  <c r="O70" i="3"/>
  <c r="D70" i="3"/>
  <c r="E70" i="3" s="1"/>
  <c r="F70" i="3" s="1"/>
  <c r="C70" i="3"/>
  <c r="O69" i="3"/>
  <c r="D69" i="3"/>
  <c r="C69" i="3"/>
  <c r="O68" i="3"/>
  <c r="D68" i="3"/>
  <c r="C68" i="3"/>
  <c r="O67" i="3"/>
  <c r="D67" i="3"/>
  <c r="C67" i="3"/>
  <c r="O66" i="3"/>
  <c r="D66" i="3"/>
  <c r="C66" i="3"/>
  <c r="O65" i="3"/>
  <c r="D65" i="3"/>
  <c r="C65" i="3"/>
  <c r="E65" i="3" s="1"/>
  <c r="F65" i="3" s="1"/>
  <c r="O64" i="3"/>
  <c r="D64" i="3"/>
  <c r="C64" i="3"/>
  <c r="E64" i="3" s="1"/>
  <c r="O63" i="3"/>
  <c r="E63" i="3"/>
  <c r="D63" i="3"/>
  <c r="C63" i="3"/>
  <c r="O62" i="3"/>
  <c r="D62" i="3"/>
  <c r="C62" i="3"/>
  <c r="O61" i="3"/>
  <c r="D61" i="3"/>
  <c r="C61" i="3"/>
  <c r="O60" i="3"/>
  <c r="D60" i="3"/>
  <c r="C60" i="3"/>
  <c r="O59" i="3"/>
  <c r="D59" i="3"/>
  <c r="C59" i="3"/>
  <c r="O58" i="3"/>
  <c r="E58" i="3"/>
  <c r="F58" i="3" s="1"/>
  <c r="D58" i="3"/>
  <c r="C58" i="3"/>
  <c r="O57" i="3"/>
  <c r="D57" i="3"/>
  <c r="C57" i="3"/>
  <c r="O56" i="3"/>
  <c r="D56" i="3"/>
  <c r="C56" i="3"/>
  <c r="O55" i="3"/>
  <c r="D55" i="3"/>
  <c r="C55" i="3"/>
  <c r="O54" i="3"/>
  <c r="D54" i="3"/>
  <c r="C54" i="3"/>
  <c r="O53" i="3"/>
  <c r="D53" i="3"/>
  <c r="E53" i="3" s="1"/>
  <c r="F53" i="3" s="1"/>
  <c r="C53" i="3"/>
  <c r="O52" i="3"/>
  <c r="D52" i="3"/>
  <c r="C52" i="3"/>
  <c r="O51" i="3"/>
  <c r="D51" i="3"/>
  <c r="C51" i="3"/>
  <c r="E51" i="3" s="1"/>
  <c r="O50" i="3"/>
  <c r="D50" i="3"/>
  <c r="C50" i="3"/>
  <c r="O49" i="3"/>
  <c r="D49" i="3"/>
  <c r="C49" i="3"/>
  <c r="O48" i="3"/>
  <c r="D48" i="3"/>
  <c r="C48" i="3"/>
  <c r="O47" i="3"/>
  <c r="D47" i="3"/>
  <c r="C47" i="3"/>
  <c r="O46" i="3"/>
  <c r="D46" i="3"/>
  <c r="C46" i="3"/>
  <c r="O45" i="3"/>
  <c r="D45" i="3"/>
  <c r="C45" i="3"/>
  <c r="O44" i="3"/>
  <c r="E44" i="3"/>
  <c r="D44" i="3"/>
  <c r="C44" i="3"/>
  <c r="O43" i="3"/>
  <c r="D43" i="3"/>
  <c r="C43" i="3"/>
  <c r="O42" i="3"/>
  <c r="D42" i="3"/>
  <c r="C42" i="3"/>
  <c r="O41" i="3"/>
  <c r="D41" i="3"/>
  <c r="E41" i="3" s="1"/>
  <c r="F41" i="3" s="1"/>
  <c r="C41" i="3"/>
  <c r="O40" i="3"/>
  <c r="D40" i="3"/>
  <c r="C40" i="3"/>
  <c r="O39" i="3"/>
  <c r="D39" i="3"/>
  <c r="C39" i="3"/>
  <c r="O38" i="3"/>
  <c r="D38" i="3"/>
  <c r="C38" i="3"/>
  <c r="O37" i="3"/>
  <c r="D37" i="3"/>
  <c r="C37" i="3"/>
  <c r="O36" i="3"/>
  <c r="D36" i="3"/>
  <c r="C36" i="3"/>
  <c r="O35" i="3"/>
  <c r="D35" i="3"/>
  <c r="E35" i="3" s="1"/>
  <c r="C35" i="3"/>
  <c r="O34" i="3"/>
  <c r="D34" i="3"/>
  <c r="C34" i="3"/>
  <c r="O33" i="3"/>
  <c r="D33" i="3"/>
  <c r="C33" i="3"/>
  <c r="O32" i="3"/>
  <c r="D32" i="3"/>
  <c r="C32" i="3"/>
  <c r="O31" i="3"/>
  <c r="D31" i="3"/>
  <c r="C31" i="3"/>
  <c r="O30" i="3"/>
  <c r="D30" i="3"/>
  <c r="C30" i="3"/>
  <c r="O29" i="3"/>
  <c r="D29" i="3"/>
  <c r="C29" i="3"/>
  <c r="O28" i="3"/>
  <c r="D28" i="3"/>
  <c r="C28" i="3"/>
  <c r="E28" i="3" s="1"/>
  <c r="O27" i="3"/>
  <c r="D27" i="3"/>
  <c r="C27" i="3"/>
  <c r="O26" i="3"/>
  <c r="D26" i="3"/>
  <c r="C26" i="3"/>
  <c r="O25" i="3"/>
  <c r="D25" i="3"/>
  <c r="C25" i="3"/>
  <c r="O24" i="3"/>
  <c r="D24" i="3"/>
  <c r="C24" i="3"/>
  <c r="E24" i="3" s="1"/>
  <c r="F24" i="3" s="1"/>
  <c r="O23" i="3"/>
  <c r="D23" i="3"/>
  <c r="C23" i="3"/>
  <c r="O22" i="3"/>
  <c r="D22" i="3"/>
  <c r="C22" i="3"/>
  <c r="O21" i="3"/>
  <c r="D21" i="3"/>
  <c r="C21" i="3"/>
  <c r="E21" i="3" s="1"/>
  <c r="F21" i="3" s="1"/>
  <c r="O20" i="3"/>
  <c r="D20" i="3"/>
  <c r="C20" i="3"/>
  <c r="E20" i="3" s="1"/>
  <c r="O19" i="3"/>
  <c r="D19" i="3"/>
  <c r="C19" i="3"/>
  <c r="O18" i="3"/>
  <c r="D18" i="3"/>
  <c r="C18" i="3"/>
  <c r="E18" i="3" s="1"/>
  <c r="F18" i="3" s="1"/>
  <c r="O17" i="3"/>
  <c r="D17" i="3"/>
  <c r="C17" i="3"/>
  <c r="O16" i="3"/>
  <c r="D16" i="3"/>
  <c r="C16" i="3"/>
  <c r="O15" i="3"/>
  <c r="D15" i="3"/>
  <c r="C15" i="3"/>
  <c r="O14" i="3"/>
  <c r="D14" i="3"/>
  <c r="C14" i="3"/>
  <c r="O13" i="3"/>
  <c r="D13" i="3"/>
  <c r="C13" i="3"/>
  <c r="O12" i="3"/>
  <c r="D12" i="3"/>
  <c r="C12" i="3"/>
  <c r="E12" i="3" s="1"/>
  <c r="F12" i="3" s="1"/>
  <c r="G12" i="3" s="1"/>
  <c r="O11" i="3"/>
  <c r="D11" i="3"/>
  <c r="C11" i="3"/>
  <c r="O10" i="3"/>
  <c r="D10" i="3"/>
  <c r="C10" i="3"/>
  <c r="E10" i="3" s="1"/>
  <c r="F10" i="3" s="1"/>
  <c r="G10" i="3" s="1"/>
  <c r="O9" i="3"/>
  <c r="D9" i="3"/>
  <c r="C9" i="3"/>
  <c r="O8" i="3"/>
  <c r="D8" i="3"/>
  <c r="C8" i="3"/>
  <c r="E8" i="3" s="1"/>
  <c r="O7" i="3"/>
  <c r="D7" i="3"/>
  <c r="C7" i="3"/>
  <c r="E7" i="3" s="1"/>
  <c r="F7" i="3" s="1"/>
  <c r="O6" i="3"/>
  <c r="D6" i="3"/>
  <c r="C6" i="3"/>
  <c r="E6" i="3" s="1"/>
  <c r="O5" i="3"/>
  <c r="D5" i="3"/>
  <c r="C5" i="3"/>
  <c r="O4" i="3"/>
  <c r="D4" i="3"/>
  <c r="C4" i="3"/>
  <c r="W1" i="3"/>
  <c r="E52" i="3" l="1"/>
  <c r="F52" i="3" s="1"/>
  <c r="G52" i="3" s="1"/>
  <c r="E60" i="3"/>
  <c r="F60" i="3" s="1"/>
  <c r="I60" i="3" s="1"/>
  <c r="J60" i="3" s="1"/>
  <c r="K60" i="3" s="1"/>
  <c r="E238" i="3"/>
  <c r="F238" i="3" s="1"/>
  <c r="E250" i="3"/>
  <c r="E265" i="3"/>
  <c r="F265" i="3" s="1"/>
  <c r="I265" i="3" s="1"/>
  <c r="J265" i="3" s="1"/>
  <c r="K265" i="3" s="1"/>
  <c r="E308" i="3"/>
  <c r="F308" i="3" s="1"/>
  <c r="E328" i="3"/>
  <c r="E340" i="3"/>
  <c r="F340" i="3" s="1"/>
  <c r="E376" i="3"/>
  <c r="F376" i="3" s="1"/>
  <c r="E22" i="3"/>
  <c r="F22" i="3" s="1"/>
  <c r="I22" i="3" s="1"/>
  <c r="J22" i="3" s="1"/>
  <c r="K22" i="3" s="1"/>
  <c r="E34" i="3"/>
  <c r="F34" i="3" s="1"/>
  <c r="I34" i="3" s="1"/>
  <c r="J34" i="3" s="1"/>
  <c r="K34" i="3" s="1"/>
  <c r="E91" i="3"/>
  <c r="F91" i="3" s="1"/>
  <c r="I91" i="3" s="1"/>
  <c r="E118" i="3"/>
  <c r="F118" i="3" s="1"/>
  <c r="E128" i="3"/>
  <c r="F128" i="3" s="1"/>
  <c r="E166" i="3"/>
  <c r="F166" i="3" s="1"/>
  <c r="E177" i="3"/>
  <c r="F177" i="3" s="1"/>
  <c r="E211" i="3"/>
  <c r="F250" i="3"/>
  <c r="I250" i="3" s="1"/>
  <c r="J250" i="3" s="1"/>
  <c r="K250" i="3" s="1"/>
  <c r="E277" i="3"/>
  <c r="E301" i="3"/>
  <c r="F301" i="3" s="1"/>
  <c r="E72" i="3"/>
  <c r="F72" i="3" s="1"/>
  <c r="E95" i="3"/>
  <c r="E262" i="3"/>
  <c r="F262" i="3" s="1"/>
  <c r="G262" i="3" s="1"/>
  <c r="H262" i="3" s="1"/>
  <c r="E317" i="3"/>
  <c r="F317" i="3" s="1"/>
  <c r="E345" i="3"/>
  <c r="E11" i="3"/>
  <c r="F11" i="3" s="1"/>
  <c r="E31" i="3"/>
  <c r="F31" i="3" s="1"/>
  <c r="E80" i="3"/>
  <c r="E111" i="3"/>
  <c r="F111" i="3" s="1"/>
  <c r="G111" i="3" s="1"/>
  <c r="E220" i="3"/>
  <c r="F220" i="3" s="1"/>
  <c r="I220" i="3" s="1"/>
  <c r="J220" i="3" s="1"/>
  <c r="K220" i="3" s="1"/>
  <c r="E278" i="3"/>
  <c r="F278" i="3" s="1"/>
  <c r="E290" i="3"/>
  <c r="F290" i="3" s="1"/>
  <c r="G290" i="3" s="1"/>
  <c r="E306" i="3"/>
  <c r="F306" i="3" s="1"/>
  <c r="G306" i="3" s="1"/>
  <c r="E377" i="3"/>
  <c r="F377" i="3" s="1"/>
  <c r="E43" i="3"/>
  <c r="F43" i="3" s="1"/>
  <c r="E122" i="3"/>
  <c r="F122" i="3" s="1"/>
  <c r="E244" i="3"/>
  <c r="F244" i="3" s="1"/>
  <c r="E248" i="3"/>
  <c r="E413" i="3"/>
  <c r="F413" i="3" s="1"/>
  <c r="I413" i="3" s="1"/>
  <c r="E77" i="3"/>
  <c r="F77" i="3" s="1"/>
  <c r="E197" i="3"/>
  <c r="F197" i="3" s="1"/>
  <c r="E205" i="3"/>
  <c r="F205" i="3" s="1"/>
  <c r="E256" i="3"/>
  <c r="F256" i="3" s="1"/>
  <c r="E260" i="3"/>
  <c r="F260" i="3" s="1"/>
  <c r="E279" i="3"/>
  <c r="F279" i="3" s="1"/>
  <c r="E283" i="3"/>
  <c r="F283" i="3" s="1"/>
  <c r="E386" i="3"/>
  <c r="E32" i="3"/>
  <c r="F32" i="3" s="1"/>
  <c r="I32" i="3" s="1"/>
  <c r="J32" i="3" s="1"/>
  <c r="K32" i="3" s="1"/>
  <c r="E36" i="3"/>
  <c r="F36" i="3" s="1"/>
  <c r="G36" i="3" s="1"/>
  <c r="E40" i="3"/>
  <c r="F40" i="3" s="1"/>
  <c r="E97" i="3"/>
  <c r="F97" i="3" s="1"/>
  <c r="I97" i="3" s="1"/>
  <c r="J97" i="3" s="1"/>
  <c r="K97" i="3" s="1"/>
  <c r="E194" i="3"/>
  <c r="F194" i="3" s="1"/>
  <c r="E311" i="3"/>
  <c r="E319" i="3"/>
  <c r="F319" i="3" s="1"/>
  <c r="G319" i="3" s="1"/>
  <c r="E331" i="3"/>
  <c r="F331" i="3" s="1"/>
  <c r="G331" i="3" s="1"/>
  <c r="E335" i="3"/>
  <c r="F335" i="3" s="1"/>
  <c r="E343" i="3"/>
  <c r="F386" i="3"/>
  <c r="E402" i="3"/>
  <c r="F402" i="3" s="1"/>
  <c r="G402" i="3" s="1"/>
  <c r="E4" i="3"/>
  <c r="F4" i="3" s="1"/>
  <c r="E17" i="3"/>
  <c r="F17" i="3" s="1"/>
  <c r="G17" i="3" s="1"/>
  <c r="E48" i="3"/>
  <c r="E113" i="3"/>
  <c r="E172" i="3"/>
  <c r="F172" i="3" s="1"/>
  <c r="E241" i="3"/>
  <c r="F241" i="3" s="1"/>
  <c r="E272" i="3"/>
  <c r="I53" i="3"/>
  <c r="J53" i="3" s="1"/>
  <c r="K53" i="3" s="1"/>
  <c r="I65" i="3"/>
  <c r="J65" i="3" s="1"/>
  <c r="K65" i="3" s="1"/>
  <c r="E285" i="3"/>
  <c r="F285" i="3" s="1"/>
  <c r="E29" i="3"/>
  <c r="F29" i="3" s="1"/>
  <c r="I29" i="3" s="1"/>
  <c r="J29" i="3" s="1"/>
  <c r="K29" i="3" s="1"/>
  <c r="E140" i="3"/>
  <c r="F140" i="3" s="1"/>
  <c r="G140" i="3" s="1"/>
  <c r="E173" i="3"/>
  <c r="F173" i="3" s="1"/>
  <c r="F214" i="3"/>
  <c r="F343" i="3"/>
  <c r="I343" i="3" s="1"/>
  <c r="J343" i="3" s="1"/>
  <c r="K343" i="3" s="1"/>
  <c r="F391" i="3"/>
  <c r="G391" i="3" s="1"/>
  <c r="G22" i="3"/>
  <c r="H22" i="3" s="1"/>
  <c r="N22" i="3" s="1"/>
  <c r="E116" i="3"/>
  <c r="F116" i="3" s="1"/>
  <c r="E147" i="3"/>
  <c r="F147" i="3" s="1"/>
  <c r="E161" i="3"/>
  <c r="E187" i="3"/>
  <c r="F187" i="3" s="1"/>
  <c r="E267" i="3"/>
  <c r="F267" i="3" s="1"/>
  <c r="E399" i="3"/>
  <c r="F399" i="3" s="1"/>
  <c r="E5" i="3"/>
  <c r="F5" i="3" s="1"/>
  <c r="I5" i="3" s="1"/>
  <c r="J5" i="3" s="1"/>
  <c r="K5" i="3" s="1"/>
  <c r="E9" i="3"/>
  <c r="F9" i="3" s="1"/>
  <c r="I9" i="3" s="1"/>
  <c r="J9" i="3" s="1"/>
  <c r="K9" i="3" s="1"/>
  <c r="F20" i="3"/>
  <c r="E33" i="3"/>
  <c r="F33" i="3" s="1"/>
  <c r="E47" i="3"/>
  <c r="F47" i="3" s="1"/>
  <c r="E54" i="3"/>
  <c r="F64" i="3"/>
  <c r="I64" i="3" s="1"/>
  <c r="J64" i="3" s="1"/>
  <c r="K64" i="3" s="1"/>
  <c r="E78" i="3"/>
  <c r="F78" i="3" s="1"/>
  <c r="E103" i="3"/>
  <c r="F103" i="3" s="1"/>
  <c r="E106" i="3"/>
  <c r="F106" i="3" s="1"/>
  <c r="G106" i="3" s="1"/>
  <c r="H106" i="3" s="1"/>
  <c r="E158" i="3"/>
  <c r="F158" i="3" s="1"/>
  <c r="E171" i="3"/>
  <c r="F171" i="3" s="1"/>
  <c r="E222" i="3"/>
  <c r="F222" i="3" s="1"/>
  <c r="I222" i="3" s="1"/>
  <c r="J222" i="3" s="1"/>
  <c r="K222" i="3" s="1"/>
  <c r="E225" i="3"/>
  <c r="F225" i="3" s="1"/>
  <c r="I225" i="3" s="1"/>
  <c r="E243" i="3"/>
  <c r="F243" i="3" s="1"/>
  <c r="E296" i="3"/>
  <c r="F296" i="3" s="1"/>
  <c r="E303" i="3"/>
  <c r="F303" i="3" s="1"/>
  <c r="I303" i="3" s="1"/>
  <c r="J303" i="3" s="1"/>
  <c r="K303" i="3" s="1"/>
  <c r="E378" i="3"/>
  <c r="F378" i="3" s="1"/>
  <c r="E96" i="3"/>
  <c r="F96" i="3" s="1"/>
  <c r="F113" i="3"/>
  <c r="G113" i="3" s="1"/>
  <c r="H113" i="3" s="1"/>
  <c r="E130" i="3"/>
  <c r="F130" i="3" s="1"/>
  <c r="E151" i="3"/>
  <c r="F151" i="3" s="1"/>
  <c r="E184" i="3"/>
  <c r="F184" i="3" s="1"/>
  <c r="G184" i="3" s="1"/>
  <c r="E219" i="3"/>
  <c r="E233" i="3"/>
  <c r="F233" i="3" s="1"/>
  <c r="I233" i="3" s="1"/>
  <c r="J233" i="3" s="1"/>
  <c r="K233" i="3" s="1"/>
  <c r="E254" i="3"/>
  <c r="F254" i="3" s="1"/>
  <c r="G254" i="3" s="1"/>
  <c r="E280" i="3"/>
  <c r="F280" i="3" s="1"/>
  <c r="E310" i="3"/>
  <c r="F310" i="3" s="1"/>
  <c r="G310" i="3" s="1"/>
  <c r="E400" i="3"/>
  <c r="F400" i="3" s="1"/>
  <c r="G400" i="3" s="1"/>
  <c r="E403" i="3"/>
  <c r="F403" i="3" s="1"/>
  <c r="I403" i="3" s="1"/>
  <c r="J403" i="3" s="1"/>
  <c r="K403" i="3" s="1"/>
  <c r="E145" i="3"/>
  <c r="F145" i="3" s="1"/>
  <c r="E169" i="3"/>
  <c r="F169" i="3" s="1"/>
  <c r="I169" i="3" s="1"/>
  <c r="J169" i="3" s="1"/>
  <c r="K169" i="3" s="1"/>
  <c r="E174" i="3"/>
  <c r="F174" i="3" s="1"/>
  <c r="E226" i="3"/>
  <c r="F226" i="3" s="1"/>
  <c r="E273" i="3"/>
  <c r="F273" i="3" s="1"/>
  <c r="I273" i="3" s="1"/>
  <c r="F284" i="3"/>
  <c r="E297" i="3"/>
  <c r="F297" i="3" s="1"/>
  <c r="E304" i="3"/>
  <c r="F304" i="3" s="1"/>
  <c r="I304" i="3" s="1"/>
  <c r="E415" i="3"/>
  <c r="F415" i="3" s="1"/>
  <c r="E379" i="3"/>
  <c r="F379" i="3" s="1"/>
  <c r="G379" i="3" s="1"/>
  <c r="E397" i="3"/>
  <c r="F397" i="3" s="1"/>
  <c r="E23" i="3"/>
  <c r="F23" i="3" s="1"/>
  <c r="E152" i="3"/>
  <c r="F152" i="3" s="1"/>
  <c r="G152" i="3" s="1"/>
  <c r="E159" i="3"/>
  <c r="F159" i="3" s="1"/>
  <c r="E188" i="3"/>
  <c r="F188" i="3" s="1"/>
  <c r="E230" i="3"/>
  <c r="F230" i="3" s="1"/>
  <c r="F255" i="3"/>
  <c r="E76" i="3"/>
  <c r="F76" i="3" s="1"/>
  <c r="G76" i="3" s="1"/>
  <c r="F146" i="3"/>
  <c r="E206" i="3"/>
  <c r="F206" i="3" s="1"/>
  <c r="F268" i="3"/>
  <c r="F311" i="3"/>
  <c r="G311" i="3" s="1"/>
  <c r="H311" i="3" s="1"/>
  <c r="E330" i="3"/>
  <c r="F330" i="3" s="1"/>
  <c r="E364" i="3"/>
  <c r="F364" i="3" s="1"/>
  <c r="E390" i="3"/>
  <c r="F390" i="3" s="1"/>
  <c r="F35" i="3"/>
  <c r="G35" i="3" s="1"/>
  <c r="E59" i="3"/>
  <c r="F59" i="3" s="1"/>
  <c r="F90" i="3"/>
  <c r="I90" i="3" s="1"/>
  <c r="J90" i="3" s="1"/>
  <c r="K90" i="3" s="1"/>
  <c r="E135" i="3"/>
  <c r="F135" i="3" s="1"/>
  <c r="E189" i="3"/>
  <c r="F189" i="3" s="1"/>
  <c r="E193" i="3"/>
  <c r="F193" i="3" s="1"/>
  <c r="E210" i="3"/>
  <c r="F210" i="3" s="1"/>
  <c r="G220" i="3"/>
  <c r="M220" i="3" s="1"/>
  <c r="P220" i="3" s="1"/>
  <c r="Q220" i="3" s="1"/>
  <c r="E227" i="3"/>
  <c r="E231" i="3"/>
  <c r="F231" i="3" s="1"/>
  <c r="G231" i="3" s="1"/>
  <c r="E242" i="3"/>
  <c r="F242" i="3" s="1"/>
  <c r="I242" i="3" s="1"/>
  <c r="J242" i="3" s="1"/>
  <c r="K242" i="3" s="1"/>
  <c r="E255" i="3"/>
  <c r="E291" i="3"/>
  <c r="F291" i="3" s="1"/>
  <c r="E342" i="3"/>
  <c r="F342" i="3" s="1"/>
  <c r="E401" i="3"/>
  <c r="F401" i="3" s="1"/>
  <c r="I401" i="3" s="1"/>
  <c r="J401" i="3" s="1"/>
  <c r="K401" i="3" s="1"/>
  <c r="E45" i="3"/>
  <c r="F45" i="3" s="1"/>
  <c r="E66" i="3"/>
  <c r="F66" i="3" s="1"/>
  <c r="E157" i="3"/>
  <c r="F157" i="3" s="1"/>
  <c r="E167" i="3"/>
  <c r="F167" i="3" s="1"/>
  <c r="G167" i="3" s="1"/>
  <c r="E200" i="3"/>
  <c r="F207" i="3"/>
  <c r="G207" i="3" s="1"/>
  <c r="E224" i="3"/>
  <c r="F224" i="3" s="1"/>
  <c r="I224" i="3" s="1"/>
  <c r="J224" i="3" s="1"/>
  <c r="K224" i="3" s="1"/>
  <c r="E235" i="3"/>
  <c r="F235" i="3" s="1"/>
  <c r="G235" i="3" s="1"/>
  <c r="H235" i="3" s="1"/>
  <c r="F272" i="3"/>
  <c r="E282" i="3"/>
  <c r="F282" i="3" s="1"/>
  <c r="E295" i="3"/>
  <c r="F295" i="3" s="1"/>
  <c r="E316" i="3"/>
  <c r="E323" i="3"/>
  <c r="F323" i="3" s="1"/>
  <c r="E346" i="3"/>
  <c r="E350" i="3"/>
  <c r="F350" i="3" s="1"/>
  <c r="F353" i="3"/>
  <c r="E365" i="3"/>
  <c r="F365" i="3" s="1"/>
  <c r="I18" i="3"/>
  <c r="J18" i="3" s="1"/>
  <c r="K18" i="3" s="1"/>
  <c r="G18" i="3"/>
  <c r="I21" i="3"/>
  <c r="J21" i="3" s="1"/>
  <c r="K21" i="3" s="1"/>
  <c r="G21" i="3"/>
  <c r="L21" i="3"/>
  <c r="I41" i="3"/>
  <c r="J41" i="3" s="1"/>
  <c r="K41" i="3" s="1"/>
  <c r="G41" i="3"/>
  <c r="I17" i="3"/>
  <c r="J17" i="3" s="1"/>
  <c r="K17" i="3" s="1"/>
  <c r="I7" i="3"/>
  <c r="J7" i="3" s="1"/>
  <c r="K7" i="3" s="1"/>
  <c r="G7" i="3"/>
  <c r="I52" i="3"/>
  <c r="J52" i="3" s="1"/>
  <c r="K52" i="3" s="1"/>
  <c r="L52" i="3"/>
  <c r="G64" i="3"/>
  <c r="E46" i="3"/>
  <c r="F46" i="3" s="1"/>
  <c r="E57" i="3"/>
  <c r="F57" i="3" s="1"/>
  <c r="G133" i="3"/>
  <c r="I133" i="3"/>
  <c r="J133" i="3" s="1"/>
  <c r="K133" i="3" s="1"/>
  <c r="I335" i="3"/>
  <c r="J335" i="3" s="1"/>
  <c r="K335" i="3" s="1"/>
  <c r="G335" i="3"/>
  <c r="F6" i="3"/>
  <c r="H12" i="3"/>
  <c r="I36" i="3"/>
  <c r="J36" i="3" s="1"/>
  <c r="K36" i="3" s="1"/>
  <c r="E30" i="3"/>
  <c r="F30" i="3" s="1"/>
  <c r="I12" i="3"/>
  <c r="J12" i="3" s="1"/>
  <c r="E16" i="3"/>
  <c r="F16" i="3" s="1"/>
  <c r="E19" i="3"/>
  <c r="F19" i="3" s="1"/>
  <c r="G24" i="3"/>
  <c r="C426" i="3"/>
  <c r="H10" i="3"/>
  <c r="M10" i="3"/>
  <c r="P10" i="3" s="1"/>
  <c r="Q10" i="3" s="1"/>
  <c r="R10" i="3" s="1"/>
  <c r="F8" i="3"/>
  <c r="E69" i="3"/>
  <c r="F69" i="3" s="1"/>
  <c r="D426" i="3"/>
  <c r="I10" i="3"/>
  <c r="J10" i="3" s="1"/>
  <c r="L12" i="3"/>
  <c r="I24" i="3"/>
  <c r="J24" i="3" s="1"/>
  <c r="K24" i="3" s="1"/>
  <c r="I58" i="3"/>
  <c r="J58" i="3" s="1"/>
  <c r="K58" i="3" s="1"/>
  <c r="G58" i="3"/>
  <c r="I70" i="3"/>
  <c r="J70" i="3" s="1"/>
  <c r="K70" i="3" s="1"/>
  <c r="L70" i="3"/>
  <c r="G70" i="3"/>
  <c r="I35" i="3"/>
  <c r="E15" i="3"/>
  <c r="F15" i="3" s="1"/>
  <c r="I72" i="3"/>
  <c r="J72" i="3" s="1"/>
  <c r="K72" i="3" s="1"/>
  <c r="G72" i="3"/>
  <c r="O426" i="3"/>
  <c r="L22" i="3"/>
  <c r="E26" i="3"/>
  <c r="F26" i="3" s="1"/>
  <c r="G43" i="3"/>
  <c r="I33" i="3"/>
  <c r="J33" i="3" s="1"/>
  <c r="K33" i="3" s="1"/>
  <c r="G33" i="3"/>
  <c r="E14" i="3"/>
  <c r="F14" i="3" s="1"/>
  <c r="F28" i="3"/>
  <c r="E38" i="3"/>
  <c r="F38" i="3" s="1"/>
  <c r="E27" i="3"/>
  <c r="F27" i="3" s="1"/>
  <c r="E39" i="3"/>
  <c r="F39" i="3" s="1"/>
  <c r="G97" i="3"/>
  <c r="F55" i="3"/>
  <c r="E55" i="3"/>
  <c r="E67" i="3"/>
  <c r="F67" i="3" s="1"/>
  <c r="E13" i="3"/>
  <c r="F13" i="3" s="1"/>
  <c r="E25" i="3"/>
  <c r="F25" i="3" s="1"/>
  <c r="E37" i="3"/>
  <c r="F37" i="3" s="1"/>
  <c r="E50" i="3"/>
  <c r="F50" i="3" s="1"/>
  <c r="G53" i="3"/>
  <c r="E56" i="3"/>
  <c r="F56" i="3" s="1"/>
  <c r="G65" i="3"/>
  <c r="E68" i="3"/>
  <c r="F68" i="3" s="1"/>
  <c r="I78" i="3"/>
  <c r="G78" i="3"/>
  <c r="E93" i="3"/>
  <c r="F93" i="3" s="1"/>
  <c r="F54" i="3"/>
  <c r="I89" i="3"/>
  <c r="J89" i="3" s="1"/>
  <c r="K89" i="3" s="1"/>
  <c r="G89" i="3"/>
  <c r="E100" i="3"/>
  <c r="F100" i="3" s="1"/>
  <c r="I71" i="3"/>
  <c r="J71" i="3" s="1"/>
  <c r="K71" i="3" s="1"/>
  <c r="I76" i="3"/>
  <c r="I77" i="3"/>
  <c r="J77" i="3" s="1"/>
  <c r="K77" i="3" s="1"/>
  <c r="G77" i="3"/>
  <c r="F44" i="3"/>
  <c r="F51" i="3"/>
  <c r="G71" i="3"/>
  <c r="F75" i="3"/>
  <c r="E82" i="3"/>
  <c r="F82" i="3" s="1"/>
  <c r="E98" i="3"/>
  <c r="F98" i="3" s="1"/>
  <c r="H105" i="3"/>
  <c r="F48" i="3"/>
  <c r="E61" i="3"/>
  <c r="F61" i="3" s="1"/>
  <c r="E73" i="3"/>
  <c r="F73" i="3" s="1"/>
  <c r="I118" i="3"/>
  <c r="J118" i="3" s="1"/>
  <c r="K118" i="3" s="1"/>
  <c r="G118" i="3"/>
  <c r="G128" i="3"/>
  <c r="I128" i="3"/>
  <c r="J128" i="3" s="1"/>
  <c r="K128" i="3" s="1"/>
  <c r="F63" i="3"/>
  <c r="E84" i="3"/>
  <c r="F84" i="3" s="1"/>
  <c r="G96" i="3"/>
  <c r="I96" i="3"/>
  <c r="J96" i="3" s="1"/>
  <c r="K96" i="3" s="1"/>
  <c r="E42" i="3"/>
  <c r="F42" i="3" s="1"/>
  <c r="E49" i="3"/>
  <c r="F49" i="3" s="1"/>
  <c r="G90" i="3"/>
  <c r="I152" i="3"/>
  <c r="J152" i="3" s="1"/>
  <c r="K152" i="3" s="1"/>
  <c r="E85" i="3"/>
  <c r="F85" i="3" s="1"/>
  <c r="E94" i="3"/>
  <c r="F94" i="3" s="1"/>
  <c r="F95" i="3"/>
  <c r="E99" i="3"/>
  <c r="F99" i="3" s="1"/>
  <c r="I105" i="3"/>
  <c r="J105" i="3" s="1"/>
  <c r="K105" i="3" s="1"/>
  <c r="E126" i="3"/>
  <c r="F126" i="3" s="1"/>
  <c r="I117" i="3"/>
  <c r="J117" i="3" s="1"/>
  <c r="K117" i="3" s="1"/>
  <c r="G117" i="3"/>
  <c r="I135" i="3"/>
  <c r="J135" i="3" s="1"/>
  <c r="K135" i="3" s="1"/>
  <c r="G135" i="3"/>
  <c r="I140" i="3"/>
  <c r="J140" i="3" s="1"/>
  <c r="K140" i="3" s="1"/>
  <c r="I104" i="3"/>
  <c r="J104" i="3" s="1"/>
  <c r="K104" i="3" s="1"/>
  <c r="E114" i="3"/>
  <c r="F114" i="3" s="1"/>
  <c r="H104" i="3"/>
  <c r="E108" i="3"/>
  <c r="F108" i="3" s="1"/>
  <c r="E62" i="3"/>
  <c r="F62" i="3" s="1"/>
  <c r="E74" i="3"/>
  <c r="F74" i="3" s="1"/>
  <c r="E81" i="3"/>
  <c r="F81" i="3" s="1"/>
  <c r="E83" i="3"/>
  <c r="F83" i="3" s="1"/>
  <c r="E86" i="3"/>
  <c r="F86" i="3" s="1"/>
  <c r="E87" i="3"/>
  <c r="F87" i="3" s="1"/>
  <c r="E102" i="3"/>
  <c r="F102" i="3" s="1"/>
  <c r="I111" i="3"/>
  <c r="J111" i="3" s="1"/>
  <c r="K111" i="3" s="1"/>
  <c r="G116" i="3"/>
  <c r="I116" i="3"/>
  <c r="J116" i="3" s="1"/>
  <c r="K116" i="3" s="1"/>
  <c r="G121" i="3"/>
  <c r="L121" i="3"/>
  <c r="F80" i="3"/>
  <c r="F88" i="3"/>
  <c r="F92" i="3"/>
  <c r="I182" i="3"/>
  <c r="J182" i="3" s="1"/>
  <c r="K182" i="3" s="1"/>
  <c r="G182" i="3"/>
  <c r="I123" i="3"/>
  <c r="G123" i="3"/>
  <c r="E127" i="3"/>
  <c r="F127" i="3" s="1"/>
  <c r="I129" i="3"/>
  <c r="J129" i="3" s="1"/>
  <c r="K129" i="3" s="1"/>
  <c r="G129" i="3"/>
  <c r="E125" i="3"/>
  <c r="F125" i="3"/>
  <c r="F134" i="3"/>
  <c r="E79" i="3"/>
  <c r="F79" i="3" s="1"/>
  <c r="I113" i="3"/>
  <c r="J113" i="3" s="1"/>
  <c r="K113" i="3" s="1"/>
  <c r="E115" i="3"/>
  <c r="F115" i="3" s="1"/>
  <c r="E132" i="3"/>
  <c r="F132" i="3" s="1"/>
  <c r="I141" i="3"/>
  <c r="J141" i="3" s="1"/>
  <c r="M141" i="3" s="1"/>
  <c r="P141" i="3" s="1"/>
  <c r="Q141" i="3" s="1"/>
  <c r="R141" i="3" s="1"/>
  <c r="G162" i="3"/>
  <c r="I162" i="3"/>
  <c r="J162" i="3" s="1"/>
  <c r="K162" i="3" s="1"/>
  <c r="I167" i="3"/>
  <c r="J167" i="3" s="1"/>
  <c r="K167" i="3" s="1"/>
  <c r="I170" i="3"/>
  <c r="J170" i="3" s="1"/>
  <c r="K170" i="3" s="1"/>
  <c r="H141" i="3"/>
  <c r="I146" i="3"/>
  <c r="G146" i="3"/>
  <c r="I153" i="3"/>
  <c r="J153" i="3" s="1"/>
  <c r="K153" i="3" s="1"/>
  <c r="E160" i="3"/>
  <c r="F160" i="3" s="1"/>
  <c r="G165" i="3"/>
  <c r="I165" i="3"/>
  <c r="J165" i="3" s="1"/>
  <c r="K165" i="3" s="1"/>
  <c r="H170" i="3"/>
  <c r="F120" i="3"/>
  <c r="G153" i="3"/>
  <c r="E101" i="3"/>
  <c r="F101" i="3" s="1"/>
  <c r="E109" i="3"/>
  <c r="F109" i="3" s="1"/>
  <c r="F156" i="3"/>
  <c r="I183" i="3"/>
  <c r="J183" i="3" s="1"/>
  <c r="K183" i="3" s="1"/>
  <c r="G183" i="3"/>
  <c r="E112" i="3"/>
  <c r="F112" i="3" s="1"/>
  <c r="E137" i="3"/>
  <c r="F137" i="3" s="1"/>
  <c r="E149" i="3"/>
  <c r="F149" i="3" s="1"/>
  <c r="G187" i="3"/>
  <c r="I187" i="3"/>
  <c r="J187" i="3" s="1"/>
  <c r="K187" i="3" s="1"/>
  <c r="E110" i="3"/>
  <c r="F110" i="3" s="1"/>
  <c r="F124" i="3"/>
  <c r="F139" i="3"/>
  <c r="I145" i="3"/>
  <c r="J145" i="3" s="1"/>
  <c r="K145" i="3" s="1"/>
  <c r="G145" i="3"/>
  <c r="I157" i="3"/>
  <c r="J157" i="3" s="1"/>
  <c r="K157" i="3" s="1"/>
  <c r="G157" i="3"/>
  <c r="I194" i="3"/>
  <c r="J194" i="3" s="1"/>
  <c r="K194" i="3" s="1"/>
  <c r="G194" i="3"/>
  <c r="F155" i="3"/>
  <c r="E138" i="3"/>
  <c r="F138" i="3" s="1"/>
  <c r="E150" i="3"/>
  <c r="F150" i="3" s="1"/>
  <c r="E163" i="3"/>
  <c r="F163" i="3" s="1"/>
  <c r="E175" i="3"/>
  <c r="F175" i="3" s="1"/>
  <c r="E136" i="3"/>
  <c r="F136" i="3" s="1"/>
  <c r="E148" i="3"/>
  <c r="F148" i="3" s="1"/>
  <c r="E168" i="3"/>
  <c r="F168" i="3" s="1"/>
  <c r="E186" i="3"/>
  <c r="F186" i="3" s="1"/>
  <c r="E192" i="3"/>
  <c r="F192" i="3" s="1"/>
  <c r="I195" i="3"/>
  <c r="J195" i="3" s="1"/>
  <c r="K195" i="3" s="1"/>
  <c r="F176" i="3"/>
  <c r="F181" i="3"/>
  <c r="I184" i="3"/>
  <c r="J184" i="3" s="1"/>
  <c r="K184" i="3" s="1"/>
  <c r="H195" i="3"/>
  <c r="F200" i="3"/>
  <c r="I204" i="3"/>
  <c r="J204" i="3" s="1"/>
  <c r="K204" i="3" s="1"/>
  <c r="G204" i="3"/>
  <c r="E144" i="3"/>
  <c r="F144" i="3" s="1"/>
  <c r="E156" i="3"/>
  <c r="I214" i="3"/>
  <c r="J214" i="3" s="1"/>
  <c r="K214" i="3" s="1"/>
  <c r="G214" i="3"/>
  <c r="E107" i="3"/>
  <c r="F107" i="3" s="1"/>
  <c r="E119" i="3"/>
  <c r="F119" i="3" s="1"/>
  <c r="E131" i="3"/>
  <c r="F131" i="3" s="1"/>
  <c r="E143" i="3"/>
  <c r="F143" i="3" s="1"/>
  <c r="E155" i="3"/>
  <c r="F164" i="3"/>
  <c r="G172" i="3"/>
  <c r="E180" i="3"/>
  <c r="F180" i="3" s="1"/>
  <c r="E191" i="3"/>
  <c r="F191" i="3" s="1"/>
  <c r="I207" i="3"/>
  <c r="J207" i="3" s="1"/>
  <c r="K207" i="3" s="1"/>
  <c r="E142" i="3"/>
  <c r="F142" i="3" s="1"/>
  <c r="E154" i="3"/>
  <c r="F154" i="3" s="1"/>
  <c r="F161" i="3"/>
  <c r="I172" i="3"/>
  <c r="J172" i="3" s="1"/>
  <c r="K172" i="3" s="1"/>
  <c r="I177" i="3"/>
  <c r="J177" i="3" s="1"/>
  <c r="K177" i="3" s="1"/>
  <c r="G177" i="3"/>
  <c r="E179" i="3"/>
  <c r="F179" i="3" s="1"/>
  <c r="I189" i="3"/>
  <c r="J189" i="3" s="1"/>
  <c r="K189" i="3" s="1"/>
  <c r="G189" i="3"/>
  <c r="I210" i="3"/>
  <c r="J210" i="3" s="1"/>
  <c r="K210" i="3" s="1"/>
  <c r="F227" i="3"/>
  <c r="E178" i="3"/>
  <c r="F178" i="3" s="1"/>
  <c r="E190" i="3"/>
  <c r="F190" i="3" s="1"/>
  <c r="E201" i="3"/>
  <c r="F201" i="3" s="1"/>
  <c r="E202" i="3"/>
  <c r="F202" i="3" s="1"/>
  <c r="F211" i="3"/>
  <c r="F219" i="3"/>
  <c r="F221" i="3"/>
  <c r="I238" i="3"/>
  <c r="J238" i="3" s="1"/>
  <c r="K238" i="3" s="1"/>
  <c r="E223" i="3"/>
  <c r="F223" i="3" s="1"/>
  <c r="F203" i="3"/>
  <c r="F218" i="3"/>
  <c r="E228" i="3"/>
  <c r="F228" i="3" s="1"/>
  <c r="I231" i="3"/>
  <c r="J231" i="3" s="1"/>
  <c r="K231" i="3" s="1"/>
  <c r="E196" i="3"/>
  <c r="F196" i="3" s="1"/>
  <c r="F199" i="3"/>
  <c r="E208" i="3"/>
  <c r="F208" i="3" s="1"/>
  <c r="E212" i="3"/>
  <c r="F212" i="3" s="1"/>
  <c r="H231" i="3"/>
  <c r="E239" i="3"/>
  <c r="F239" i="3" s="1"/>
  <c r="E185" i="3"/>
  <c r="F185" i="3" s="1"/>
  <c r="F213" i="3"/>
  <c r="I226" i="3"/>
  <c r="J226" i="3" s="1"/>
  <c r="K226" i="3" s="1"/>
  <c r="G226" i="3"/>
  <c r="I249" i="3"/>
  <c r="J249" i="3" s="1"/>
  <c r="K249" i="3" s="1"/>
  <c r="G249" i="3"/>
  <c r="E253" i="3"/>
  <c r="F253" i="3" s="1"/>
  <c r="F209" i="3"/>
  <c r="E217" i="3"/>
  <c r="F217" i="3" s="1"/>
  <c r="L222" i="3"/>
  <c r="E198" i="3"/>
  <c r="F198" i="3" s="1"/>
  <c r="F215" i="3"/>
  <c r="E216" i="3"/>
  <c r="F216" i="3" s="1"/>
  <c r="I235" i="3"/>
  <c r="J235" i="3" s="1"/>
  <c r="K235" i="3" s="1"/>
  <c r="I237" i="3"/>
  <c r="G237" i="3"/>
  <c r="E229" i="3"/>
  <c r="F229" i="3" s="1"/>
  <c r="E234" i="3"/>
  <c r="F234" i="3" s="1"/>
  <c r="G255" i="3"/>
  <c r="I278" i="3"/>
  <c r="J278" i="3" s="1"/>
  <c r="K278" i="3" s="1"/>
  <c r="G278" i="3"/>
  <c r="F248" i="3"/>
  <c r="E259" i="3"/>
  <c r="F259" i="3" s="1"/>
  <c r="I261" i="3"/>
  <c r="J261" i="3" s="1"/>
  <c r="K261" i="3" s="1"/>
  <c r="G261" i="3"/>
  <c r="G273" i="3"/>
  <c r="E247" i="3"/>
  <c r="F247" i="3" s="1"/>
  <c r="E232" i="3"/>
  <c r="F232" i="3" s="1"/>
  <c r="E236" i="3"/>
  <c r="F236" i="3" s="1"/>
  <c r="I254" i="3"/>
  <c r="J254" i="3" s="1"/>
  <c r="K254" i="3" s="1"/>
  <c r="I279" i="3"/>
  <c r="J279" i="3" s="1"/>
  <c r="K279" i="3" s="1"/>
  <c r="G279" i="3"/>
  <c r="E245" i="3"/>
  <c r="F245" i="3" s="1"/>
  <c r="E246" i="3"/>
  <c r="F246" i="3" s="1"/>
  <c r="E221" i="3"/>
  <c r="G265" i="3"/>
  <c r="I256" i="3"/>
  <c r="G256" i="3"/>
  <c r="E258" i="3"/>
  <c r="F258" i="3" s="1"/>
  <c r="E266" i="3"/>
  <c r="F266" i="3" s="1"/>
  <c r="E288" i="3"/>
  <c r="F288" i="3" s="1"/>
  <c r="E257" i="3"/>
  <c r="F257" i="3" s="1"/>
  <c r="F277" i="3"/>
  <c r="F270" i="3"/>
  <c r="I306" i="3"/>
  <c r="J306" i="3" s="1"/>
  <c r="K306" i="3" s="1"/>
  <c r="H306" i="3"/>
  <c r="E276" i="3"/>
  <c r="F276" i="3" s="1"/>
  <c r="E287" i="3"/>
  <c r="F287" i="3" s="1"/>
  <c r="E299" i="3"/>
  <c r="F299" i="3" s="1"/>
  <c r="E264" i="3"/>
  <c r="F264" i="3" s="1"/>
  <c r="G318" i="3"/>
  <c r="I318" i="3"/>
  <c r="J318" i="3" s="1"/>
  <c r="K318" i="3" s="1"/>
  <c r="E240" i="3"/>
  <c r="F240" i="3" s="1"/>
  <c r="E252" i="3"/>
  <c r="F252" i="3" s="1"/>
  <c r="E274" i="3"/>
  <c r="F274" i="3" s="1"/>
  <c r="E275" i="3"/>
  <c r="F275" i="3" s="1"/>
  <c r="I302" i="3"/>
  <c r="J302" i="3" s="1"/>
  <c r="K302" i="3" s="1"/>
  <c r="E251" i="3"/>
  <c r="F251" i="3" s="1"/>
  <c r="E263" i="3"/>
  <c r="F263" i="3" s="1"/>
  <c r="E271" i="3"/>
  <c r="F271" i="3" s="1"/>
  <c r="I285" i="3"/>
  <c r="G285" i="3"/>
  <c r="F289" i="3"/>
  <c r="I297" i="3"/>
  <c r="J297" i="3" s="1"/>
  <c r="K297" i="3" s="1"/>
  <c r="G297" i="3"/>
  <c r="G302" i="3"/>
  <c r="I295" i="3"/>
  <c r="J295" i="3" s="1"/>
  <c r="K295" i="3" s="1"/>
  <c r="G295" i="3"/>
  <c r="I307" i="3"/>
  <c r="J307" i="3" s="1"/>
  <c r="K307" i="3" s="1"/>
  <c r="G307" i="3"/>
  <c r="E300" i="3"/>
  <c r="F300" i="3" s="1"/>
  <c r="E305" i="3"/>
  <c r="F305" i="3" s="1"/>
  <c r="E286" i="3"/>
  <c r="F286" i="3" s="1"/>
  <c r="E298" i="3"/>
  <c r="F298" i="3" s="1"/>
  <c r="E315" i="3"/>
  <c r="F315" i="3" s="1"/>
  <c r="E294" i="3"/>
  <c r="F294" i="3" s="1"/>
  <c r="E269" i="3"/>
  <c r="F269" i="3" s="1"/>
  <c r="E281" i="3"/>
  <c r="F281" i="3" s="1"/>
  <c r="E293" i="3"/>
  <c r="F293" i="3" s="1"/>
  <c r="E292" i="3"/>
  <c r="F292" i="3" s="1"/>
  <c r="I319" i="3"/>
  <c r="J319" i="3" s="1"/>
  <c r="K319" i="3" s="1"/>
  <c r="G330" i="3"/>
  <c r="I330" i="3"/>
  <c r="J330" i="3" s="1"/>
  <c r="K330" i="3" s="1"/>
  <c r="H319" i="3"/>
  <c r="G342" i="3"/>
  <c r="I342" i="3"/>
  <c r="J342" i="3" s="1"/>
  <c r="K342" i="3" s="1"/>
  <c r="F316" i="3"/>
  <c r="E327" i="3"/>
  <c r="F327" i="3" s="1"/>
  <c r="F328" i="3"/>
  <c r="E339" i="3"/>
  <c r="F339" i="3" s="1"/>
  <c r="G377" i="3"/>
  <c r="I377" i="3"/>
  <c r="J377" i="3" s="1"/>
  <c r="K377" i="3" s="1"/>
  <c r="E314" i="3"/>
  <c r="F314" i="3" s="1"/>
  <c r="E326" i="3"/>
  <c r="F326" i="3" s="1"/>
  <c r="E338" i="3"/>
  <c r="F338" i="3" s="1"/>
  <c r="E362" i="3"/>
  <c r="F362" i="3" s="1"/>
  <c r="E313" i="3"/>
  <c r="F313" i="3" s="1"/>
  <c r="E325" i="3"/>
  <c r="F325" i="3" s="1"/>
  <c r="E337" i="3"/>
  <c r="F337" i="3" s="1"/>
  <c r="E344" i="3"/>
  <c r="F344" i="3" s="1"/>
  <c r="E312" i="3"/>
  <c r="F312" i="3" s="1"/>
  <c r="E324" i="3"/>
  <c r="F324" i="3" s="1"/>
  <c r="E336" i="3"/>
  <c r="F336" i="3" s="1"/>
  <c r="F346" i="3"/>
  <c r="E347" i="3"/>
  <c r="F347" i="3" s="1"/>
  <c r="E348" i="3"/>
  <c r="F348" i="3" s="1"/>
  <c r="E349" i="3"/>
  <c r="F349" i="3" s="1"/>
  <c r="E322" i="3"/>
  <c r="F322" i="3" s="1"/>
  <c r="E334" i="3"/>
  <c r="F334" i="3" s="1"/>
  <c r="L353" i="3"/>
  <c r="G353" i="3"/>
  <c r="E309" i="3"/>
  <c r="F309" i="3" s="1"/>
  <c r="E321" i="3"/>
  <c r="F321" i="3" s="1"/>
  <c r="E333" i="3"/>
  <c r="F333" i="3" s="1"/>
  <c r="F352" i="3"/>
  <c r="I353" i="3"/>
  <c r="J353" i="3" s="1"/>
  <c r="K353" i="3" s="1"/>
  <c r="E320" i="3"/>
  <c r="F320" i="3" s="1"/>
  <c r="E332" i="3"/>
  <c r="F332" i="3" s="1"/>
  <c r="E355" i="3"/>
  <c r="F355" i="3" s="1"/>
  <c r="I376" i="3"/>
  <c r="J376" i="3" s="1"/>
  <c r="K376" i="3" s="1"/>
  <c r="G376" i="3"/>
  <c r="G343" i="3"/>
  <c r="F345" i="3"/>
  <c r="E351" i="3"/>
  <c r="F351" i="3" s="1"/>
  <c r="E329" i="3"/>
  <c r="F329" i="3" s="1"/>
  <c r="E341" i="3"/>
  <c r="F341" i="3" s="1"/>
  <c r="I365" i="3"/>
  <c r="J365" i="3" s="1"/>
  <c r="K365" i="3" s="1"/>
  <c r="G365" i="3"/>
  <c r="E363" i="3"/>
  <c r="F363" i="3" s="1"/>
  <c r="E375" i="3"/>
  <c r="F375" i="3" s="1"/>
  <c r="G413" i="3"/>
  <c r="E374" i="3"/>
  <c r="F374" i="3" s="1"/>
  <c r="E382" i="3"/>
  <c r="F382" i="3" s="1"/>
  <c r="E361" i="3"/>
  <c r="F361" i="3" s="1"/>
  <c r="E373" i="3"/>
  <c r="F373" i="3" s="1"/>
  <c r="I386" i="3"/>
  <c r="J386" i="3" s="1"/>
  <c r="K386" i="3" s="1"/>
  <c r="G386" i="3"/>
  <c r="I410" i="3"/>
  <c r="J410" i="3" s="1"/>
  <c r="K410" i="3" s="1"/>
  <c r="G410" i="3"/>
  <c r="E360" i="3"/>
  <c r="F360" i="3" s="1"/>
  <c r="E372" i="3"/>
  <c r="F372" i="3" s="1"/>
  <c r="E383" i="3"/>
  <c r="F383" i="3" s="1"/>
  <c r="I400" i="3"/>
  <c r="J400" i="3" s="1"/>
  <c r="K400" i="3" s="1"/>
  <c r="E359" i="3"/>
  <c r="F359" i="3" s="1"/>
  <c r="E371" i="3"/>
  <c r="F371" i="3" s="1"/>
  <c r="E385" i="3"/>
  <c r="F385" i="3" s="1"/>
  <c r="G389" i="3"/>
  <c r="I414" i="3"/>
  <c r="J414" i="3" s="1"/>
  <c r="K414" i="3" s="1"/>
  <c r="G414" i="3"/>
  <c r="E358" i="3"/>
  <c r="F358" i="3" s="1"/>
  <c r="E370" i="3"/>
  <c r="F370" i="3" s="1"/>
  <c r="E388" i="3"/>
  <c r="F388" i="3" s="1"/>
  <c r="I389" i="3"/>
  <c r="J389" i="3" s="1"/>
  <c r="K389" i="3" s="1"/>
  <c r="E395" i="3"/>
  <c r="F395" i="3" s="1"/>
  <c r="E357" i="3"/>
  <c r="F357" i="3" s="1"/>
  <c r="E369" i="3"/>
  <c r="F369" i="3" s="1"/>
  <c r="I415" i="3"/>
  <c r="J415" i="3" s="1"/>
  <c r="K415" i="3" s="1"/>
  <c r="G415" i="3"/>
  <c r="E356" i="3"/>
  <c r="F356" i="3" s="1"/>
  <c r="E368" i="3"/>
  <c r="F368" i="3" s="1"/>
  <c r="E367" i="3"/>
  <c r="F367" i="3" s="1"/>
  <c r="E398" i="3"/>
  <c r="F398" i="3" s="1"/>
  <c r="E354" i="3"/>
  <c r="F354" i="3" s="1"/>
  <c r="E366" i="3"/>
  <c r="F366" i="3" s="1"/>
  <c r="F387" i="3"/>
  <c r="L401" i="3"/>
  <c r="G401" i="3"/>
  <c r="L403" i="3"/>
  <c r="E412" i="3"/>
  <c r="F412" i="3" s="1"/>
  <c r="E424" i="3"/>
  <c r="F424" i="3" s="1"/>
  <c r="E411" i="3"/>
  <c r="F411" i="3" s="1"/>
  <c r="E423" i="3"/>
  <c r="F423" i="3" s="1"/>
  <c r="E422" i="3"/>
  <c r="F422" i="3" s="1"/>
  <c r="E409" i="3"/>
  <c r="F409" i="3" s="1"/>
  <c r="E421" i="3"/>
  <c r="F421" i="3" s="1"/>
  <c r="E384" i="3"/>
  <c r="F384" i="3" s="1"/>
  <c r="E396" i="3"/>
  <c r="F396" i="3" s="1"/>
  <c r="E408" i="3"/>
  <c r="F408" i="3" s="1"/>
  <c r="E420" i="3"/>
  <c r="F420" i="3" s="1"/>
  <c r="E407" i="3"/>
  <c r="F407" i="3" s="1"/>
  <c r="E419" i="3"/>
  <c r="F419" i="3" s="1"/>
  <c r="E394" i="3"/>
  <c r="F394" i="3" s="1"/>
  <c r="E406" i="3"/>
  <c r="F406" i="3" s="1"/>
  <c r="E418" i="3"/>
  <c r="F418" i="3" s="1"/>
  <c r="E381" i="3"/>
  <c r="F381" i="3" s="1"/>
  <c r="E393" i="3"/>
  <c r="F393" i="3" s="1"/>
  <c r="E405" i="3"/>
  <c r="F405" i="3" s="1"/>
  <c r="E417" i="3"/>
  <c r="F417" i="3" s="1"/>
  <c r="E380" i="3"/>
  <c r="F380" i="3" s="1"/>
  <c r="E392" i="3"/>
  <c r="F392" i="3" s="1"/>
  <c r="E404" i="3"/>
  <c r="F404" i="3" s="1"/>
  <c r="E416" i="3"/>
  <c r="F416" i="3" s="1"/>
  <c r="G301" i="3" l="1"/>
  <c r="I301" i="3"/>
  <c r="J301" i="3" s="1"/>
  <c r="K301" i="3" s="1"/>
  <c r="I205" i="3"/>
  <c r="J205" i="3" s="1"/>
  <c r="K205" i="3" s="1"/>
  <c r="G205" i="3"/>
  <c r="I31" i="3"/>
  <c r="J31" i="3" s="1"/>
  <c r="K31" i="3" s="1"/>
  <c r="G31" i="3"/>
  <c r="I11" i="3"/>
  <c r="J11" i="3" s="1"/>
  <c r="K11" i="3" s="1"/>
  <c r="G11" i="3"/>
  <c r="I290" i="3"/>
  <c r="J290" i="3" s="1"/>
  <c r="K290" i="3" s="1"/>
  <c r="L207" i="3"/>
  <c r="L238" i="3"/>
  <c r="L342" i="3"/>
  <c r="L331" i="3"/>
  <c r="G60" i="3"/>
  <c r="H60" i="3" s="1"/>
  <c r="N60" i="3" s="1"/>
  <c r="L414" i="3"/>
  <c r="I331" i="3"/>
  <c r="J331" i="3" s="1"/>
  <c r="K331" i="3" s="1"/>
  <c r="H220" i="3"/>
  <c r="N220" i="3" s="1"/>
  <c r="G250" i="3"/>
  <c r="L220" i="3"/>
  <c r="I391" i="3"/>
  <c r="J391" i="3" s="1"/>
  <c r="K391" i="3" s="1"/>
  <c r="L330" i="3"/>
  <c r="L307" i="3"/>
  <c r="L53" i="3"/>
  <c r="G378" i="3"/>
  <c r="H378" i="3" s="1"/>
  <c r="N378" i="3" s="1"/>
  <c r="I378" i="3"/>
  <c r="J378" i="3" s="1"/>
  <c r="K378" i="3" s="1"/>
  <c r="J304" i="3"/>
  <c r="K304" i="3" s="1"/>
  <c r="L304" i="3"/>
  <c r="G230" i="3"/>
  <c r="I230" i="3"/>
  <c r="J230" i="3" s="1"/>
  <c r="K230" i="3" s="1"/>
  <c r="J413" i="3"/>
  <c r="K413" i="3" s="1"/>
  <c r="L413" i="3"/>
  <c r="G45" i="3"/>
  <c r="I45" i="3"/>
  <c r="J45" i="3" s="1"/>
  <c r="K45" i="3" s="1"/>
  <c r="J273" i="3"/>
  <c r="K273" i="3" s="1"/>
  <c r="L273" i="3"/>
  <c r="G103" i="3"/>
  <c r="M103" i="3" s="1"/>
  <c r="P103" i="3" s="1"/>
  <c r="Q103" i="3" s="1"/>
  <c r="R103" i="3" s="1"/>
  <c r="I103" i="3"/>
  <c r="J103" i="3" s="1"/>
  <c r="K103" i="3" s="1"/>
  <c r="G283" i="3"/>
  <c r="I283" i="3"/>
  <c r="J283" i="3" s="1"/>
  <c r="K283" i="3" s="1"/>
  <c r="I244" i="3"/>
  <c r="G244" i="3"/>
  <c r="L318" i="3"/>
  <c r="G303" i="3"/>
  <c r="L135" i="3"/>
  <c r="L152" i="3"/>
  <c r="I402" i="3"/>
  <c r="J402" i="3" s="1"/>
  <c r="K402" i="3" s="1"/>
  <c r="G34" i="3"/>
  <c r="H34" i="3" s="1"/>
  <c r="N34" i="3" s="1"/>
  <c r="I255" i="3"/>
  <c r="J255" i="3" s="1"/>
  <c r="K255" i="3" s="1"/>
  <c r="G222" i="3"/>
  <c r="G304" i="3"/>
  <c r="L242" i="3"/>
  <c r="L116" i="3"/>
  <c r="L90" i="3"/>
  <c r="L128" i="3"/>
  <c r="G403" i="3"/>
  <c r="G242" i="3"/>
  <c r="H242" i="3" s="1"/>
  <c r="N242" i="3" s="1"/>
  <c r="G238" i="3"/>
  <c r="L250" i="3"/>
  <c r="M22" i="3"/>
  <c r="P22" i="3" s="1"/>
  <c r="Q22" i="3" s="1"/>
  <c r="R22" i="3" s="1"/>
  <c r="G5" i="3"/>
  <c r="M5" i="3" s="1"/>
  <c r="P5" i="3" s="1"/>
  <c r="Q5" i="3" s="1"/>
  <c r="R5" i="3" s="1"/>
  <c r="L210" i="3"/>
  <c r="L71" i="3"/>
  <c r="G224" i="3"/>
  <c r="I262" i="3"/>
  <c r="J262" i="3" s="1"/>
  <c r="K262" i="3" s="1"/>
  <c r="N262" i="3" s="1"/>
  <c r="N113" i="3"/>
  <c r="G9" i="3"/>
  <c r="M9" i="3" s="1"/>
  <c r="P9" i="3" s="1"/>
  <c r="Q9" i="3" s="1"/>
  <c r="R9" i="3" s="1"/>
  <c r="G91" i="3"/>
  <c r="H91" i="3" s="1"/>
  <c r="G233" i="3"/>
  <c r="I379" i="3"/>
  <c r="L343" i="3"/>
  <c r="I43" i="3"/>
  <c r="J43" i="3" s="1"/>
  <c r="K43" i="3" s="1"/>
  <c r="L33" i="3"/>
  <c r="L65" i="3"/>
  <c r="I267" i="3"/>
  <c r="J267" i="3" s="1"/>
  <c r="K267" i="3" s="1"/>
  <c r="G267" i="3"/>
  <c r="I390" i="3"/>
  <c r="J390" i="3" s="1"/>
  <c r="K390" i="3" s="1"/>
  <c r="G390" i="3"/>
  <c r="H390" i="3" s="1"/>
  <c r="I158" i="3"/>
  <c r="J158" i="3" s="1"/>
  <c r="G158" i="3"/>
  <c r="G364" i="3"/>
  <c r="I364" i="3"/>
  <c r="J364" i="3" s="1"/>
  <c r="K364" i="3" s="1"/>
  <c r="G23" i="3"/>
  <c r="H23" i="3" s="1"/>
  <c r="I23" i="3"/>
  <c r="L23" i="3" s="1"/>
  <c r="G159" i="3"/>
  <c r="I159" i="3"/>
  <c r="J159" i="3" s="1"/>
  <c r="K159" i="3" s="1"/>
  <c r="G151" i="3"/>
  <c r="I151" i="3"/>
  <c r="J151" i="3" s="1"/>
  <c r="K151" i="3" s="1"/>
  <c r="G147" i="3"/>
  <c r="I147" i="3"/>
  <c r="J147" i="3" s="1"/>
  <c r="K147" i="3" s="1"/>
  <c r="I296" i="3"/>
  <c r="J296" i="3" s="1"/>
  <c r="K296" i="3" s="1"/>
  <c r="G296" i="3"/>
  <c r="H296" i="3" s="1"/>
  <c r="I47" i="3"/>
  <c r="J47" i="3" s="1"/>
  <c r="K47" i="3" s="1"/>
  <c r="G47" i="3"/>
  <c r="M47" i="3" s="1"/>
  <c r="P47" i="3" s="1"/>
  <c r="Q47" i="3" s="1"/>
  <c r="R47" i="3" s="1"/>
  <c r="G59" i="3"/>
  <c r="M59" i="3" s="1"/>
  <c r="P59" i="3" s="1"/>
  <c r="Q59" i="3" s="1"/>
  <c r="R59" i="3" s="1"/>
  <c r="I59" i="3"/>
  <c r="J59" i="3" s="1"/>
  <c r="K59" i="3" s="1"/>
  <c r="G291" i="3"/>
  <c r="I291" i="3"/>
  <c r="J291" i="3" s="1"/>
  <c r="I188" i="3"/>
  <c r="J188" i="3" s="1"/>
  <c r="K188" i="3" s="1"/>
  <c r="G188" i="3"/>
  <c r="H188" i="3" s="1"/>
  <c r="I171" i="3"/>
  <c r="J171" i="3" s="1"/>
  <c r="K171" i="3" s="1"/>
  <c r="G171" i="3"/>
  <c r="G399" i="3"/>
  <c r="H399" i="3" s="1"/>
  <c r="I399" i="3"/>
  <c r="J399" i="3" s="1"/>
  <c r="K399" i="3" s="1"/>
  <c r="L306" i="3"/>
  <c r="L224" i="3"/>
  <c r="G210" i="3"/>
  <c r="M210" i="3" s="1"/>
  <c r="P210" i="3" s="1"/>
  <c r="Q210" i="3" s="1"/>
  <c r="R210" i="3" s="1"/>
  <c r="L77" i="3"/>
  <c r="L11" i="3"/>
  <c r="L32" i="3"/>
  <c r="L7" i="3"/>
  <c r="L133" i="3"/>
  <c r="G29" i="3"/>
  <c r="M29" i="3" s="1"/>
  <c r="P29" i="3" s="1"/>
  <c r="Q29" i="3" s="1"/>
  <c r="R29" i="3" s="1"/>
  <c r="I268" i="3"/>
  <c r="J268" i="3" s="1"/>
  <c r="K268" i="3" s="1"/>
  <c r="G268" i="3"/>
  <c r="L204" i="3"/>
  <c r="N195" i="3"/>
  <c r="I272" i="3"/>
  <c r="G272" i="3"/>
  <c r="L254" i="3"/>
  <c r="G169" i="3"/>
  <c r="M169" i="3" s="1"/>
  <c r="P169" i="3" s="1"/>
  <c r="Q169" i="3" s="1"/>
  <c r="R169" i="3" s="1"/>
  <c r="L183" i="3"/>
  <c r="L17" i="3"/>
  <c r="L157" i="3"/>
  <c r="I243" i="3"/>
  <c r="J243" i="3" s="1"/>
  <c r="K243" i="3" s="1"/>
  <c r="G243" i="3"/>
  <c r="L376" i="3"/>
  <c r="G323" i="3"/>
  <c r="L18" i="3"/>
  <c r="I284" i="3"/>
  <c r="J284" i="3" s="1"/>
  <c r="K284" i="3" s="1"/>
  <c r="L284" i="3"/>
  <c r="G284" i="3"/>
  <c r="I323" i="3"/>
  <c r="J323" i="3" s="1"/>
  <c r="K323" i="3" s="1"/>
  <c r="L97" i="3"/>
  <c r="I20" i="3"/>
  <c r="G20" i="3"/>
  <c r="L415" i="3"/>
  <c r="G225" i="3"/>
  <c r="L145" i="3"/>
  <c r="I106" i="3"/>
  <c r="L167" i="3"/>
  <c r="G32" i="3"/>
  <c r="M32" i="3" s="1"/>
  <c r="P32" i="3" s="1"/>
  <c r="Q32" i="3" s="1"/>
  <c r="R32" i="3" s="1"/>
  <c r="L365" i="3"/>
  <c r="I311" i="3"/>
  <c r="J311" i="3" s="1"/>
  <c r="K311" i="3" s="1"/>
  <c r="N311" i="3" s="1"/>
  <c r="I310" i="3"/>
  <c r="J310" i="3" s="1"/>
  <c r="K310" i="3" s="1"/>
  <c r="L297" i="3"/>
  <c r="L60" i="3"/>
  <c r="I173" i="3"/>
  <c r="G173" i="3"/>
  <c r="N306" i="3"/>
  <c r="L214" i="3"/>
  <c r="L34" i="3"/>
  <c r="I363" i="3"/>
  <c r="J363" i="3" s="1"/>
  <c r="K363" i="3" s="1"/>
  <c r="G363" i="3"/>
  <c r="I46" i="3"/>
  <c r="J46" i="3" s="1"/>
  <c r="K46" i="3" s="1"/>
  <c r="G46" i="3"/>
  <c r="I354" i="3"/>
  <c r="J354" i="3" s="1"/>
  <c r="K354" i="3" s="1"/>
  <c r="G354" i="3"/>
  <c r="I287" i="3"/>
  <c r="J287" i="3" s="1"/>
  <c r="K287" i="3" s="1"/>
  <c r="G287" i="3"/>
  <c r="I131" i="3"/>
  <c r="J131" i="3" s="1"/>
  <c r="K131" i="3" s="1"/>
  <c r="G131" i="3"/>
  <c r="I68" i="3"/>
  <c r="J68" i="3" s="1"/>
  <c r="K68" i="3" s="1"/>
  <c r="G68" i="3"/>
  <c r="G404" i="3"/>
  <c r="I404" i="3"/>
  <c r="J404" i="3" s="1"/>
  <c r="K404" i="3" s="1"/>
  <c r="I420" i="3"/>
  <c r="J420" i="3" s="1"/>
  <c r="K420" i="3" s="1"/>
  <c r="G420" i="3"/>
  <c r="I358" i="3"/>
  <c r="J358" i="3" s="1"/>
  <c r="K358" i="3" s="1"/>
  <c r="G358" i="3"/>
  <c r="I383" i="3"/>
  <c r="J383" i="3" s="1"/>
  <c r="K383" i="3" s="1"/>
  <c r="G383" i="3"/>
  <c r="I321" i="3"/>
  <c r="J321" i="3" s="1"/>
  <c r="K321" i="3" s="1"/>
  <c r="G321" i="3"/>
  <c r="I315" i="3"/>
  <c r="J315" i="3" s="1"/>
  <c r="K315" i="3" s="1"/>
  <c r="G315" i="3"/>
  <c r="G252" i="3"/>
  <c r="I252" i="3"/>
  <c r="J252" i="3" s="1"/>
  <c r="K252" i="3" s="1"/>
  <c r="I257" i="3"/>
  <c r="J257" i="3" s="1"/>
  <c r="K257" i="3" s="1"/>
  <c r="G257" i="3"/>
  <c r="L246" i="3"/>
  <c r="I246" i="3"/>
  <c r="J246" i="3" s="1"/>
  <c r="K246" i="3" s="1"/>
  <c r="G246" i="3"/>
  <c r="I347" i="3"/>
  <c r="J347" i="3" s="1"/>
  <c r="K347" i="3" s="1"/>
  <c r="G347" i="3"/>
  <c r="I370" i="3"/>
  <c r="J370" i="3" s="1"/>
  <c r="K370" i="3" s="1"/>
  <c r="G370" i="3"/>
  <c r="I179" i="3"/>
  <c r="J179" i="3" s="1"/>
  <c r="K179" i="3" s="1"/>
  <c r="G179" i="3"/>
  <c r="I369" i="3"/>
  <c r="J369" i="3" s="1"/>
  <c r="K369" i="3" s="1"/>
  <c r="G369" i="3"/>
  <c r="I372" i="3"/>
  <c r="J372" i="3" s="1"/>
  <c r="K372" i="3" s="1"/>
  <c r="G372" i="3"/>
  <c r="I361" i="3"/>
  <c r="J361" i="3" s="1"/>
  <c r="K361" i="3" s="1"/>
  <c r="G361" i="3"/>
  <c r="I309" i="3"/>
  <c r="J309" i="3" s="1"/>
  <c r="K309" i="3" s="1"/>
  <c r="G309" i="3"/>
  <c r="I326" i="3"/>
  <c r="J326" i="3" s="1"/>
  <c r="K326" i="3" s="1"/>
  <c r="G326" i="3"/>
  <c r="G240" i="3"/>
  <c r="I240" i="3"/>
  <c r="J240" i="3" s="1"/>
  <c r="K240" i="3" s="1"/>
  <c r="I245" i="3"/>
  <c r="J245" i="3" s="1"/>
  <c r="K245" i="3" s="1"/>
  <c r="G245" i="3"/>
  <c r="I232" i="3"/>
  <c r="J232" i="3" s="1"/>
  <c r="K232" i="3" s="1"/>
  <c r="G232" i="3"/>
  <c r="I259" i="3"/>
  <c r="J259" i="3" s="1"/>
  <c r="K259" i="3" s="1"/>
  <c r="G259" i="3"/>
  <c r="G107" i="3"/>
  <c r="I107" i="3"/>
  <c r="J107" i="3" s="1"/>
  <c r="K107" i="3" s="1"/>
  <c r="G109" i="3"/>
  <c r="I109" i="3"/>
  <c r="J109" i="3" s="1"/>
  <c r="K109" i="3" s="1"/>
  <c r="I100" i="3"/>
  <c r="J100" i="3" s="1"/>
  <c r="K100" i="3" s="1"/>
  <c r="G100" i="3"/>
  <c r="I56" i="3"/>
  <c r="J56" i="3" s="1"/>
  <c r="K56" i="3" s="1"/>
  <c r="G56" i="3"/>
  <c r="I39" i="3"/>
  <c r="J39" i="3" s="1"/>
  <c r="K39" i="3" s="1"/>
  <c r="G39" i="3"/>
  <c r="I419" i="3"/>
  <c r="J419" i="3" s="1"/>
  <c r="K419" i="3" s="1"/>
  <c r="G419" i="3"/>
  <c r="I275" i="3"/>
  <c r="J275" i="3" s="1"/>
  <c r="K275" i="3" s="1"/>
  <c r="G275" i="3"/>
  <c r="I274" i="3"/>
  <c r="J274" i="3" s="1"/>
  <c r="K274" i="3" s="1"/>
  <c r="G274" i="3"/>
  <c r="I380" i="3"/>
  <c r="J380" i="3" s="1"/>
  <c r="K380" i="3" s="1"/>
  <c r="G380" i="3"/>
  <c r="I396" i="3"/>
  <c r="J396" i="3" s="1"/>
  <c r="K396" i="3" s="1"/>
  <c r="G396" i="3"/>
  <c r="I360" i="3"/>
  <c r="J360" i="3" s="1"/>
  <c r="K360" i="3" s="1"/>
  <c r="G360" i="3"/>
  <c r="G314" i="3"/>
  <c r="I314" i="3"/>
  <c r="J314" i="3" s="1"/>
  <c r="K314" i="3" s="1"/>
  <c r="G293" i="3"/>
  <c r="I293" i="3"/>
  <c r="J293" i="3" s="1"/>
  <c r="K293" i="3" s="1"/>
  <c r="I298" i="3"/>
  <c r="J298" i="3" s="1"/>
  <c r="K298" i="3" s="1"/>
  <c r="G298" i="3"/>
  <c r="R220" i="3"/>
  <c r="S220" i="3"/>
  <c r="I192" i="3"/>
  <c r="J192" i="3" s="1"/>
  <c r="K192" i="3" s="1"/>
  <c r="G192" i="3"/>
  <c r="G417" i="3"/>
  <c r="I417" i="3"/>
  <c r="J417" i="3" s="1"/>
  <c r="K417" i="3" s="1"/>
  <c r="G382" i="3"/>
  <c r="I382" i="3"/>
  <c r="J382" i="3" s="1"/>
  <c r="K382" i="3" s="1"/>
  <c r="I341" i="3"/>
  <c r="J341" i="3" s="1"/>
  <c r="K341" i="3" s="1"/>
  <c r="G341" i="3"/>
  <c r="L281" i="3"/>
  <c r="I281" i="3"/>
  <c r="J281" i="3" s="1"/>
  <c r="K281" i="3" s="1"/>
  <c r="G281" i="3"/>
  <c r="G286" i="3"/>
  <c r="L286" i="3"/>
  <c r="I286" i="3"/>
  <c r="J286" i="3" s="1"/>
  <c r="K286" i="3" s="1"/>
  <c r="G50" i="3"/>
  <c r="I50" i="3"/>
  <c r="J50" i="3" s="1"/>
  <c r="K50" i="3" s="1"/>
  <c r="I38" i="3"/>
  <c r="J38" i="3" s="1"/>
  <c r="K38" i="3" s="1"/>
  <c r="G38" i="3"/>
  <c r="G356" i="3"/>
  <c r="I356" i="3"/>
  <c r="J356" i="3" s="1"/>
  <c r="K356" i="3" s="1"/>
  <c r="I305" i="3"/>
  <c r="J305" i="3" s="1"/>
  <c r="K305" i="3" s="1"/>
  <c r="G305" i="3"/>
  <c r="I83" i="3"/>
  <c r="J83" i="3" s="1"/>
  <c r="K83" i="3" s="1"/>
  <c r="G83" i="3"/>
  <c r="I299" i="3"/>
  <c r="J299" i="3" s="1"/>
  <c r="K299" i="3" s="1"/>
  <c r="G299" i="3"/>
  <c r="I333" i="3"/>
  <c r="J333" i="3" s="1"/>
  <c r="K333" i="3" s="1"/>
  <c r="G333" i="3"/>
  <c r="G405" i="3"/>
  <c r="I405" i="3"/>
  <c r="J405" i="3" s="1"/>
  <c r="K405" i="3" s="1"/>
  <c r="I421" i="3"/>
  <c r="J421" i="3" s="1"/>
  <c r="K421" i="3" s="1"/>
  <c r="G421" i="3"/>
  <c r="G367" i="3"/>
  <c r="I367" i="3"/>
  <c r="J367" i="3" s="1"/>
  <c r="K367" i="3" s="1"/>
  <c r="I229" i="3"/>
  <c r="J229" i="3" s="1"/>
  <c r="K229" i="3" s="1"/>
  <c r="G229" i="3"/>
  <c r="I138" i="3"/>
  <c r="J138" i="3" s="1"/>
  <c r="K138" i="3" s="1"/>
  <c r="G138" i="3"/>
  <c r="G132" i="3"/>
  <c r="I132" i="3"/>
  <c r="J132" i="3" s="1"/>
  <c r="K132" i="3" s="1"/>
  <c r="I37" i="3"/>
  <c r="J37" i="3" s="1"/>
  <c r="K37" i="3" s="1"/>
  <c r="G37" i="3"/>
  <c r="G393" i="3"/>
  <c r="I393" i="3"/>
  <c r="J393" i="3" s="1"/>
  <c r="K393" i="3" s="1"/>
  <c r="I385" i="3"/>
  <c r="J385" i="3" s="1"/>
  <c r="K385" i="3" s="1"/>
  <c r="G385" i="3"/>
  <c r="I334" i="3"/>
  <c r="J334" i="3" s="1"/>
  <c r="K334" i="3" s="1"/>
  <c r="G334" i="3"/>
  <c r="I344" i="3"/>
  <c r="J344" i="3" s="1"/>
  <c r="K344" i="3" s="1"/>
  <c r="G344" i="3"/>
  <c r="G247" i="3"/>
  <c r="I247" i="3"/>
  <c r="J247" i="3" s="1"/>
  <c r="K247" i="3" s="1"/>
  <c r="I110" i="3"/>
  <c r="J110" i="3" s="1"/>
  <c r="K110" i="3" s="1"/>
  <c r="L110" i="3"/>
  <c r="G110" i="3"/>
  <c r="I112" i="3"/>
  <c r="J112" i="3" s="1"/>
  <c r="K112" i="3" s="1"/>
  <c r="G112" i="3"/>
  <c r="G115" i="3"/>
  <c r="I115" i="3"/>
  <c r="J115" i="3" s="1"/>
  <c r="K115" i="3" s="1"/>
  <c r="I126" i="3"/>
  <c r="J126" i="3" s="1"/>
  <c r="K126" i="3" s="1"/>
  <c r="G126" i="3"/>
  <c r="G394" i="3"/>
  <c r="I394" i="3"/>
  <c r="J394" i="3" s="1"/>
  <c r="K394" i="3" s="1"/>
  <c r="G381" i="3"/>
  <c r="I381" i="3"/>
  <c r="J381" i="3" s="1"/>
  <c r="K381" i="3" s="1"/>
  <c r="I371" i="3"/>
  <c r="J371" i="3" s="1"/>
  <c r="K371" i="3" s="1"/>
  <c r="G371" i="3"/>
  <c r="I294" i="3"/>
  <c r="J294" i="3" s="1"/>
  <c r="K294" i="3" s="1"/>
  <c r="G294" i="3"/>
  <c r="I264" i="3"/>
  <c r="J264" i="3" s="1"/>
  <c r="K264" i="3" s="1"/>
  <c r="G264" i="3"/>
  <c r="I185" i="3"/>
  <c r="J185" i="3" s="1"/>
  <c r="K185" i="3" s="1"/>
  <c r="G185" i="3"/>
  <c r="G154" i="3"/>
  <c r="I154" i="3"/>
  <c r="J154" i="3" s="1"/>
  <c r="K154" i="3" s="1"/>
  <c r="I102" i="3"/>
  <c r="J102" i="3" s="1"/>
  <c r="K102" i="3" s="1"/>
  <c r="G102" i="3"/>
  <c r="I418" i="3"/>
  <c r="J418" i="3" s="1"/>
  <c r="K418" i="3" s="1"/>
  <c r="G418" i="3"/>
  <c r="G349" i="3"/>
  <c r="L349" i="3"/>
  <c r="I349" i="3"/>
  <c r="J349" i="3" s="1"/>
  <c r="K349" i="3" s="1"/>
  <c r="I239" i="3"/>
  <c r="J239" i="3" s="1"/>
  <c r="K239" i="3" s="1"/>
  <c r="G239" i="3"/>
  <c r="G142" i="3"/>
  <c r="I142" i="3"/>
  <c r="J142" i="3" s="1"/>
  <c r="K142" i="3" s="1"/>
  <c r="I136" i="3"/>
  <c r="J136" i="3" s="1"/>
  <c r="K136" i="3" s="1"/>
  <c r="L136" i="3"/>
  <c r="G136" i="3"/>
  <c r="I98" i="3"/>
  <c r="J98" i="3" s="1"/>
  <c r="K98" i="3" s="1"/>
  <c r="G98" i="3"/>
  <c r="I67" i="3"/>
  <c r="J67" i="3" s="1"/>
  <c r="K67" i="3" s="1"/>
  <c r="G67" i="3"/>
  <c r="I14" i="3"/>
  <c r="J14" i="3" s="1"/>
  <c r="K14" i="3" s="1"/>
  <c r="G14" i="3"/>
  <c r="I16" i="3"/>
  <c r="J16" i="3" s="1"/>
  <c r="K16" i="3" s="1"/>
  <c r="G16" i="3"/>
  <c r="I322" i="3"/>
  <c r="J322" i="3" s="1"/>
  <c r="K322" i="3" s="1"/>
  <c r="G322" i="3"/>
  <c r="I339" i="3"/>
  <c r="J339" i="3" s="1"/>
  <c r="K339" i="3" s="1"/>
  <c r="G339" i="3"/>
  <c r="I201" i="3"/>
  <c r="J201" i="3" s="1"/>
  <c r="K201" i="3" s="1"/>
  <c r="G201" i="3"/>
  <c r="I144" i="3"/>
  <c r="J144" i="3" s="1"/>
  <c r="K144" i="3" s="1"/>
  <c r="G144" i="3"/>
  <c r="G93" i="3"/>
  <c r="I93" i="3"/>
  <c r="J93" i="3" s="1"/>
  <c r="K93" i="3" s="1"/>
  <c r="I13" i="3"/>
  <c r="J13" i="3" s="1"/>
  <c r="K13" i="3" s="1"/>
  <c r="G13" i="3"/>
  <c r="I30" i="3"/>
  <c r="J30" i="3" s="1"/>
  <c r="K30" i="3" s="1"/>
  <c r="G30" i="3"/>
  <c r="I423" i="3"/>
  <c r="J423" i="3" s="1"/>
  <c r="K423" i="3" s="1"/>
  <c r="G423" i="3"/>
  <c r="I359" i="3"/>
  <c r="J359" i="3" s="1"/>
  <c r="K359" i="3" s="1"/>
  <c r="G359" i="3"/>
  <c r="I411" i="3"/>
  <c r="J411" i="3" s="1"/>
  <c r="K411" i="3" s="1"/>
  <c r="G411" i="3"/>
  <c r="I368" i="3"/>
  <c r="J368" i="3" s="1"/>
  <c r="K368" i="3" s="1"/>
  <c r="G368" i="3"/>
  <c r="I320" i="3"/>
  <c r="J320" i="3" s="1"/>
  <c r="K320" i="3" s="1"/>
  <c r="G320" i="3"/>
  <c r="I348" i="3"/>
  <c r="J348" i="3" s="1"/>
  <c r="K348" i="3" s="1"/>
  <c r="G348" i="3"/>
  <c r="I325" i="3"/>
  <c r="J325" i="3" s="1"/>
  <c r="K325" i="3" s="1"/>
  <c r="G325" i="3"/>
  <c r="I327" i="3"/>
  <c r="J327" i="3" s="1"/>
  <c r="K327" i="3" s="1"/>
  <c r="G327" i="3"/>
  <c r="I216" i="3"/>
  <c r="J216" i="3" s="1"/>
  <c r="K216" i="3" s="1"/>
  <c r="G216" i="3"/>
  <c r="I223" i="3"/>
  <c r="J223" i="3" s="1"/>
  <c r="K223" i="3" s="1"/>
  <c r="G223" i="3"/>
  <c r="G190" i="3"/>
  <c r="I190" i="3"/>
  <c r="J190" i="3" s="1"/>
  <c r="K190" i="3" s="1"/>
  <c r="G99" i="3"/>
  <c r="I99" i="3"/>
  <c r="J99" i="3" s="1"/>
  <c r="K99" i="3" s="1"/>
  <c r="G69" i="3"/>
  <c r="I69" i="3"/>
  <c r="J69" i="3" s="1"/>
  <c r="K69" i="3" s="1"/>
  <c r="G57" i="3"/>
  <c r="I57" i="3"/>
  <c r="J57" i="3" s="1"/>
  <c r="K57" i="3" s="1"/>
  <c r="G143" i="3"/>
  <c r="I143" i="3"/>
  <c r="J143" i="3" s="1"/>
  <c r="K143" i="3" s="1"/>
  <c r="I160" i="3"/>
  <c r="J160" i="3" s="1"/>
  <c r="K160" i="3" s="1"/>
  <c r="G160" i="3"/>
  <c r="G81" i="3"/>
  <c r="I81" i="3"/>
  <c r="J81" i="3" s="1"/>
  <c r="K81" i="3" s="1"/>
  <c r="I312" i="3"/>
  <c r="J312" i="3" s="1"/>
  <c r="K312" i="3" s="1"/>
  <c r="G312" i="3"/>
  <c r="M230" i="3"/>
  <c r="P230" i="3" s="1"/>
  <c r="Q230" i="3" s="1"/>
  <c r="R230" i="3" s="1"/>
  <c r="H230" i="3"/>
  <c r="N230" i="3" s="1"/>
  <c r="I148" i="3"/>
  <c r="J148" i="3" s="1"/>
  <c r="K148" i="3" s="1"/>
  <c r="G148" i="3"/>
  <c r="H158" i="3"/>
  <c r="H140" i="3"/>
  <c r="N140" i="3" s="1"/>
  <c r="M140" i="3"/>
  <c r="P140" i="3" s="1"/>
  <c r="Q140" i="3" s="1"/>
  <c r="R140" i="3" s="1"/>
  <c r="M105" i="3"/>
  <c r="P105" i="3" s="1"/>
  <c r="Q105" i="3" s="1"/>
  <c r="R105" i="3" s="1"/>
  <c r="H45" i="3"/>
  <c r="I42" i="3"/>
  <c r="J42" i="3" s="1"/>
  <c r="K42" i="3" s="1"/>
  <c r="G42" i="3"/>
  <c r="M60" i="3"/>
  <c r="P60" i="3" s="1"/>
  <c r="Q60" i="3" s="1"/>
  <c r="R60" i="3" s="1"/>
  <c r="I387" i="3"/>
  <c r="J387" i="3" s="1"/>
  <c r="K387" i="3" s="1"/>
  <c r="G387" i="3"/>
  <c r="M399" i="3"/>
  <c r="P399" i="3" s="1"/>
  <c r="Q399" i="3" s="1"/>
  <c r="R399" i="3" s="1"/>
  <c r="L391" i="3"/>
  <c r="I357" i="3"/>
  <c r="J357" i="3" s="1"/>
  <c r="K357" i="3" s="1"/>
  <c r="G357" i="3"/>
  <c r="M376" i="3"/>
  <c r="P376" i="3" s="1"/>
  <c r="Q376" i="3" s="1"/>
  <c r="R376" i="3" s="1"/>
  <c r="H376" i="3"/>
  <c r="N376" i="3" s="1"/>
  <c r="G346" i="3"/>
  <c r="I346" i="3"/>
  <c r="J346" i="3" s="1"/>
  <c r="K346" i="3" s="1"/>
  <c r="K291" i="3"/>
  <c r="I269" i="3"/>
  <c r="J269" i="3" s="1"/>
  <c r="K269" i="3" s="1"/>
  <c r="G269" i="3"/>
  <c r="H254" i="3"/>
  <c r="N254" i="3" s="1"/>
  <c r="M254" i="3"/>
  <c r="P254" i="3" s="1"/>
  <c r="Q254" i="3" s="1"/>
  <c r="R254" i="3" s="1"/>
  <c r="L290" i="3"/>
  <c r="L303" i="3"/>
  <c r="L235" i="3"/>
  <c r="I234" i="3"/>
  <c r="J234" i="3" s="1"/>
  <c r="K234" i="3" s="1"/>
  <c r="G234" i="3"/>
  <c r="I211" i="3"/>
  <c r="J211" i="3" s="1"/>
  <c r="K211" i="3" s="1"/>
  <c r="G211" i="3"/>
  <c r="M204" i="3"/>
  <c r="P204" i="3" s="1"/>
  <c r="Q204" i="3" s="1"/>
  <c r="R204" i="3" s="1"/>
  <c r="H204" i="3"/>
  <c r="N204" i="3" s="1"/>
  <c r="H157" i="3"/>
  <c r="N157" i="3" s="1"/>
  <c r="M157" i="3"/>
  <c r="P157" i="3" s="1"/>
  <c r="Q157" i="3" s="1"/>
  <c r="R157" i="3" s="1"/>
  <c r="L187" i="3"/>
  <c r="L205" i="3"/>
  <c r="I130" i="3"/>
  <c r="J130" i="3" s="1"/>
  <c r="K130" i="3" s="1"/>
  <c r="G130" i="3"/>
  <c r="K141" i="3"/>
  <c r="N141" i="3" s="1"/>
  <c r="S141" i="3"/>
  <c r="I125" i="3"/>
  <c r="J125" i="3" s="1"/>
  <c r="K125" i="3" s="1"/>
  <c r="G125" i="3"/>
  <c r="L182" i="3"/>
  <c r="M104" i="3"/>
  <c r="P104" i="3" s="1"/>
  <c r="Q104" i="3" s="1"/>
  <c r="M113" i="3"/>
  <c r="P113" i="3" s="1"/>
  <c r="Q113" i="3" s="1"/>
  <c r="R113" i="3" s="1"/>
  <c r="H77" i="3"/>
  <c r="N77" i="3" s="1"/>
  <c r="M77" i="3"/>
  <c r="P77" i="3" s="1"/>
  <c r="Q77" i="3" s="1"/>
  <c r="R77" i="3" s="1"/>
  <c r="L103" i="3"/>
  <c r="J91" i="3"/>
  <c r="K91" i="3" s="1"/>
  <c r="L91" i="3"/>
  <c r="H43" i="3"/>
  <c r="L72" i="3"/>
  <c r="H35" i="3"/>
  <c r="N35" i="3" s="1"/>
  <c r="I40" i="3"/>
  <c r="J40" i="3" s="1"/>
  <c r="K40" i="3" s="1"/>
  <c r="G40" i="3"/>
  <c r="M11" i="3"/>
  <c r="P11" i="3" s="1"/>
  <c r="Q11" i="3" s="1"/>
  <c r="R11" i="3" s="1"/>
  <c r="H11" i="3"/>
  <c r="N11" i="3" s="1"/>
  <c r="L64" i="3"/>
  <c r="M21" i="3"/>
  <c r="P21" i="3" s="1"/>
  <c r="Q21" i="3" s="1"/>
  <c r="R21" i="3" s="1"/>
  <c r="H21" i="3"/>
  <c r="N21" i="3" s="1"/>
  <c r="I412" i="3"/>
  <c r="J412" i="3" s="1"/>
  <c r="K412" i="3" s="1"/>
  <c r="G412" i="3"/>
  <c r="I258" i="3"/>
  <c r="J258" i="3" s="1"/>
  <c r="K258" i="3" s="1"/>
  <c r="G258" i="3"/>
  <c r="G253" i="3"/>
  <c r="I253" i="3"/>
  <c r="J253" i="3" s="1"/>
  <c r="K253" i="3" s="1"/>
  <c r="I316" i="3"/>
  <c r="J316" i="3" s="1"/>
  <c r="K316" i="3" s="1"/>
  <c r="G316" i="3"/>
  <c r="M249" i="3"/>
  <c r="P249" i="3" s="1"/>
  <c r="Q249" i="3" s="1"/>
  <c r="R249" i="3" s="1"/>
  <c r="H249" i="3"/>
  <c r="N249" i="3" s="1"/>
  <c r="I168" i="3"/>
  <c r="J168" i="3" s="1"/>
  <c r="K168" i="3" s="1"/>
  <c r="G168" i="3"/>
  <c r="H162" i="3"/>
  <c r="N162" i="3" s="1"/>
  <c r="M162" i="3"/>
  <c r="P162" i="3" s="1"/>
  <c r="Q162" i="3" s="1"/>
  <c r="R162" i="3" s="1"/>
  <c r="I398" i="3"/>
  <c r="J398" i="3" s="1"/>
  <c r="K398" i="3" s="1"/>
  <c r="G398" i="3"/>
  <c r="M391" i="3"/>
  <c r="P391" i="3" s="1"/>
  <c r="Q391" i="3" s="1"/>
  <c r="R391" i="3" s="1"/>
  <c r="H391" i="3"/>
  <c r="N391" i="3" s="1"/>
  <c r="L377" i="3"/>
  <c r="M319" i="3"/>
  <c r="P319" i="3" s="1"/>
  <c r="Q319" i="3" s="1"/>
  <c r="R319" i="3" s="1"/>
  <c r="I329" i="3"/>
  <c r="J329" i="3" s="1"/>
  <c r="K329" i="3" s="1"/>
  <c r="G329" i="3"/>
  <c r="I280" i="3"/>
  <c r="J280" i="3" s="1"/>
  <c r="K280" i="3" s="1"/>
  <c r="G280" i="3"/>
  <c r="M301" i="3"/>
  <c r="P301" i="3" s="1"/>
  <c r="Q301" i="3" s="1"/>
  <c r="R301" i="3" s="1"/>
  <c r="H301" i="3"/>
  <c r="N301" i="3" s="1"/>
  <c r="L265" i="3"/>
  <c r="M261" i="3"/>
  <c r="P261" i="3" s="1"/>
  <c r="Q261" i="3" s="1"/>
  <c r="R261" i="3" s="1"/>
  <c r="H261" i="3"/>
  <c r="N261" i="3" s="1"/>
  <c r="H278" i="3"/>
  <c r="N278" i="3" s="1"/>
  <c r="M278" i="3"/>
  <c r="P278" i="3" s="1"/>
  <c r="Q278" i="3" s="1"/>
  <c r="R278" i="3" s="1"/>
  <c r="H303" i="3"/>
  <c r="N303" i="3" s="1"/>
  <c r="M303" i="3"/>
  <c r="P303" i="3" s="1"/>
  <c r="Q303" i="3" s="1"/>
  <c r="R303" i="3" s="1"/>
  <c r="L249" i="3"/>
  <c r="N231" i="3"/>
  <c r="L231" i="3"/>
  <c r="I236" i="3"/>
  <c r="J236" i="3" s="1"/>
  <c r="K236" i="3" s="1"/>
  <c r="G236" i="3"/>
  <c r="I202" i="3"/>
  <c r="J202" i="3" s="1"/>
  <c r="K202" i="3" s="1"/>
  <c r="G202" i="3"/>
  <c r="L227" i="3"/>
  <c r="I227" i="3"/>
  <c r="J227" i="3" s="1"/>
  <c r="K227" i="3" s="1"/>
  <c r="G227" i="3"/>
  <c r="I161" i="3"/>
  <c r="J161" i="3" s="1"/>
  <c r="K161" i="3" s="1"/>
  <c r="G161" i="3"/>
  <c r="L195" i="3"/>
  <c r="L230" i="3"/>
  <c r="H187" i="3"/>
  <c r="N187" i="3" s="1"/>
  <c r="M187" i="3"/>
  <c r="P187" i="3" s="1"/>
  <c r="Q187" i="3" s="1"/>
  <c r="R187" i="3" s="1"/>
  <c r="I122" i="3"/>
  <c r="J122" i="3" s="1"/>
  <c r="K122" i="3" s="1"/>
  <c r="G122" i="3"/>
  <c r="I156" i="3"/>
  <c r="J156" i="3" s="1"/>
  <c r="K156" i="3" s="1"/>
  <c r="G156" i="3"/>
  <c r="G120" i="3"/>
  <c r="I120" i="3"/>
  <c r="J120" i="3" s="1"/>
  <c r="K120" i="3" s="1"/>
  <c r="L141" i="3"/>
  <c r="I127" i="3"/>
  <c r="J127" i="3" s="1"/>
  <c r="K127" i="3" s="1"/>
  <c r="G127" i="3"/>
  <c r="N104" i="3"/>
  <c r="L140" i="3"/>
  <c r="G84" i="3"/>
  <c r="I84" i="3"/>
  <c r="J84" i="3" s="1"/>
  <c r="K84" i="3" s="1"/>
  <c r="L84" i="3"/>
  <c r="H78" i="3"/>
  <c r="J35" i="3"/>
  <c r="K35" i="3" s="1"/>
  <c r="L35" i="3"/>
  <c r="G8" i="3"/>
  <c r="I8" i="3"/>
  <c r="J8" i="3" s="1"/>
  <c r="K8" i="3" s="1"/>
  <c r="I27" i="3"/>
  <c r="J27" i="3" s="1"/>
  <c r="K27" i="3" s="1"/>
  <c r="G27" i="3"/>
  <c r="H64" i="3"/>
  <c r="N64" i="3" s="1"/>
  <c r="M64" i="3"/>
  <c r="P64" i="3" s="1"/>
  <c r="Q64" i="3" s="1"/>
  <c r="R64" i="3" s="1"/>
  <c r="M41" i="3"/>
  <c r="P41" i="3" s="1"/>
  <c r="Q41" i="3" s="1"/>
  <c r="R41" i="3" s="1"/>
  <c r="H41" i="3"/>
  <c r="N41" i="3" s="1"/>
  <c r="G221" i="3"/>
  <c r="I221" i="3"/>
  <c r="J221" i="3" s="1"/>
  <c r="K221" i="3" s="1"/>
  <c r="I219" i="3"/>
  <c r="J219" i="3" s="1"/>
  <c r="K219" i="3" s="1"/>
  <c r="G219" i="3"/>
  <c r="M231" i="3"/>
  <c r="P231" i="3" s="1"/>
  <c r="Q231" i="3" s="1"/>
  <c r="R231" i="3" s="1"/>
  <c r="I200" i="3"/>
  <c r="J200" i="3" s="1"/>
  <c r="K200" i="3" s="1"/>
  <c r="G200" i="3"/>
  <c r="L159" i="3"/>
  <c r="I150" i="3"/>
  <c r="J150" i="3" s="1"/>
  <c r="K150" i="3" s="1"/>
  <c r="G150" i="3"/>
  <c r="S135" i="3"/>
  <c r="M135" i="3"/>
  <c r="P135" i="3" s="1"/>
  <c r="Q135" i="3" s="1"/>
  <c r="R135" i="3" s="1"/>
  <c r="H135" i="3"/>
  <c r="N135" i="3" s="1"/>
  <c r="I74" i="3"/>
  <c r="J74" i="3" s="1"/>
  <c r="K74" i="3" s="1"/>
  <c r="G74" i="3"/>
  <c r="J78" i="3"/>
  <c r="K78" i="3" s="1"/>
  <c r="L78" i="3"/>
  <c r="I26" i="3"/>
  <c r="J26" i="3" s="1"/>
  <c r="K26" i="3" s="1"/>
  <c r="G26" i="3"/>
  <c r="H24" i="3"/>
  <c r="N24" i="3" s="1"/>
  <c r="M24" i="3"/>
  <c r="P24" i="3" s="1"/>
  <c r="Q24" i="3" s="1"/>
  <c r="R24" i="3" s="1"/>
  <c r="I25" i="3"/>
  <c r="J25" i="3" s="1"/>
  <c r="K25" i="3" s="1"/>
  <c r="G25" i="3"/>
  <c r="H295" i="3"/>
  <c r="N295" i="3" s="1"/>
  <c r="M295" i="3"/>
  <c r="P295" i="3" s="1"/>
  <c r="Q295" i="3" s="1"/>
  <c r="R295" i="3" s="1"/>
  <c r="I196" i="3"/>
  <c r="J196" i="3" s="1"/>
  <c r="K196" i="3" s="1"/>
  <c r="G196" i="3"/>
  <c r="I406" i="3"/>
  <c r="J406" i="3" s="1"/>
  <c r="K406" i="3" s="1"/>
  <c r="G406" i="3"/>
  <c r="I332" i="3"/>
  <c r="J332" i="3" s="1"/>
  <c r="K332" i="3" s="1"/>
  <c r="G332" i="3"/>
  <c r="M265" i="3"/>
  <c r="P265" i="3" s="1"/>
  <c r="Q265" i="3" s="1"/>
  <c r="R265" i="3" s="1"/>
  <c r="H265" i="3"/>
  <c r="N265" i="3" s="1"/>
  <c r="G174" i="3"/>
  <c r="I174" i="3"/>
  <c r="J174" i="3" s="1"/>
  <c r="K174" i="3" s="1"/>
  <c r="H244" i="3"/>
  <c r="I191" i="3"/>
  <c r="J191" i="3" s="1"/>
  <c r="K191" i="3" s="1"/>
  <c r="G191" i="3"/>
  <c r="L177" i="3"/>
  <c r="M129" i="3"/>
  <c r="P129" i="3" s="1"/>
  <c r="Q129" i="3" s="1"/>
  <c r="R129" i="3" s="1"/>
  <c r="H129" i="3"/>
  <c r="N129" i="3" s="1"/>
  <c r="M401" i="3"/>
  <c r="P401" i="3" s="1"/>
  <c r="Q401" i="3" s="1"/>
  <c r="R401" i="3" s="1"/>
  <c r="H401" i="3"/>
  <c r="N401" i="3" s="1"/>
  <c r="M402" i="3"/>
  <c r="P402" i="3" s="1"/>
  <c r="Q402" i="3" s="1"/>
  <c r="R402" i="3" s="1"/>
  <c r="H402" i="3"/>
  <c r="N402" i="3" s="1"/>
  <c r="H386" i="3"/>
  <c r="N386" i="3" s="1"/>
  <c r="M386" i="3"/>
  <c r="P386" i="3" s="1"/>
  <c r="Q386" i="3" s="1"/>
  <c r="R386" i="3" s="1"/>
  <c r="I338" i="3"/>
  <c r="J338" i="3" s="1"/>
  <c r="K338" i="3" s="1"/>
  <c r="G338" i="3"/>
  <c r="I308" i="3"/>
  <c r="J308" i="3" s="1"/>
  <c r="K308" i="3" s="1"/>
  <c r="G308" i="3"/>
  <c r="H331" i="3"/>
  <c r="N331" i="3" s="1"/>
  <c r="M331" i="3"/>
  <c r="P331" i="3" s="1"/>
  <c r="Q331" i="3" s="1"/>
  <c r="R331" i="3" s="1"/>
  <c r="H310" i="3"/>
  <c r="I300" i="3"/>
  <c r="J300" i="3" s="1"/>
  <c r="K300" i="3" s="1"/>
  <c r="G300" i="3"/>
  <c r="L302" i="3"/>
  <c r="H318" i="3"/>
  <c r="N318" i="3" s="1"/>
  <c r="M318" i="3"/>
  <c r="P318" i="3" s="1"/>
  <c r="Q318" i="3" s="1"/>
  <c r="R318" i="3" s="1"/>
  <c r="L301" i="3"/>
  <c r="H256" i="3"/>
  <c r="J244" i="3"/>
  <c r="K244" i="3" s="1"/>
  <c r="L244" i="3"/>
  <c r="L261" i="3"/>
  <c r="L278" i="3"/>
  <c r="H224" i="3"/>
  <c r="N224" i="3" s="1"/>
  <c r="M224" i="3"/>
  <c r="P224" i="3" s="1"/>
  <c r="Q224" i="3" s="1"/>
  <c r="R224" i="3" s="1"/>
  <c r="H226" i="3"/>
  <c r="N226" i="3" s="1"/>
  <c r="M226" i="3"/>
  <c r="P226" i="3" s="1"/>
  <c r="Q226" i="3" s="1"/>
  <c r="R226" i="3" s="1"/>
  <c r="I197" i="3"/>
  <c r="J197" i="3" s="1"/>
  <c r="K197" i="3" s="1"/>
  <c r="G197" i="3"/>
  <c r="M195" i="3"/>
  <c r="P195" i="3" s="1"/>
  <c r="Q195" i="3" s="1"/>
  <c r="G155" i="3"/>
  <c r="I155" i="3"/>
  <c r="J155" i="3" s="1"/>
  <c r="K155" i="3" s="1"/>
  <c r="L169" i="3"/>
  <c r="M170" i="3"/>
  <c r="P170" i="3" s="1"/>
  <c r="Q170" i="3" s="1"/>
  <c r="L153" i="3"/>
  <c r="L129" i="3"/>
  <c r="H76" i="3"/>
  <c r="M89" i="3"/>
  <c r="P89" i="3" s="1"/>
  <c r="Q89" i="3" s="1"/>
  <c r="R89" i="3" s="1"/>
  <c r="H89" i="3"/>
  <c r="N89" i="3" s="1"/>
  <c r="L24" i="3"/>
  <c r="H133" i="3"/>
  <c r="N133" i="3" s="1"/>
  <c r="M133" i="3"/>
  <c r="P133" i="3" s="1"/>
  <c r="Q133" i="3" s="1"/>
  <c r="R133" i="3" s="1"/>
  <c r="L41" i="3"/>
  <c r="I384" i="3"/>
  <c r="J384" i="3" s="1"/>
  <c r="K384" i="3" s="1"/>
  <c r="G384" i="3"/>
  <c r="I313" i="3"/>
  <c r="J313" i="3" s="1"/>
  <c r="K313" i="3" s="1"/>
  <c r="G313" i="3"/>
  <c r="H343" i="3"/>
  <c r="N343" i="3" s="1"/>
  <c r="M343" i="3"/>
  <c r="P343" i="3" s="1"/>
  <c r="Q343" i="3" s="1"/>
  <c r="R343" i="3" s="1"/>
  <c r="M342" i="3"/>
  <c r="P342" i="3" s="1"/>
  <c r="Q342" i="3" s="1"/>
  <c r="R342" i="3" s="1"/>
  <c r="H342" i="3"/>
  <c r="N342" i="3" s="1"/>
  <c r="G271" i="3"/>
  <c r="I271" i="3"/>
  <c r="J271" i="3" s="1"/>
  <c r="K271" i="3" s="1"/>
  <c r="M414" i="3"/>
  <c r="P414" i="3" s="1"/>
  <c r="Q414" i="3" s="1"/>
  <c r="R414" i="3" s="1"/>
  <c r="H414" i="3"/>
  <c r="N414" i="3" s="1"/>
  <c r="I317" i="3"/>
  <c r="J317" i="3" s="1"/>
  <c r="K317" i="3" s="1"/>
  <c r="G317" i="3"/>
  <c r="G292" i="3"/>
  <c r="I292" i="3"/>
  <c r="J292" i="3" s="1"/>
  <c r="K292" i="3" s="1"/>
  <c r="I228" i="3"/>
  <c r="J228" i="3" s="1"/>
  <c r="K228" i="3" s="1"/>
  <c r="G228" i="3"/>
  <c r="H238" i="3"/>
  <c r="N238" i="3" s="1"/>
  <c r="M238" i="3"/>
  <c r="P238" i="3" s="1"/>
  <c r="Q238" i="3" s="1"/>
  <c r="R238" i="3" s="1"/>
  <c r="N235" i="3"/>
  <c r="G180" i="3"/>
  <c r="I180" i="3"/>
  <c r="J180" i="3" s="1"/>
  <c r="K180" i="3" s="1"/>
  <c r="M184" i="3"/>
  <c r="P184" i="3" s="1"/>
  <c r="Q184" i="3" s="1"/>
  <c r="R184" i="3" s="1"/>
  <c r="H184" i="3"/>
  <c r="N184" i="3" s="1"/>
  <c r="H169" i="3"/>
  <c r="N169" i="3" s="1"/>
  <c r="I101" i="3"/>
  <c r="J101" i="3" s="1"/>
  <c r="K101" i="3" s="1"/>
  <c r="G101" i="3"/>
  <c r="H151" i="3"/>
  <c r="N151" i="3" s="1"/>
  <c r="L111" i="3"/>
  <c r="H121" i="3"/>
  <c r="N121" i="3" s="1"/>
  <c r="M121" i="3"/>
  <c r="P121" i="3" s="1"/>
  <c r="Q121" i="3" s="1"/>
  <c r="R121" i="3" s="1"/>
  <c r="I114" i="3"/>
  <c r="J114" i="3" s="1"/>
  <c r="K114" i="3" s="1"/>
  <c r="G114" i="3"/>
  <c r="I95" i="3"/>
  <c r="J95" i="3" s="1"/>
  <c r="K95" i="3" s="1"/>
  <c r="G95" i="3"/>
  <c r="M90" i="3"/>
  <c r="P90" i="3" s="1"/>
  <c r="Q90" i="3" s="1"/>
  <c r="R90" i="3" s="1"/>
  <c r="H90" i="3"/>
  <c r="N90" i="3" s="1"/>
  <c r="G62" i="3"/>
  <c r="I62" i="3"/>
  <c r="J62" i="3" s="1"/>
  <c r="K62" i="3" s="1"/>
  <c r="I73" i="3"/>
  <c r="J73" i="3" s="1"/>
  <c r="K73" i="3" s="1"/>
  <c r="G73" i="3"/>
  <c r="I82" i="3"/>
  <c r="J82" i="3" s="1"/>
  <c r="K82" i="3" s="1"/>
  <c r="G82" i="3"/>
  <c r="L76" i="3"/>
  <c r="J76" i="3"/>
  <c r="K76" i="3" s="1"/>
  <c r="H65" i="3"/>
  <c r="N65" i="3" s="1"/>
  <c r="M65" i="3"/>
  <c r="P65" i="3" s="1"/>
  <c r="Q65" i="3" s="1"/>
  <c r="R65" i="3" s="1"/>
  <c r="I15" i="3"/>
  <c r="J15" i="3" s="1"/>
  <c r="K15" i="3" s="1"/>
  <c r="G15" i="3"/>
  <c r="I19" i="3"/>
  <c r="J19" i="3" s="1"/>
  <c r="K19" i="3" s="1"/>
  <c r="G19" i="3"/>
  <c r="H36" i="3"/>
  <c r="N36" i="3" s="1"/>
  <c r="M36" i="3"/>
  <c r="P36" i="3" s="1"/>
  <c r="Q36" i="3" s="1"/>
  <c r="R36" i="3" s="1"/>
  <c r="I6" i="3"/>
  <c r="J6" i="3" s="1"/>
  <c r="K6" i="3" s="1"/>
  <c r="G6" i="3"/>
  <c r="H52" i="3"/>
  <c r="N52" i="3" s="1"/>
  <c r="M52" i="3"/>
  <c r="P52" i="3" s="1"/>
  <c r="Q52" i="3" s="1"/>
  <c r="R52" i="3" s="1"/>
  <c r="H29" i="3"/>
  <c r="N29" i="3" s="1"/>
  <c r="I352" i="3"/>
  <c r="J352" i="3" s="1"/>
  <c r="K352" i="3" s="1"/>
  <c r="G352" i="3"/>
  <c r="I260" i="3"/>
  <c r="J260" i="3" s="1"/>
  <c r="K260" i="3" s="1"/>
  <c r="G260" i="3"/>
  <c r="I397" i="3"/>
  <c r="J397" i="3" s="1"/>
  <c r="K397" i="3" s="1"/>
  <c r="G397" i="3"/>
  <c r="I375" i="3"/>
  <c r="J375" i="3" s="1"/>
  <c r="K375" i="3" s="1"/>
  <c r="G375" i="3"/>
  <c r="H323" i="3"/>
  <c r="I277" i="3"/>
  <c r="J277" i="3" s="1"/>
  <c r="K277" i="3" s="1"/>
  <c r="G277" i="3"/>
  <c r="I373" i="3"/>
  <c r="J373" i="3" s="1"/>
  <c r="K373" i="3" s="1"/>
  <c r="G373" i="3"/>
  <c r="I374" i="3"/>
  <c r="J374" i="3" s="1"/>
  <c r="K374" i="3" s="1"/>
  <c r="G374" i="3"/>
  <c r="J256" i="3"/>
  <c r="K256" i="3" s="1"/>
  <c r="L256" i="3"/>
  <c r="I215" i="3"/>
  <c r="J215" i="3" s="1"/>
  <c r="K215" i="3" s="1"/>
  <c r="G215" i="3"/>
  <c r="I408" i="3"/>
  <c r="J408" i="3" s="1"/>
  <c r="K408" i="3" s="1"/>
  <c r="G408" i="3"/>
  <c r="M400" i="3"/>
  <c r="P400" i="3" s="1"/>
  <c r="Q400" i="3" s="1"/>
  <c r="R400" i="3" s="1"/>
  <c r="H400" i="3"/>
  <c r="N400" i="3" s="1"/>
  <c r="M410" i="3"/>
  <c r="P410" i="3" s="1"/>
  <c r="Q410" i="3" s="1"/>
  <c r="R410" i="3" s="1"/>
  <c r="H410" i="3"/>
  <c r="N410" i="3" s="1"/>
  <c r="L386" i="3"/>
  <c r="M307" i="3"/>
  <c r="P307" i="3" s="1"/>
  <c r="Q307" i="3" s="1"/>
  <c r="R307" i="3" s="1"/>
  <c r="H307" i="3"/>
  <c r="N307" i="3" s="1"/>
  <c r="S307" i="3"/>
  <c r="G270" i="3"/>
  <c r="I270" i="3"/>
  <c r="J270" i="3" s="1"/>
  <c r="K270" i="3" s="1"/>
  <c r="H273" i="3"/>
  <c r="M273" i="3"/>
  <c r="P273" i="3" s="1"/>
  <c r="Q273" i="3" s="1"/>
  <c r="R273" i="3" s="1"/>
  <c r="I266" i="3"/>
  <c r="J266" i="3" s="1"/>
  <c r="K266" i="3" s="1"/>
  <c r="G266" i="3"/>
  <c r="G198" i="3"/>
  <c r="I198" i="3"/>
  <c r="J198" i="3" s="1"/>
  <c r="K198" i="3" s="1"/>
  <c r="L226" i="3"/>
  <c r="H172" i="3"/>
  <c r="N172" i="3" s="1"/>
  <c r="M172" i="3"/>
  <c r="P172" i="3" s="1"/>
  <c r="Q172" i="3" s="1"/>
  <c r="R172" i="3" s="1"/>
  <c r="M214" i="3"/>
  <c r="P214" i="3" s="1"/>
  <c r="Q214" i="3" s="1"/>
  <c r="R214" i="3" s="1"/>
  <c r="H214" i="3"/>
  <c r="N214" i="3" s="1"/>
  <c r="G175" i="3"/>
  <c r="I175" i="3"/>
  <c r="J175" i="3" s="1"/>
  <c r="K175" i="3" s="1"/>
  <c r="H145" i="3"/>
  <c r="N145" i="3" s="1"/>
  <c r="M145" i="3"/>
  <c r="P145" i="3" s="1"/>
  <c r="Q145" i="3" s="1"/>
  <c r="R145" i="3" s="1"/>
  <c r="M183" i="3"/>
  <c r="P183" i="3" s="1"/>
  <c r="Q183" i="3" s="1"/>
  <c r="R183" i="3" s="1"/>
  <c r="H183" i="3"/>
  <c r="N183" i="3" s="1"/>
  <c r="N170" i="3"/>
  <c r="L170" i="3"/>
  <c r="L117" i="3"/>
  <c r="M117" i="3"/>
  <c r="P117" i="3" s="1"/>
  <c r="Q117" i="3" s="1"/>
  <c r="R117" i="3" s="1"/>
  <c r="H117" i="3"/>
  <c r="N117" i="3" s="1"/>
  <c r="L96" i="3"/>
  <c r="L89" i="3"/>
  <c r="H33" i="3"/>
  <c r="N33" i="3" s="1"/>
  <c r="M33" i="3"/>
  <c r="P33" i="3" s="1"/>
  <c r="Q33" i="3" s="1"/>
  <c r="R33" i="3" s="1"/>
  <c r="M70" i="3"/>
  <c r="P70" i="3" s="1"/>
  <c r="Q70" i="3" s="1"/>
  <c r="R70" i="3" s="1"/>
  <c r="H70" i="3"/>
  <c r="N70" i="3" s="1"/>
  <c r="S70" i="3"/>
  <c r="M34" i="3"/>
  <c r="P34" i="3" s="1"/>
  <c r="Q34" i="3" s="1"/>
  <c r="R34" i="3" s="1"/>
  <c r="H335" i="3"/>
  <c r="N335" i="3" s="1"/>
  <c r="M335" i="3"/>
  <c r="P335" i="3" s="1"/>
  <c r="Q335" i="3" s="1"/>
  <c r="R335" i="3" s="1"/>
  <c r="G282" i="3"/>
  <c r="L282" i="3"/>
  <c r="I282" i="3"/>
  <c r="J282" i="3" s="1"/>
  <c r="K282" i="3" s="1"/>
  <c r="H290" i="3"/>
  <c r="N290" i="3" s="1"/>
  <c r="M290" i="3"/>
  <c r="P290" i="3" s="1"/>
  <c r="Q290" i="3" s="1"/>
  <c r="R290" i="3" s="1"/>
  <c r="I422" i="3"/>
  <c r="J422" i="3" s="1"/>
  <c r="K422" i="3" s="1"/>
  <c r="G422" i="3"/>
  <c r="H377" i="3"/>
  <c r="N377" i="3" s="1"/>
  <c r="M377" i="3"/>
  <c r="P377" i="3" s="1"/>
  <c r="Q377" i="3" s="1"/>
  <c r="R377" i="3" s="1"/>
  <c r="I251" i="3"/>
  <c r="J251" i="3" s="1"/>
  <c r="K251" i="3" s="1"/>
  <c r="G251" i="3"/>
  <c r="H297" i="3"/>
  <c r="N297" i="3" s="1"/>
  <c r="M297" i="3"/>
  <c r="P297" i="3" s="1"/>
  <c r="Q297" i="3" s="1"/>
  <c r="R297" i="3" s="1"/>
  <c r="I424" i="3"/>
  <c r="J424" i="3" s="1"/>
  <c r="K424" i="3" s="1"/>
  <c r="G424" i="3"/>
  <c r="G355" i="3"/>
  <c r="I355" i="3"/>
  <c r="J355" i="3" s="1"/>
  <c r="K355" i="3" s="1"/>
  <c r="M279" i="3"/>
  <c r="P279" i="3" s="1"/>
  <c r="Q279" i="3" s="1"/>
  <c r="R279" i="3" s="1"/>
  <c r="H279" i="3"/>
  <c r="N279" i="3" s="1"/>
  <c r="I248" i="3"/>
  <c r="J248" i="3" s="1"/>
  <c r="K248" i="3" s="1"/>
  <c r="G248" i="3"/>
  <c r="G217" i="3"/>
  <c r="I217" i="3"/>
  <c r="J217" i="3" s="1"/>
  <c r="K217" i="3" s="1"/>
  <c r="G213" i="3"/>
  <c r="I213" i="3"/>
  <c r="J213" i="3" s="1"/>
  <c r="K213" i="3" s="1"/>
  <c r="I212" i="3"/>
  <c r="J212" i="3" s="1"/>
  <c r="K212" i="3" s="1"/>
  <c r="G212" i="3"/>
  <c r="I218" i="3"/>
  <c r="J218" i="3" s="1"/>
  <c r="K218" i="3" s="1"/>
  <c r="G218" i="3"/>
  <c r="I178" i="3"/>
  <c r="J178" i="3" s="1"/>
  <c r="K178" i="3" s="1"/>
  <c r="G178" i="3"/>
  <c r="M235" i="3"/>
  <c r="P235" i="3" s="1"/>
  <c r="Q235" i="3" s="1"/>
  <c r="R235" i="3" s="1"/>
  <c r="I206" i="3"/>
  <c r="J206" i="3" s="1"/>
  <c r="K206" i="3" s="1"/>
  <c r="G206" i="3"/>
  <c r="I163" i="3"/>
  <c r="J163" i="3" s="1"/>
  <c r="K163" i="3" s="1"/>
  <c r="G163" i="3"/>
  <c r="M167" i="3"/>
  <c r="P167" i="3" s="1"/>
  <c r="Q167" i="3" s="1"/>
  <c r="R167" i="3" s="1"/>
  <c r="H167" i="3"/>
  <c r="N167" i="3" s="1"/>
  <c r="H123" i="3"/>
  <c r="I94" i="3"/>
  <c r="J94" i="3" s="1"/>
  <c r="K94" i="3" s="1"/>
  <c r="G94" i="3"/>
  <c r="H96" i="3"/>
  <c r="N96" i="3" s="1"/>
  <c r="M96" i="3"/>
  <c r="P96" i="3" s="1"/>
  <c r="Q96" i="3" s="1"/>
  <c r="R96" i="3" s="1"/>
  <c r="I61" i="3"/>
  <c r="J61" i="3" s="1"/>
  <c r="K61" i="3" s="1"/>
  <c r="G61" i="3"/>
  <c r="G75" i="3"/>
  <c r="I75" i="3"/>
  <c r="J75" i="3" s="1"/>
  <c r="K75" i="3" s="1"/>
  <c r="L36" i="3"/>
  <c r="M7" i="3"/>
  <c r="P7" i="3" s="1"/>
  <c r="Q7" i="3" s="1"/>
  <c r="R7" i="3" s="1"/>
  <c r="H7" i="3"/>
  <c r="N7" i="3" s="1"/>
  <c r="L29" i="3"/>
  <c r="I336" i="3"/>
  <c r="J336" i="3" s="1"/>
  <c r="K336" i="3" s="1"/>
  <c r="G336" i="3"/>
  <c r="J237" i="3"/>
  <c r="K237" i="3" s="1"/>
  <c r="L237" i="3"/>
  <c r="M415" i="3"/>
  <c r="P415" i="3" s="1"/>
  <c r="Q415" i="3" s="1"/>
  <c r="R415" i="3" s="1"/>
  <c r="H415" i="3"/>
  <c r="N415" i="3" s="1"/>
  <c r="H364" i="3"/>
  <c r="N319" i="3"/>
  <c r="H302" i="3"/>
  <c r="N302" i="3" s="1"/>
  <c r="M302" i="3"/>
  <c r="P302" i="3" s="1"/>
  <c r="Q302" i="3" s="1"/>
  <c r="R302" i="3" s="1"/>
  <c r="M365" i="3"/>
  <c r="P365" i="3" s="1"/>
  <c r="Q365" i="3" s="1"/>
  <c r="R365" i="3" s="1"/>
  <c r="H365" i="3"/>
  <c r="N365" i="3" s="1"/>
  <c r="G366" i="3"/>
  <c r="I366" i="3"/>
  <c r="J366" i="3" s="1"/>
  <c r="K366" i="3" s="1"/>
  <c r="G276" i="3"/>
  <c r="I276" i="3"/>
  <c r="J276" i="3" s="1"/>
  <c r="K276" i="3" s="1"/>
  <c r="L378" i="3"/>
  <c r="L400" i="3"/>
  <c r="L410" i="3"/>
  <c r="I351" i="3"/>
  <c r="J351" i="3" s="1"/>
  <c r="K351" i="3" s="1"/>
  <c r="G351" i="3"/>
  <c r="H353" i="3"/>
  <c r="N353" i="3" s="1"/>
  <c r="M353" i="3"/>
  <c r="P353" i="3" s="1"/>
  <c r="Q353" i="3" s="1"/>
  <c r="R353" i="3" s="1"/>
  <c r="I340" i="3"/>
  <c r="J340" i="3" s="1"/>
  <c r="K340" i="3" s="1"/>
  <c r="G340" i="3"/>
  <c r="M330" i="3"/>
  <c r="P330" i="3" s="1"/>
  <c r="Q330" i="3" s="1"/>
  <c r="R330" i="3" s="1"/>
  <c r="H330" i="3"/>
  <c r="N330" i="3" s="1"/>
  <c r="I289" i="3"/>
  <c r="J289" i="3" s="1"/>
  <c r="K289" i="3" s="1"/>
  <c r="G289" i="3"/>
  <c r="H283" i="3"/>
  <c r="N283" i="3" s="1"/>
  <c r="M283" i="3"/>
  <c r="P283" i="3" s="1"/>
  <c r="Q283" i="3" s="1"/>
  <c r="R283" i="3" s="1"/>
  <c r="L279" i="3"/>
  <c r="I209" i="3"/>
  <c r="J209" i="3" s="1"/>
  <c r="K209" i="3" s="1"/>
  <c r="G209" i="3"/>
  <c r="I208" i="3"/>
  <c r="J208" i="3" s="1"/>
  <c r="K208" i="3" s="1"/>
  <c r="G208" i="3"/>
  <c r="M233" i="3"/>
  <c r="P233" i="3" s="1"/>
  <c r="Q233" i="3" s="1"/>
  <c r="R233" i="3" s="1"/>
  <c r="H233" i="3"/>
  <c r="N233" i="3" s="1"/>
  <c r="H177" i="3"/>
  <c r="N177" i="3" s="1"/>
  <c r="M177" i="3"/>
  <c r="P177" i="3" s="1"/>
  <c r="Q177" i="3" s="1"/>
  <c r="R177" i="3" s="1"/>
  <c r="I164" i="3"/>
  <c r="J164" i="3" s="1"/>
  <c r="K164" i="3" s="1"/>
  <c r="G164" i="3"/>
  <c r="I166" i="3"/>
  <c r="J166" i="3" s="1"/>
  <c r="K166" i="3" s="1"/>
  <c r="G166" i="3"/>
  <c r="L184" i="3"/>
  <c r="H194" i="3"/>
  <c r="N194" i="3" s="1"/>
  <c r="M194" i="3"/>
  <c r="P194" i="3" s="1"/>
  <c r="Q194" i="3" s="1"/>
  <c r="R194" i="3" s="1"/>
  <c r="L165" i="3"/>
  <c r="H146" i="3"/>
  <c r="L113" i="3"/>
  <c r="J123" i="3"/>
  <c r="K123" i="3" s="1"/>
  <c r="L123" i="3"/>
  <c r="G92" i="3"/>
  <c r="I92" i="3"/>
  <c r="J92" i="3" s="1"/>
  <c r="K92" i="3" s="1"/>
  <c r="H116" i="3"/>
  <c r="N116" i="3" s="1"/>
  <c r="M116" i="3"/>
  <c r="P116" i="3" s="1"/>
  <c r="Q116" i="3" s="1"/>
  <c r="R116" i="3" s="1"/>
  <c r="L104" i="3"/>
  <c r="H128" i="3"/>
  <c r="N128" i="3" s="1"/>
  <c r="M128" i="3"/>
  <c r="P128" i="3" s="1"/>
  <c r="Q128" i="3" s="1"/>
  <c r="R128" i="3" s="1"/>
  <c r="I48" i="3"/>
  <c r="J48" i="3" s="1"/>
  <c r="K48" i="3" s="1"/>
  <c r="G48" i="3"/>
  <c r="M71" i="3"/>
  <c r="P71" i="3" s="1"/>
  <c r="Q71" i="3" s="1"/>
  <c r="R71" i="3" s="1"/>
  <c r="H71" i="3"/>
  <c r="N71" i="3" s="1"/>
  <c r="I66" i="3"/>
  <c r="J66" i="3" s="1"/>
  <c r="K66" i="3" s="1"/>
  <c r="G66" i="3"/>
  <c r="H53" i="3"/>
  <c r="N53" i="3" s="1"/>
  <c r="M53" i="3"/>
  <c r="P53" i="3" s="1"/>
  <c r="Q53" i="3" s="1"/>
  <c r="R53" i="3" s="1"/>
  <c r="L47" i="3"/>
  <c r="M12" i="3"/>
  <c r="P12" i="3" s="1"/>
  <c r="Q12" i="3" s="1"/>
  <c r="K12" i="3"/>
  <c r="N12" i="3" s="1"/>
  <c r="L335" i="3"/>
  <c r="L5" i="3"/>
  <c r="I345" i="3"/>
  <c r="J345" i="3" s="1"/>
  <c r="K345" i="3" s="1"/>
  <c r="G345" i="3"/>
  <c r="G416" i="3"/>
  <c r="I416" i="3"/>
  <c r="J416" i="3" s="1"/>
  <c r="K416" i="3" s="1"/>
  <c r="I407" i="3"/>
  <c r="J407" i="3" s="1"/>
  <c r="K407" i="3" s="1"/>
  <c r="G407" i="3"/>
  <c r="M413" i="3"/>
  <c r="P413" i="3" s="1"/>
  <c r="Q413" i="3" s="1"/>
  <c r="R413" i="3" s="1"/>
  <c r="H413" i="3"/>
  <c r="N413" i="3" s="1"/>
  <c r="H379" i="3"/>
  <c r="I362" i="3"/>
  <c r="J362" i="3" s="1"/>
  <c r="K362" i="3" s="1"/>
  <c r="G362" i="3"/>
  <c r="I324" i="3"/>
  <c r="J324" i="3" s="1"/>
  <c r="K324" i="3" s="1"/>
  <c r="G324" i="3"/>
  <c r="H285" i="3"/>
  <c r="M304" i="3"/>
  <c r="P304" i="3" s="1"/>
  <c r="Q304" i="3" s="1"/>
  <c r="R304" i="3" s="1"/>
  <c r="H304" i="3"/>
  <c r="N304" i="3" s="1"/>
  <c r="I288" i="3"/>
  <c r="J288" i="3" s="1"/>
  <c r="K288" i="3" s="1"/>
  <c r="G288" i="3"/>
  <c r="G241" i="3"/>
  <c r="I241" i="3"/>
  <c r="J241" i="3" s="1"/>
  <c r="K241" i="3" s="1"/>
  <c r="I181" i="3"/>
  <c r="J181" i="3" s="1"/>
  <c r="K181" i="3" s="1"/>
  <c r="G181" i="3"/>
  <c r="J146" i="3"/>
  <c r="K146" i="3" s="1"/>
  <c r="L146" i="3"/>
  <c r="G87" i="3"/>
  <c r="I87" i="3"/>
  <c r="J87" i="3" s="1"/>
  <c r="K87" i="3" s="1"/>
  <c r="G88" i="3"/>
  <c r="I88" i="3"/>
  <c r="J88" i="3" s="1"/>
  <c r="K88" i="3" s="1"/>
  <c r="I119" i="3"/>
  <c r="J119" i="3" s="1"/>
  <c r="K119" i="3" s="1"/>
  <c r="G119" i="3"/>
  <c r="I85" i="3"/>
  <c r="J85" i="3" s="1"/>
  <c r="K85" i="3" s="1"/>
  <c r="L85" i="3"/>
  <c r="G85" i="3"/>
  <c r="G79" i="3"/>
  <c r="I79" i="3"/>
  <c r="J79" i="3" s="1"/>
  <c r="K79" i="3" s="1"/>
  <c r="I54" i="3"/>
  <c r="J54" i="3" s="1"/>
  <c r="K54" i="3" s="1"/>
  <c r="G54" i="3"/>
  <c r="I55" i="3"/>
  <c r="J55" i="3" s="1"/>
  <c r="K55" i="3" s="1"/>
  <c r="G55" i="3"/>
  <c r="M58" i="3"/>
  <c r="P58" i="3" s="1"/>
  <c r="Q58" i="3" s="1"/>
  <c r="R58" i="3" s="1"/>
  <c r="H58" i="3"/>
  <c r="N58" i="3" s="1"/>
  <c r="F426" i="3"/>
  <c r="I4" i="3"/>
  <c r="G4" i="3"/>
  <c r="I395" i="3"/>
  <c r="J395" i="3" s="1"/>
  <c r="K395" i="3" s="1"/>
  <c r="G395" i="3"/>
  <c r="I409" i="3"/>
  <c r="J409" i="3" s="1"/>
  <c r="K409" i="3" s="1"/>
  <c r="G409" i="3"/>
  <c r="I388" i="3"/>
  <c r="J388" i="3" s="1"/>
  <c r="K388" i="3" s="1"/>
  <c r="G388" i="3"/>
  <c r="I350" i="3"/>
  <c r="J350" i="3" s="1"/>
  <c r="K350" i="3" s="1"/>
  <c r="G350" i="3"/>
  <c r="I337" i="3"/>
  <c r="J337" i="3" s="1"/>
  <c r="K337" i="3" s="1"/>
  <c r="G337" i="3"/>
  <c r="L296" i="3"/>
  <c r="G263" i="3"/>
  <c r="I263" i="3"/>
  <c r="J263" i="3" s="1"/>
  <c r="K263" i="3" s="1"/>
  <c r="H255" i="3"/>
  <c r="H225" i="3"/>
  <c r="I193" i="3"/>
  <c r="J193" i="3" s="1"/>
  <c r="K193" i="3" s="1"/>
  <c r="G193" i="3"/>
  <c r="L172" i="3"/>
  <c r="H159" i="3"/>
  <c r="N159" i="3" s="1"/>
  <c r="M159" i="3"/>
  <c r="P159" i="3" s="1"/>
  <c r="Q159" i="3" s="1"/>
  <c r="R159" i="3" s="1"/>
  <c r="G186" i="3"/>
  <c r="I186" i="3"/>
  <c r="J186" i="3" s="1"/>
  <c r="K186" i="3" s="1"/>
  <c r="I139" i="3"/>
  <c r="J139" i="3" s="1"/>
  <c r="K139" i="3" s="1"/>
  <c r="G139" i="3"/>
  <c r="L189" i="3"/>
  <c r="M165" i="3"/>
  <c r="P165" i="3" s="1"/>
  <c r="Q165" i="3" s="1"/>
  <c r="R165" i="3" s="1"/>
  <c r="H165" i="3"/>
  <c r="N165" i="3" s="1"/>
  <c r="I86" i="3"/>
  <c r="J86" i="3" s="1"/>
  <c r="K86" i="3" s="1"/>
  <c r="G86" i="3"/>
  <c r="M18" i="3"/>
  <c r="P18" i="3" s="1"/>
  <c r="Q18" i="3" s="1"/>
  <c r="R18" i="3" s="1"/>
  <c r="H18" i="3"/>
  <c r="N18" i="3" s="1"/>
  <c r="M403" i="3"/>
  <c r="P403" i="3" s="1"/>
  <c r="Q403" i="3" s="1"/>
  <c r="R403" i="3" s="1"/>
  <c r="H403" i="3"/>
  <c r="N403" i="3" s="1"/>
  <c r="M389" i="3"/>
  <c r="P389" i="3" s="1"/>
  <c r="Q389" i="3" s="1"/>
  <c r="R389" i="3" s="1"/>
  <c r="H389" i="3"/>
  <c r="N389" i="3" s="1"/>
  <c r="L389" i="3"/>
  <c r="I328" i="3"/>
  <c r="J328" i="3" s="1"/>
  <c r="K328" i="3" s="1"/>
  <c r="G328" i="3"/>
  <c r="L319" i="3"/>
  <c r="L295" i="3"/>
  <c r="J285" i="3"/>
  <c r="K285" i="3" s="1"/>
  <c r="L285" i="3"/>
  <c r="M306" i="3"/>
  <c r="P306" i="3" s="1"/>
  <c r="Q306" i="3" s="1"/>
  <c r="M262" i="3"/>
  <c r="P262" i="3" s="1"/>
  <c r="Q262" i="3" s="1"/>
  <c r="H237" i="3"/>
  <c r="H222" i="3"/>
  <c r="N222" i="3" s="1"/>
  <c r="M222" i="3"/>
  <c r="P222" i="3" s="1"/>
  <c r="Q222" i="3" s="1"/>
  <c r="R222" i="3" s="1"/>
  <c r="G199" i="3"/>
  <c r="I199" i="3"/>
  <c r="J199" i="3" s="1"/>
  <c r="K199" i="3" s="1"/>
  <c r="L233" i="3"/>
  <c r="J225" i="3"/>
  <c r="K225" i="3" s="1"/>
  <c r="L225" i="3"/>
  <c r="M189" i="3"/>
  <c r="P189" i="3" s="1"/>
  <c r="Q189" i="3" s="1"/>
  <c r="R189" i="3" s="1"/>
  <c r="H189" i="3"/>
  <c r="N189" i="3" s="1"/>
  <c r="M207" i="3"/>
  <c r="P207" i="3" s="1"/>
  <c r="Q207" i="3" s="1"/>
  <c r="R207" i="3" s="1"/>
  <c r="H207" i="3"/>
  <c r="N207" i="3" s="1"/>
  <c r="H147" i="3"/>
  <c r="L194" i="3"/>
  <c r="I124" i="3"/>
  <c r="J124" i="3" s="1"/>
  <c r="K124" i="3" s="1"/>
  <c r="G124" i="3"/>
  <c r="L162" i="3"/>
  <c r="G80" i="3"/>
  <c r="I80" i="3"/>
  <c r="J80" i="3" s="1"/>
  <c r="K80" i="3" s="1"/>
  <c r="L80" i="3"/>
  <c r="M111" i="3"/>
  <c r="P111" i="3" s="1"/>
  <c r="Q111" i="3" s="1"/>
  <c r="R111" i="3" s="1"/>
  <c r="H111" i="3"/>
  <c r="N111" i="3" s="1"/>
  <c r="M152" i="3"/>
  <c r="P152" i="3" s="1"/>
  <c r="Q152" i="3" s="1"/>
  <c r="R152" i="3" s="1"/>
  <c r="H152" i="3"/>
  <c r="N152" i="3" s="1"/>
  <c r="M118" i="3"/>
  <c r="P118" i="3" s="1"/>
  <c r="Q118" i="3" s="1"/>
  <c r="R118" i="3" s="1"/>
  <c r="H118" i="3"/>
  <c r="N118" i="3" s="1"/>
  <c r="N105" i="3"/>
  <c r="G51" i="3"/>
  <c r="I51" i="3"/>
  <c r="J51" i="3" s="1"/>
  <c r="K51" i="3" s="1"/>
  <c r="L59" i="3"/>
  <c r="L58" i="3"/>
  <c r="K10" i="3"/>
  <c r="N10" i="3" s="1"/>
  <c r="S10" i="3"/>
  <c r="E426" i="3"/>
  <c r="L31" i="3"/>
  <c r="L10" i="3"/>
  <c r="M17" i="3"/>
  <c r="P17" i="3" s="1"/>
  <c r="Q17" i="3" s="1"/>
  <c r="R17" i="3" s="1"/>
  <c r="H17" i="3"/>
  <c r="N17" i="3" s="1"/>
  <c r="L9" i="3"/>
  <c r="I392" i="3"/>
  <c r="J392" i="3" s="1"/>
  <c r="K392" i="3" s="1"/>
  <c r="G392" i="3"/>
  <c r="I203" i="3"/>
  <c r="J203" i="3" s="1"/>
  <c r="K203" i="3" s="1"/>
  <c r="G203" i="3"/>
  <c r="M250" i="3"/>
  <c r="P250" i="3" s="1"/>
  <c r="Q250" i="3" s="1"/>
  <c r="R250" i="3" s="1"/>
  <c r="H250" i="3"/>
  <c r="N250" i="3" s="1"/>
  <c r="I176" i="3"/>
  <c r="J176" i="3" s="1"/>
  <c r="K176" i="3" s="1"/>
  <c r="G176" i="3"/>
  <c r="I149" i="3"/>
  <c r="J149" i="3" s="1"/>
  <c r="K149" i="3" s="1"/>
  <c r="G149" i="3"/>
  <c r="I137" i="3"/>
  <c r="J137" i="3" s="1"/>
  <c r="K137" i="3" s="1"/>
  <c r="G137" i="3"/>
  <c r="H205" i="3"/>
  <c r="N205" i="3" s="1"/>
  <c r="M205" i="3"/>
  <c r="P205" i="3" s="1"/>
  <c r="Q205" i="3" s="1"/>
  <c r="R205" i="3" s="1"/>
  <c r="M153" i="3"/>
  <c r="P153" i="3" s="1"/>
  <c r="Q153" i="3" s="1"/>
  <c r="R153" i="3" s="1"/>
  <c r="H153" i="3"/>
  <c r="N153" i="3" s="1"/>
  <c r="I134" i="3"/>
  <c r="J134" i="3" s="1"/>
  <c r="K134" i="3" s="1"/>
  <c r="G134" i="3"/>
  <c r="H182" i="3"/>
  <c r="N182" i="3" s="1"/>
  <c r="M182" i="3"/>
  <c r="P182" i="3" s="1"/>
  <c r="Q182" i="3" s="1"/>
  <c r="R182" i="3" s="1"/>
  <c r="G108" i="3"/>
  <c r="I108" i="3"/>
  <c r="J108" i="3" s="1"/>
  <c r="K108" i="3" s="1"/>
  <c r="L105" i="3"/>
  <c r="I49" i="3"/>
  <c r="J49" i="3" s="1"/>
  <c r="K49" i="3" s="1"/>
  <c r="G49" i="3"/>
  <c r="G63" i="3"/>
  <c r="I63" i="3"/>
  <c r="J63" i="3" s="1"/>
  <c r="K63" i="3" s="1"/>
  <c r="L118" i="3"/>
  <c r="S105" i="3"/>
  <c r="I44" i="3"/>
  <c r="J44" i="3" s="1"/>
  <c r="K44" i="3" s="1"/>
  <c r="G44" i="3"/>
  <c r="H97" i="3"/>
  <c r="N97" i="3" s="1"/>
  <c r="M97" i="3"/>
  <c r="P97" i="3" s="1"/>
  <c r="Q97" i="3" s="1"/>
  <c r="R97" i="3" s="1"/>
  <c r="I28" i="3"/>
  <c r="J28" i="3" s="1"/>
  <c r="K28" i="3" s="1"/>
  <c r="G28" i="3"/>
  <c r="M72" i="3"/>
  <c r="P72" i="3" s="1"/>
  <c r="Q72" i="3" s="1"/>
  <c r="R72" i="3" s="1"/>
  <c r="H72" i="3"/>
  <c r="N72" i="3" s="1"/>
  <c r="M31" i="3"/>
  <c r="P31" i="3" s="1"/>
  <c r="Q31" i="3" s="1"/>
  <c r="R31" i="3" s="1"/>
  <c r="H31" i="3"/>
  <c r="N31" i="3" s="1"/>
  <c r="I187" i="1"/>
  <c r="I189" i="1" s="1"/>
  <c r="J23" i="3" l="1"/>
  <c r="K23" i="3" s="1"/>
  <c r="H32" i="3"/>
  <c r="N32" i="3" s="1"/>
  <c r="M43" i="3"/>
  <c r="P43" i="3" s="1"/>
  <c r="Q43" i="3" s="1"/>
  <c r="R43" i="3" s="1"/>
  <c r="L154" i="3"/>
  <c r="L405" i="3"/>
  <c r="L326" i="3"/>
  <c r="H47" i="3"/>
  <c r="N47" i="3" s="1"/>
  <c r="S183" i="3"/>
  <c r="S410" i="3"/>
  <c r="L223" i="3"/>
  <c r="L419" i="3"/>
  <c r="S32" i="3"/>
  <c r="N43" i="3"/>
  <c r="L388" i="3"/>
  <c r="L352" i="3"/>
  <c r="S22" i="3"/>
  <c r="L262" i="3"/>
  <c r="M255" i="3"/>
  <c r="P255" i="3" s="1"/>
  <c r="Q255" i="3" s="1"/>
  <c r="R255" i="3" s="1"/>
  <c r="H210" i="3"/>
  <c r="N210" i="3" s="1"/>
  <c r="S17" i="3"/>
  <c r="N255" i="3"/>
  <c r="H59" i="3"/>
  <c r="N59" i="3" s="1"/>
  <c r="S297" i="3"/>
  <c r="L216" i="3"/>
  <c r="L396" i="3"/>
  <c r="N188" i="3"/>
  <c r="L151" i="3"/>
  <c r="S34" i="3"/>
  <c r="L248" i="3"/>
  <c r="H5" i="3"/>
  <c r="N5" i="3" s="1"/>
  <c r="M378" i="3"/>
  <c r="P378" i="3" s="1"/>
  <c r="Q378" i="3" s="1"/>
  <c r="R378" i="3" s="1"/>
  <c r="N273" i="3"/>
  <c r="L402" i="3"/>
  <c r="L354" i="3"/>
  <c r="S117" i="3"/>
  <c r="H103" i="3"/>
  <c r="N103" i="3" s="1"/>
  <c r="L156" i="3"/>
  <c r="L134" i="3"/>
  <c r="S250" i="3"/>
  <c r="S279" i="3"/>
  <c r="S261" i="3"/>
  <c r="K158" i="3"/>
  <c r="M158" i="3"/>
  <c r="P158" i="3" s="1"/>
  <c r="Q158" i="3" s="1"/>
  <c r="R158" i="3" s="1"/>
  <c r="S214" i="3"/>
  <c r="L126" i="3"/>
  <c r="L45" i="3"/>
  <c r="L188" i="3"/>
  <c r="L120" i="3"/>
  <c r="M242" i="3"/>
  <c r="P242" i="3" s="1"/>
  <c r="Q242" i="3" s="1"/>
  <c r="R242" i="3" s="1"/>
  <c r="S301" i="3"/>
  <c r="L102" i="3"/>
  <c r="L38" i="3"/>
  <c r="S290" i="3"/>
  <c r="L147" i="3"/>
  <c r="S318" i="3"/>
  <c r="H9" i="3"/>
  <c r="N9" i="3" s="1"/>
  <c r="L176" i="3"/>
  <c r="L328" i="3"/>
  <c r="L119" i="3"/>
  <c r="L407" i="3"/>
  <c r="L340" i="3"/>
  <c r="S365" i="3"/>
  <c r="L215" i="3"/>
  <c r="L397" i="3"/>
  <c r="L412" i="3"/>
  <c r="L158" i="3"/>
  <c r="L381" i="3"/>
  <c r="L385" i="3"/>
  <c r="L179" i="3"/>
  <c r="L252" i="3"/>
  <c r="L217" i="3"/>
  <c r="S343" i="3"/>
  <c r="M147" i="3"/>
  <c r="P147" i="3" s="1"/>
  <c r="Q147" i="3" s="1"/>
  <c r="R147" i="3" s="1"/>
  <c r="N147" i="3"/>
  <c r="S165" i="3"/>
  <c r="S96" i="3"/>
  <c r="L198" i="3"/>
  <c r="L6" i="3"/>
  <c r="L300" i="3"/>
  <c r="L148" i="3"/>
  <c r="L255" i="3"/>
  <c r="S145" i="3"/>
  <c r="L180" i="3"/>
  <c r="M45" i="3"/>
  <c r="P45" i="3" s="1"/>
  <c r="Q45" i="3" s="1"/>
  <c r="R45" i="3" s="1"/>
  <c r="S230" i="3"/>
  <c r="L144" i="3"/>
  <c r="L394" i="3"/>
  <c r="L232" i="3"/>
  <c r="L283" i="3"/>
  <c r="L199" i="3"/>
  <c r="S31" i="3"/>
  <c r="L416" i="3"/>
  <c r="S113" i="3"/>
  <c r="N45" i="3"/>
  <c r="L347" i="3"/>
  <c r="N390" i="3"/>
  <c r="L43" i="3"/>
  <c r="S128" i="3"/>
  <c r="M188" i="3"/>
  <c r="P188" i="3" s="1"/>
  <c r="Q188" i="3" s="1"/>
  <c r="R188" i="3" s="1"/>
  <c r="L94" i="3"/>
  <c r="M151" i="3"/>
  <c r="P151" i="3" s="1"/>
  <c r="Q151" i="3" s="1"/>
  <c r="R151" i="3" s="1"/>
  <c r="S238" i="3"/>
  <c r="M390" i="3"/>
  <c r="P390" i="3" s="1"/>
  <c r="Q390" i="3" s="1"/>
  <c r="R390" i="3" s="1"/>
  <c r="L312" i="3"/>
  <c r="L67" i="3"/>
  <c r="L421" i="3"/>
  <c r="L245" i="3"/>
  <c r="N399" i="3"/>
  <c r="J379" i="3"/>
  <c r="L379" i="3"/>
  <c r="L392" i="3"/>
  <c r="S90" i="3"/>
  <c r="S187" i="3"/>
  <c r="S399" i="3"/>
  <c r="L247" i="3"/>
  <c r="L37" i="3"/>
  <c r="L356" i="3"/>
  <c r="L274" i="3"/>
  <c r="L137" i="3"/>
  <c r="L203" i="3"/>
  <c r="S222" i="3"/>
  <c r="S159" i="3"/>
  <c r="S59" i="3"/>
  <c r="M146" i="3"/>
  <c r="P146" i="3" s="1"/>
  <c r="Q146" i="3" s="1"/>
  <c r="S235" i="3"/>
  <c r="L408" i="3"/>
  <c r="L82" i="3"/>
  <c r="M310" i="3"/>
  <c r="P310" i="3" s="1"/>
  <c r="Q310" i="3" s="1"/>
  <c r="R310" i="3" s="1"/>
  <c r="S402" i="3"/>
  <c r="N244" i="3"/>
  <c r="S21" i="3"/>
  <c r="L346" i="3"/>
  <c r="L13" i="3"/>
  <c r="L341" i="3"/>
  <c r="L380" i="3"/>
  <c r="H284" i="3"/>
  <c r="N284" i="3" s="1"/>
  <c r="M284" i="3"/>
  <c r="P284" i="3" s="1"/>
  <c r="Q284" i="3" s="1"/>
  <c r="R284" i="3" s="1"/>
  <c r="L364" i="3"/>
  <c r="L239" i="3"/>
  <c r="N76" i="3"/>
  <c r="H272" i="3"/>
  <c r="N310" i="3"/>
  <c r="M311" i="3"/>
  <c r="P311" i="3" s="1"/>
  <c r="Q311" i="3" s="1"/>
  <c r="R311" i="3" s="1"/>
  <c r="L86" i="3"/>
  <c r="N285" i="3"/>
  <c r="L213" i="3"/>
  <c r="S377" i="3"/>
  <c r="M323" i="3"/>
  <c r="P323" i="3" s="1"/>
  <c r="Q323" i="3" s="1"/>
  <c r="R323" i="3" s="1"/>
  <c r="S121" i="3"/>
  <c r="N256" i="3"/>
  <c r="S331" i="3"/>
  <c r="S401" i="3"/>
  <c r="L174" i="3"/>
  <c r="L316" i="3"/>
  <c r="L229" i="3"/>
  <c r="L361" i="3"/>
  <c r="L272" i="3"/>
  <c r="J272" i="3"/>
  <c r="M272" i="3" s="1"/>
  <c r="P272" i="3" s="1"/>
  <c r="Q272" i="3" s="1"/>
  <c r="R272" i="3" s="1"/>
  <c r="L243" i="3"/>
  <c r="L310" i="3"/>
  <c r="M237" i="3"/>
  <c r="P237" i="3" s="1"/>
  <c r="Q237" i="3" s="1"/>
  <c r="R237" i="3" s="1"/>
  <c r="L149" i="3"/>
  <c r="N237" i="3"/>
  <c r="L193" i="3"/>
  <c r="S53" i="3"/>
  <c r="L289" i="3"/>
  <c r="S7" i="3"/>
  <c r="L163" i="3"/>
  <c r="N323" i="3"/>
  <c r="S29" i="3"/>
  <c r="L15" i="3"/>
  <c r="L130" i="3"/>
  <c r="S140" i="3"/>
  <c r="L327" i="3"/>
  <c r="L411" i="3"/>
  <c r="L339" i="3"/>
  <c r="L294" i="3"/>
  <c r="L393" i="3"/>
  <c r="L299" i="3"/>
  <c r="L383" i="3"/>
  <c r="J106" i="3"/>
  <c r="L106" i="3"/>
  <c r="S233" i="3"/>
  <c r="L355" i="3"/>
  <c r="L311" i="3"/>
  <c r="L62" i="3"/>
  <c r="S231" i="3"/>
  <c r="S265" i="3"/>
  <c r="N78" i="3"/>
  <c r="L398" i="3"/>
  <c r="L357" i="3"/>
  <c r="L387" i="3"/>
  <c r="L359" i="3"/>
  <c r="L93" i="3"/>
  <c r="L322" i="3"/>
  <c r="L417" i="3"/>
  <c r="L109" i="3"/>
  <c r="L291" i="3"/>
  <c r="L263" i="3"/>
  <c r="S58" i="3"/>
  <c r="H173" i="3"/>
  <c r="H268" i="3"/>
  <c r="N268" i="3" s="1"/>
  <c r="M268" i="3"/>
  <c r="P268" i="3" s="1"/>
  <c r="Q268" i="3" s="1"/>
  <c r="M291" i="3"/>
  <c r="P291" i="3" s="1"/>
  <c r="Q291" i="3" s="1"/>
  <c r="H291" i="3"/>
  <c r="N291" i="3" s="1"/>
  <c r="S147" i="3"/>
  <c r="L270" i="3"/>
  <c r="L260" i="3"/>
  <c r="L191" i="3"/>
  <c r="L30" i="3"/>
  <c r="M225" i="3"/>
  <c r="P225" i="3" s="1"/>
  <c r="Q225" i="3" s="1"/>
  <c r="R225" i="3" s="1"/>
  <c r="N364" i="3"/>
  <c r="S226" i="3"/>
  <c r="S24" i="3"/>
  <c r="J173" i="3"/>
  <c r="L173" i="3"/>
  <c r="H243" i="3"/>
  <c r="N243" i="3" s="1"/>
  <c r="M243" i="3"/>
  <c r="P243" i="3" s="1"/>
  <c r="Q243" i="3" s="1"/>
  <c r="R243" i="3" s="1"/>
  <c r="L268" i="3"/>
  <c r="L399" i="3"/>
  <c r="L323" i="3"/>
  <c r="L390" i="3"/>
  <c r="S47" i="3"/>
  <c r="L39" i="3"/>
  <c r="N225" i="3"/>
  <c r="L362" i="3"/>
  <c r="L166" i="3"/>
  <c r="M364" i="3"/>
  <c r="P364" i="3" s="1"/>
  <c r="Q364" i="3" s="1"/>
  <c r="R364" i="3" s="1"/>
  <c r="S162" i="3"/>
  <c r="M20" i="3"/>
  <c r="P20" i="3" s="1"/>
  <c r="Q20" i="3" s="1"/>
  <c r="R20" i="3" s="1"/>
  <c r="H20" i="3"/>
  <c r="L267" i="3"/>
  <c r="S205" i="3"/>
  <c r="S118" i="3"/>
  <c r="L124" i="3"/>
  <c r="L92" i="3"/>
  <c r="L276" i="3"/>
  <c r="L101" i="3"/>
  <c r="L271" i="3"/>
  <c r="L338" i="3"/>
  <c r="L125" i="3"/>
  <c r="L160" i="3"/>
  <c r="L320" i="3"/>
  <c r="L371" i="3"/>
  <c r="L344" i="3"/>
  <c r="L192" i="3"/>
  <c r="L420" i="3"/>
  <c r="J20" i="3"/>
  <c r="L20" i="3"/>
  <c r="L171" i="3"/>
  <c r="H267" i="3"/>
  <c r="N267" i="3" s="1"/>
  <c r="M267" i="3"/>
  <c r="P267" i="3" s="1"/>
  <c r="Q267" i="3" s="1"/>
  <c r="L288" i="3"/>
  <c r="S97" i="3"/>
  <c r="S152" i="3"/>
  <c r="S18" i="3"/>
  <c r="L48" i="3"/>
  <c r="S390" i="3"/>
  <c r="M171" i="3"/>
  <c r="P171" i="3" s="1"/>
  <c r="Q171" i="3" s="1"/>
  <c r="R171" i="3" s="1"/>
  <c r="H171" i="3"/>
  <c r="N171" i="3" s="1"/>
  <c r="M80" i="3"/>
  <c r="P80" i="3" s="1"/>
  <c r="Q80" i="3" s="1"/>
  <c r="R80" i="3" s="1"/>
  <c r="H80" i="3"/>
  <c r="N80" i="3" s="1"/>
  <c r="H14" i="3"/>
  <c r="N14" i="3" s="1"/>
  <c r="M14" i="3"/>
  <c r="P14" i="3" s="1"/>
  <c r="Q14" i="3" s="1"/>
  <c r="R14" i="3" s="1"/>
  <c r="M102" i="3"/>
  <c r="P102" i="3" s="1"/>
  <c r="Q102" i="3" s="1"/>
  <c r="R102" i="3" s="1"/>
  <c r="H102" i="3"/>
  <c r="N102" i="3" s="1"/>
  <c r="H385" i="3"/>
  <c r="N385" i="3" s="1"/>
  <c r="M385" i="3"/>
  <c r="P385" i="3" s="1"/>
  <c r="Q385" i="3" s="1"/>
  <c r="R385" i="3" s="1"/>
  <c r="H293" i="3"/>
  <c r="N293" i="3" s="1"/>
  <c r="M293" i="3"/>
  <c r="P293" i="3" s="1"/>
  <c r="Q293" i="3" s="1"/>
  <c r="R293" i="3" s="1"/>
  <c r="H240" i="3"/>
  <c r="N240" i="3" s="1"/>
  <c r="M240" i="3"/>
  <c r="P240" i="3" s="1"/>
  <c r="Q240" i="3" s="1"/>
  <c r="R240" i="3" s="1"/>
  <c r="H287" i="3"/>
  <c r="N287" i="3" s="1"/>
  <c r="M287" i="3"/>
  <c r="P287" i="3" s="1"/>
  <c r="Q287" i="3" s="1"/>
  <c r="R287" i="3" s="1"/>
  <c r="S72" i="3"/>
  <c r="L186" i="3"/>
  <c r="I426" i="3"/>
  <c r="J4" i="3"/>
  <c r="M4" i="3" s="1"/>
  <c r="L241" i="3"/>
  <c r="H407" i="3"/>
  <c r="N407" i="3" s="1"/>
  <c r="M407" i="3"/>
  <c r="P407" i="3" s="1"/>
  <c r="Q407" i="3" s="1"/>
  <c r="R407" i="3" s="1"/>
  <c r="H48" i="3"/>
  <c r="N48" i="3" s="1"/>
  <c r="M48" i="3"/>
  <c r="P48" i="3" s="1"/>
  <c r="Q48" i="3" s="1"/>
  <c r="R48" i="3" s="1"/>
  <c r="H166" i="3"/>
  <c r="N166" i="3" s="1"/>
  <c r="M166" i="3"/>
  <c r="P166" i="3" s="1"/>
  <c r="Q166" i="3" s="1"/>
  <c r="R166" i="3" s="1"/>
  <c r="M296" i="3"/>
  <c r="P296" i="3" s="1"/>
  <c r="Q296" i="3" s="1"/>
  <c r="R296" i="3" s="1"/>
  <c r="L61" i="3"/>
  <c r="S167" i="3"/>
  <c r="S335" i="3"/>
  <c r="S184" i="3"/>
  <c r="L292" i="3"/>
  <c r="R170" i="3"/>
  <c r="S170" i="3"/>
  <c r="S295" i="3"/>
  <c r="L150" i="3"/>
  <c r="L8" i="3"/>
  <c r="H156" i="3"/>
  <c r="N156" i="3" s="1"/>
  <c r="M156" i="3"/>
  <c r="P156" i="3" s="1"/>
  <c r="Q156" i="3" s="1"/>
  <c r="R156" i="3" s="1"/>
  <c r="L161" i="3"/>
  <c r="L168" i="3"/>
  <c r="L258" i="3"/>
  <c r="H211" i="3"/>
  <c r="N211" i="3" s="1"/>
  <c r="M211" i="3"/>
  <c r="P211" i="3" s="1"/>
  <c r="Q211" i="3" s="1"/>
  <c r="R211" i="3" s="1"/>
  <c r="M269" i="3"/>
  <c r="P269" i="3" s="1"/>
  <c r="Q269" i="3" s="1"/>
  <c r="R269" i="3" s="1"/>
  <c r="H269" i="3"/>
  <c r="N269" i="3" s="1"/>
  <c r="H357" i="3"/>
  <c r="N357" i="3" s="1"/>
  <c r="M357" i="3"/>
  <c r="P357" i="3" s="1"/>
  <c r="Q357" i="3" s="1"/>
  <c r="R357" i="3" s="1"/>
  <c r="N91" i="3"/>
  <c r="M325" i="3"/>
  <c r="P325" i="3" s="1"/>
  <c r="Q325" i="3" s="1"/>
  <c r="R325" i="3" s="1"/>
  <c r="H325" i="3"/>
  <c r="N325" i="3" s="1"/>
  <c r="M411" i="3"/>
  <c r="P411" i="3" s="1"/>
  <c r="Q411" i="3" s="1"/>
  <c r="R411" i="3" s="1"/>
  <c r="H411" i="3"/>
  <c r="N411" i="3" s="1"/>
  <c r="L142" i="3"/>
  <c r="H294" i="3"/>
  <c r="N294" i="3" s="1"/>
  <c r="M294" i="3"/>
  <c r="P294" i="3" s="1"/>
  <c r="Q294" i="3" s="1"/>
  <c r="R294" i="3" s="1"/>
  <c r="L138" i="3"/>
  <c r="H405" i="3"/>
  <c r="N405" i="3" s="1"/>
  <c r="M405" i="3"/>
  <c r="P405" i="3" s="1"/>
  <c r="Q405" i="3" s="1"/>
  <c r="R405" i="3" s="1"/>
  <c r="L305" i="3"/>
  <c r="H286" i="3"/>
  <c r="N286" i="3" s="1"/>
  <c r="M286" i="3"/>
  <c r="P286" i="3" s="1"/>
  <c r="Q286" i="3" s="1"/>
  <c r="R286" i="3" s="1"/>
  <c r="H417" i="3"/>
  <c r="N417" i="3" s="1"/>
  <c r="M417" i="3"/>
  <c r="P417" i="3" s="1"/>
  <c r="Q417" i="3" s="1"/>
  <c r="R417" i="3" s="1"/>
  <c r="M56" i="3"/>
  <c r="P56" i="3" s="1"/>
  <c r="Q56" i="3" s="1"/>
  <c r="R56" i="3" s="1"/>
  <c r="H56" i="3"/>
  <c r="N56" i="3" s="1"/>
  <c r="M259" i="3"/>
  <c r="P259" i="3" s="1"/>
  <c r="Q259" i="3" s="1"/>
  <c r="R259" i="3" s="1"/>
  <c r="H259" i="3"/>
  <c r="N259" i="3" s="1"/>
  <c r="L372" i="3"/>
  <c r="H420" i="3"/>
  <c r="N420" i="3" s="1"/>
  <c r="M420" i="3"/>
  <c r="P420" i="3" s="1"/>
  <c r="Q420" i="3" s="1"/>
  <c r="R420" i="3" s="1"/>
  <c r="M324" i="3"/>
  <c r="P324" i="3" s="1"/>
  <c r="Q324" i="3" s="1"/>
  <c r="R324" i="3" s="1"/>
  <c r="H324" i="3"/>
  <c r="N324" i="3" s="1"/>
  <c r="M218" i="3"/>
  <c r="P218" i="3" s="1"/>
  <c r="Q218" i="3" s="1"/>
  <c r="R218" i="3" s="1"/>
  <c r="H218" i="3"/>
  <c r="N218" i="3" s="1"/>
  <c r="M197" i="3"/>
  <c r="P197" i="3" s="1"/>
  <c r="Q197" i="3" s="1"/>
  <c r="R197" i="3" s="1"/>
  <c r="H197" i="3"/>
  <c r="N197" i="3" s="1"/>
  <c r="H26" i="3"/>
  <c r="N26" i="3" s="1"/>
  <c r="M26" i="3"/>
  <c r="P26" i="3" s="1"/>
  <c r="Q26" i="3" s="1"/>
  <c r="R26" i="3" s="1"/>
  <c r="M221" i="3"/>
  <c r="P221" i="3" s="1"/>
  <c r="Q221" i="3" s="1"/>
  <c r="R221" i="3" s="1"/>
  <c r="H221" i="3"/>
  <c r="N221" i="3" s="1"/>
  <c r="H84" i="3"/>
  <c r="N84" i="3" s="1"/>
  <c r="S84" i="3"/>
  <c r="M84" i="3"/>
  <c r="P84" i="3" s="1"/>
  <c r="Q84" i="3" s="1"/>
  <c r="R84" i="3" s="1"/>
  <c r="S182" i="3"/>
  <c r="M137" i="3"/>
  <c r="P137" i="3" s="1"/>
  <c r="Q137" i="3" s="1"/>
  <c r="R137" i="3" s="1"/>
  <c r="H137" i="3"/>
  <c r="N137" i="3" s="1"/>
  <c r="H124" i="3"/>
  <c r="N124" i="3" s="1"/>
  <c r="M124" i="3"/>
  <c r="P124" i="3" s="1"/>
  <c r="Q124" i="3" s="1"/>
  <c r="R124" i="3" s="1"/>
  <c r="S189" i="3"/>
  <c r="S389" i="3"/>
  <c r="M86" i="3"/>
  <c r="P86" i="3" s="1"/>
  <c r="Q86" i="3" s="1"/>
  <c r="R86" i="3" s="1"/>
  <c r="H86" i="3"/>
  <c r="N86" i="3" s="1"/>
  <c r="M186" i="3"/>
  <c r="P186" i="3" s="1"/>
  <c r="Q186" i="3" s="1"/>
  <c r="R186" i="3" s="1"/>
  <c r="H186" i="3"/>
  <c r="N186" i="3" s="1"/>
  <c r="S255" i="3"/>
  <c r="L350" i="3"/>
  <c r="L4" i="3"/>
  <c r="H88" i="3"/>
  <c r="N88" i="3" s="1"/>
  <c r="M88" i="3"/>
  <c r="P88" i="3" s="1"/>
  <c r="Q88" i="3" s="1"/>
  <c r="R88" i="3" s="1"/>
  <c r="M241" i="3"/>
  <c r="P241" i="3" s="1"/>
  <c r="Q241" i="3" s="1"/>
  <c r="R241" i="3" s="1"/>
  <c r="H241" i="3"/>
  <c r="N241" i="3" s="1"/>
  <c r="L324" i="3"/>
  <c r="S353" i="3"/>
  <c r="L366" i="3"/>
  <c r="S415" i="3"/>
  <c r="H163" i="3"/>
  <c r="N163" i="3" s="1"/>
  <c r="M163" i="3"/>
  <c r="P163" i="3" s="1"/>
  <c r="Q163" i="3" s="1"/>
  <c r="R163" i="3" s="1"/>
  <c r="L218" i="3"/>
  <c r="M248" i="3"/>
  <c r="P248" i="3" s="1"/>
  <c r="Q248" i="3" s="1"/>
  <c r="R248" i="3" s="1"/>
  <c r="H248" i="3"/>
  <c r="N248" i="3" s="1"/>
  <c r="L424" i="3"/>
  <c r="L422" i="3"/>
  <c r="S172" i="3"/>
  <c r="S273" i="3"/>
  <c r="M352" i="3"/>
  <c r="P352" i="3" s="1"/>
  <c r="Q352" i="3" s="1"/>
  <c r="R352" i="3" s="1"/>
  <c r="H352" i="3"/>
  <c r="N352" i="3" s="1"/>
  <c r="S36" i="3"/>
  <c r="M292" i="3"/>
  <c r="P292" i="3" s="1"/>
  <c r="Q292" i="3" s="1"/>
  <c r="R292" i="3" s="1"/>
  <c r="H292" i="3"/>
  <c r="N292" i="3" s="1"/>
  <c r="S342" i="3"/>
  <c r="S133" i="3"/>
  <c r="L197" i="3"/>
  <c r="M256" i="3"/>
  <c r="P256" i="3" s="1"/>
  <c r="Q256" i="3" s="1"/>
  <c r="R256" i="3" s="1"/>
  <c r="S386" i="3"/>
  <c r="L26" i="3"/>
  <c r="S41" i="3"/>
  <c r="M227" i="3"/>
  <c r="P227" i="3" s="1"/>
  <c r="Q227" i="3" s="1"/>
  <c r="R227" i="3" s="1"/>
  <c r="H227" i="3"/>
  <c r="N227" i="3" s="1"/>
  <c r="S391" i="3"/>
  <c r="S249" i="3"/>
  <c r="M412" i="3"/>
  <c r="P412" i="3" s="1"/>
  <c r="Q412" i="3" s="1"/>
  <c r="R412" i="3" s="1"/>
  <c r="H412" i="3"/>
  <c r="N412" i="3" s="1"/>
  <c r="L40" i="3"/>
  <c r="S77" i="3"/>
  <c r="M130" i="3"/>
  <c r="P130" i="3" s="1"/>
  <c r="Q130" i="3" s="1"/>
  <c r="R130" i="3" s="1"/>
  <c r="H130" i="3"/>
  <c r="N130" i="3" s="1"/>
  <c r="S319" i="3"/>
  <c r="M91" i="3"/>
  <c r="P91" i="3" s="1"/>
  <c r="Q91" i="3" s="1"/>
  <c r="L143" i="3"/>
  <c r="L190" i="3"/>
  <c r="H13" i="3"/>
  <c r="N13" i="3" s="1"/>
  <c r="M13" i="3"/>
  <c r="P13" i="3" s="1"/>
  <c r="Q13" i="3" s="1"/>
  <c r="R13" i="3" s="1"/>
  <c r="L14" i="3"/>
  <c r="M142" i="3"/>
  <c r="P142" i="3" s="1"/>
  <c r="Q142" i="3" s="1"/>
  <c r="R142" i="3" s="1"/>
  <c r="H142" i="3"/>
  <c r="N142" i="3" s="1"/>
  <c r="M126" i="3"/>
  <c r="P126" i="3" s="1"/>
  <c r="Q126" i="3" s="1"/>
  <c r="R126" i="3" s="1"/>
  <c r="H126" i="3"/>
  <c r="N126" i="3" s="1"/>
  <c r="M229" i="3"/>
  <c r="P229" i="3" s="1"/>
  <c r="Q229" i="3" s="1"/>
  <c r="R229" i="3" s="1"/>
  <c r="H229" i="3"/>
  <c r="N229" i="3" s="1"/>
  <c r="L333" i="3"/>
  <c r="M281" i="3"/>
  <c r="P281" i="3" s="1"/>
  <c r="Q281" i="3" s="1"/>
  <c r="R281" i="3" s="1"/>
  <c r="H281" i="3"/>
  <c r="N281" i="3" s="1"/>
  <c r="M192" i="3"/>
  <c r="P192" i="3" s="1"/>
  <c r="Q192" i="3" s="1"/>
  <c r="R192" i="3" s="1"/>
  <c r="H192" i="3"/>
  <c r="N192" i="3" s="1"/>
  <c r="S192" i="3"/>
  <c r="L314" i="3"/>
  <c r="H274" i="3"/>
  <c r="N274" i="3" s="1"/>
  <c r="M274" i="3"/>
  <c r="P274" i="3" s="1"/>
  <c r="Q274" i="3" s="1"/>
  <c r="R274" i="3" s="1"/>
  <c r="M326" i="3"/>
  <c r="P326" i="3" s="1"/>
  <c r="Q326" i="3" s="1"/>
  <c r="R326" i="3" s="1"/>
  <c r="H326" i="3"/>
  <c r="N326" i="3" s="1"/>
  <c r="L369" i="3"/>
  <c r="L315" i="3"/>
  <c r="L287" i="3"/>
  <c r="G426" i="3"/>
  <c r="H4" i="3"/>
  <c r="M40" i="3"/>
  <c r="P40" i="3" s="1"/>
  <c r="Q40" i="3" s="1"/>
  <c r="R40" i="3" s="1"/>
  <c r="H40" i="3"/>
  <c r="N40" i="3" s="1"/>
  <c r="H203" i="3"/>
  <c r="N203" i="3" s="1"/>
  <c r="M203" i="3"/>
  <c r="P203" i="3" s="1"/>
  <c r="Q203" i="3" s="1"/>
  <c r="R203" i="3" s="1"/>
  <c r="R262" i="3"/>
  <c r="S262" i="3"/>
  <c r="M388" i="3"/>
  <c r="P388" i="3" s="1"/>
  <c r="Q388" i="3" s="1"/>
  <c r="R388" i="3" s="1"/>
  <c r="H388" i="3"/>
  <c r="N388" i="3" s="1"/>
  <c r="L88" i="3"/>
  <c r="M288" i="3"/>
  <c r="P288" i="3" s="1"/>
  <c r="Q288" i="3" s="1"/>
  <c r="R288" i="3" s="1"/>
  <c r="H288" i="3"/>
  <c r="N288" i="3" s="1"/>
  <c r="M362" i="3"/>
  <c r="P362" i="3" s="1"/>
  <c r="Q362" i="3" s="1"/>
  <c r="R362" i="3" s="1"/>
  <c r="H362" i="3"/>
  <c r="N362" i="3" s="1"/>
  <c r="L164" i="3"/>
  <c r="L208" i="3"/>
  <c r="N296" i="3"/>
  <c r="M366" i="3"/>
  <c r="P366" i="3" s="1"/>
  <c r="Q366" i="3" s="1"/>
  <c r="R366" i="3" s="1"/>
  <c r="H366" i="3"/>
  <c r="N366" i="3" s="1"/>
  <c r="L212" i="3"/>
  <c r="S33" i="3"/>
  <c r="H82" i="3"/>
  <c r="N82" i="3" s="1"/>
  <c r="M82" i="3"/>
  <c r="P82" i="3" s="1"/>
  <c r="Q82" i="3" s="1"/>
  <c r="R82" i="3" s="1"/>
  <c r="L95" i="3"/>
  <c r="M180" i="3"/>
  <c r="P180" i="3" s="1"/>
  <c r="Q180" i="3" s="1"/>
  <c r="R180" i="3" s="1"/>
  <c r="H180" i="3"/>
  <c r="N180" i="3" s="1"/>
  <c r="L317" i="3"/>
  <c r="S256" i="3"/>
  <c r="H191" i="3"/>
  <c r="N191" i="3" s="1"/>
  <c r="M191" i="3"/>
  <c r="P191" i="3" s="1"/>
  <c r="Q191" i="3" s="1"/>
  <c r="R191" i="3" s="1"/>
  <c r="L332" i="3"/>
  <c r="L25" i="3"/>
  <c r="L200" i="3"/>
  <c r="L122" i="3"/>
  <c r="M35" i="3"/>
  <c r="P35" i="3" s="1"/>
  <c r="Q35" i="3" s="1"/>
  <c r="R35" i="3" s="1"/>
  <c r="L211" i="3"/>
  <c r="L269" i="3"/>
  <c r="S60" i="3"/>
  <c r="H143" i="3"/>
  <c r="N143" i="3" s="1"/>
  <c r="M143" i="3"/>
  <c r="P143" i="3" s="1"/>
  <c r="Q143" i="3" s="1"/>
  <c r="R143" i="3" s="1"/>
  <c r="H190" i="3"/>
  <c r="N190" i="3" s="1"/>
  <c r="M190" i="3"/>
  <c r="P190" i="3" s="1"/>
  <c r="Q190" i="3" s="1"/>
  <c r="R190" i="3" s="1"/>
  <c r="L325" i="3"/>
  <c r="M339" i="3"/>
  <c r="P339" i="3" s="1"/>
  <c r="Q339" i="3" s="1"/>
  <c r="R339" i="3" s="1"/>
  <c r="H339" i="3"/>
  <c r="N339" i="3" s="1"/>
  <c r="H67" i="3"/>
  <c r="N67" i="3" s="1"/>
  <c r="M67" i="3"/>
  <c r="P67" i="3" s="1"/>
  <c r="Q67" i="3" s="1"/>
  <c r="R67" i="3" s="1"/>
  <c r="M239" i="3"/>
  <c r="P239" i="3" s="1"/>
  <c r="Q239" i="3" s="1"/>
  <c r="R239" i="3" s="1"/>
  <c r="H239" i="3"/>
  <c r="N239" i="3" s="1"/>
  <c r="H371" i="3"/>
  <c r="N371" i="3" s="1"/>
  <c r="M371" i="3"/>
  <c r="P371" i="3" s="1"/>
  <c r="Q371" i="3" s="1"/>
  <c r="R371" i="3" s="1"/>
  <c r="M247" i="3"/>
  <c r="P247" i="3" s="1"/>
  <c r="Q247" i="3" s="1"/>
  <c r="R247" i="3" s="1"/>
  <c r="H247" i="3"/>
  <c r="N247" i="3" s="1"/>
  <c r="H333" i="3"/>
  <c r="N333" i="3" s="1"/>
  <c r="M333" i="3"/>
  <c r="P333" i="3" s="1"/>
  <c r="Q333" i="3" s="1"/>
  <c r="R333" i="3" s="1"/>
  <c r="M314" i="3"/>
  <c r="P314" i="3" s="1"/>
  <c r="Q314" i="3" s="1"/>
  <c r="R314" i="3" s="1"/>
  <c r="H314" i="3"/>
  <c r="N314" i="3" s="1"/>
  <c r="L56" i="3"/>
  <c r="L259" i="3"/>
  <c r="H369" i="3"/>
  <c r="N369" i="3" s="1"/>
  <c r="M369" i="3"/>
  <c r="P369" i="3" s="1"/>
  <c r="Q369" i="3" s="1"/>
  <c r="R369" i="3" s="1"/>
  <c r="H246" i="3"/>
  <c r="N246" i="3" s="1"/>
  <c r="M246" i="3"/>
  <c r="P246" i="3" s="1"/>
  <c r="Q246" i="3" s="1"/>
  <c r="R246" i="3" s="1"/>
  <c r="L321" i="3"/>
  <c r="L404" i="3"/>
  <c r="M354" i="3"/>
  <c r="P354" i="3" s="1"/>
  <c r="Q354" i="3" s="1"/>
  <c r="R354" i="3" s="1"/>
  <c r="H354" i="3"/>
  <c r="N354" i="3" s="1"/>
  <c r="H315" i="3"/>
  <c r="N315" i="3" s="1"/>
  <c r="M315" i="3"/>
  <c r="P315" i="3" s="1"/>
  <c r="Q315" i="3" s="1"/>
  <c r="R315" i="3" s="1"/>
  <c r="H28" i="3"/>
  <c r="N28" i="3" s="1"/>
  <c r="M28" i="3"/>
  <c r="P28" i="3" s="1"/>
  <c r="Q28" i="3" s="1"/>
  <c r="R28" i="3" s="1"/>
  <c r="L63" i="3"/>
  <c r="H134" i="3"/>
  <c r="N134" i="3" s="1"/>
  <c r="M134" i="3"/>
  <c r="P134" i="3" s="1"/>
  <c r="Q134" i="3" s="1"/>
  <c r="R134" i="3" s="1"/>
  <c r="L87" i="3"/>
  <c r="S164" i="3"/>
  <c r="M164" i="3"/>
  <c r="P164" i="3" s="1"/>
  <c r="Q164" i="3" s="1"/>
  <c r="R164" i="3" s="1"/>
  <c r="H164" i="3"/>
  <c r="N164" i="3" s="1"/>
  <c r="M208" i="3"/>
  <c r="P208" i="3" s="1"/>
  <c r="Q208" i="3" s="1"/>
  <c r="R208" i="3" s="1"/>
  <c r="H208" i="3"/>
  <c r="N208" i="3" s="1"/>
  <c r="M351" i="3"/>
  <c r="P351" i="3" s="1"/>
  <c r="Q351" i="3" s="1"/>
  <c r="R351" i="3" s="1"/>
  <c r="H351" i="3"/>
  <c r="N351" i="3" s="1"/>
  <c r="H212" i="3"/>
  <c r="N212" i="3" s="1"/>
  <c r="M212" i="3"/>
  <c r="P212" i="3" s="1"/>
  <c r="Q212" i="3" s="1"/>
  <c r="R212" i="3" s="1"/>
  <c r="S400" i="3"/>
  <c r="M374" i="3"/>
  <c r="P374" i="3" s="1"/>
  <c r="Q374" i="3" s="1"/>
  <c r="R374" i="3" s="1"/>
  <c r="H374" i="3"/>
  <c r="N374" i="3" s="1"/>
  <c r="M375" i="3"/>
  <c r="P375" i="3" s="1"/>
  <c r="Q375" i="3" s="1"/>
  <c r="R375" i="3" s="1"/>
  <c r="H375" i="3"/>
  <c r="N375" i="3" s="1"/>
  <c r="M19" i="3"/>
  <c r="P19" i="3" s="1"/>
  <c r="Q19" i="3" s="1"/>
  <c r="R19" i="3" s="1"/>
  <c r="H19" i="3"/>
  <c r="N19" i="3" s="1"/>
  <c r="M95" i="3"/>
  <c r="P95" i="3" s="1"/>
  <c r="Q95" i="3" s="1"/>
  <c r="R95" i="3" s="1"/>
  <c r="H95" i="3"/>
  <c r="N95" i="3" s="1"/>
  <c r="M317" i="3"/>
  <c r="P317" i="3" s="1"/>
  <c r="Q317" i="3" s="1"/>
  <c r="R317" i="3" s="1"/>
  <c r="H317" i="3"/>
  <c r="N317" i="3" s="1"/>
  <c r="H332" i="3"/>
  <c r="N332" i="3" s="1"/>
  <c r="M332" i="3"/>
  <c r="P332" i="3" s="1"/>
  <c r="Q332" i="3" s="1"/>
  <c r="R332" i="3" s="1"/>
  <c r="M25" i="3"/>
  <c r="P25" i="3" s="1"/>
  <c r="Q25" i="3" s="1"/>
  <c r="R25" i="3" s="1"/>
  <c r="H25" i="3"/>
  <c r="N25" i="3" s="1"/>
  <c r="M200" i="3"/>
  <c r="P200" i="3" s="1"/>
  <c r="Q200" i="3" s="1"/>
  <c r="R200" i="3" s="1"/>
  <c r="H200" i="3"/>
  <c r="N200" i="3" s="1"/>
  <c r="H122" i="3"/>
  <c r="N122" i="3" s="1"/>
  <c r="M122" i="3"/>
  <c r="P122" i="3" s="1"/>
  <c r="Q122" i="3" s="1"/>
  <c r="R122" i="3" s="1"/>
  <c r="M234" i="3"/>
  <c r="P234" i="3" s="1"/>
  <c r="Q234" i="3" s="1"/>
  <c r="R234" i="3" s="1"/>
  <c r="H234" i="3"/>
  <c r="N234" i="3" s="1"/>
  <c r="S234" i="3"/>
  <c r="M348" i="3"/>
  <c r="P348" i="3" s="1"/>
  <c r="Q348" i="3" s="1"/>
  <c r="R348" i="3" s="1"/>
  <c r="H348" i="3"/>
  <c r="N348" i="3" s="1"/>
  <c r="H393" i="3"/>
  <c r="N393" i="3" s="1"/>
  <c r="M393" i="3"/>
  <c r="P393" i="3" s="1"/>
  <c r="Q393" i="3" s="1"/>
  <c r="R393" i="3" s="1"/>
  <c r="H356" i="3"/>
  <c r="N356" i="3" s="1"/>
  <c r="M356" i="3"/>
  <c r="P356" i="3" s="1"/>
  <c r="Q356" i="3" s="1"/>
  <c r="R356" i="3" s="1"/>
  <c r="H360" i="3"/>
  <c r="N360" i="3" s="1"/>
  <c r="M360" i="3"/>
  <c r="P360" i="3" s="1"/>
  <c r="Q360" i="3" s="1"/>
  <c r="R360" i="3" s="1"/>
  <c r="H275" i="3"/>
  <c r="N275" i="3" s="1"/>
  <c r="M275" i="3"/>
  <c r="P275" i="3" s="1"/>
  <c r="Q275" i="3" s="1"/>
  <c r="R275" i="3" s="1"/>
  <c r="H100" i="3"/>
  <c r="N100" i="3" s="1"/>
  <c r="M100" i="3"/>
  <c r="P100" i="3" s="1"/>
  <c r="Q100" i="3" s="1"/>
  <c r="R100" i="3" s="1"/>
  <c r="H321" i="3"/>
  <c r="N321" i="3" s="1"/>
  <c r="M321" i="3"/>
  <c r="P321" i="3" s="1"/>
  <c r="Q321" i="3" s="1"/>
  <c r="R321" i="3" s="1"/>
  <c r="M422" i="3"/>
  <c r="P422" i="3" s="1"/>
  <c r="Q422" i="3" s="1"/>
  <c r="R422" i="3" s="1"/>
  <c r="H422" i="3"/>
  <c r="N422" i="3" s="1"/>
  <c r="M8" i="3"/>
  <c r="P8" i="3" s="1"/>
  <c r="Q8" i="3" s="1"/>
  <c r="R8" i="3" s="1"/>
  <c r="H8" i="3"/>
  <c r="N8" i="3" s="1"/>
  <c r="M107" i="3"/>
  <c r="P107" i="3" s="1"/>
  <c r="Q107" i="3" s="1"/>
  <c r="R107" i="3" s="1"/>
  <c r="H107" i="3"/>
  <c r="N107" i="3" s="1"/>
  <c r="R306" i="3"/>
  <c r="S306" i="3"/>
  <c r="M416" i="3"/>
  <c r="P416" i="3" s="1"/>
  <c r="Q416" i="3" s="1"/>
  <c r="R416" i="3" s="1"/>
  <c r="H416" i="3"/>
  <c r="N416" i="3" s="1"/>
  <c r="M289" i="3"/>
  <c r="P289" i="3" s="1"/>
  <c r="Q289" i="3" s="1"/>
  <c r="R289" i="3" s="1"/>
  <c r="H289" i="3"/>
  <c r="N289" i="3" s="1"/>
  <c r="M206" i="3"/>
  <c r="P206" i="3" s="1"/>
  <c r="Q206" i="3" s="1"/>
  <c r="R206" i="3" s="1"/>
  <c r="H206" i="3"/>
  <c r="N206" i="3" s="1"/>
  <c r="H101" i="3"/>
  <c r="N101" i="3" s="1"/>
  <c r="M101" i="3"/>
  <c r="P101" i="3" s="1"/>
  <c r="Q101" i="3" s="1"/>
  <c r="R101" i="3" s="1"/>
  <c r="L74" i="3"/>
  <c r="L127" i="3"/>
  <c r="L202" i="3"/>
  <c r="H398" i="3"/>
  <c r="N398" i="3" s="1"/>
  <c r="M398" i="3"/>
  <c r="P398" i="3" s="1"/>
  <c r="Q398" i="3" s="1"/>
  <c r="R398" i="3" s="1"/>
  <c r="M316" i="3"/>
  <c r="P316" i="3" s="1"/>
  <c r="Q316" i="3" s="1"/>
  <c r="R316" i="3" s="1"/>
  <c r="H316" i="3"/>
  <c r="N316" i="3" s="1"/>
  <c r="R104" i="3"/>
  <c r="S104" i="3"/>
  <c r="H312" i="3"/>
  <c r="N312" i="3" s="1"/>
  <c r="M312" i="3"/>
  <c r="P312" i="3" s="1"/>
  <c r="Q312" i="3" s="1"/>
  <c r="R312" i="3" s="1"/>
  <c r="M57" i="3"/>
  <c r="P57" i="3" s="1"/>
  <c r="Q57" i="3" s="1"/>
  <c r="R57" i="3" s="1"/>
  <c r="H57" i="3"/>
  <c r="N57" i="3" s="1"/>
  <c r="H223" i="3"/>
  <c r="N223" i="3" s="1"/>
  <c r="M223" i="3"/>
  <c r="P223" i="3" s="1"/>
  <c r="Q223" i="3" s="1"/>
  <c r="R223" i="3" s="1"/>
  <c r="H359" i="3"/>
  <c r="N359" i="3" s="1"/>
  <c r="M359" i="3"/>
  <c r="P359" i="3" s="1"/>
  <c r="Q359" i="3" s="1"/>
  <c r="R359" i="3" s="1"/>
  <c r="M154" i="3"/>
  <c r="P154" i="3" s="1"/>
  <c r="Q154" i="3" s="1"/>
  <c r="R154" i="3" s="1"/>
  <c r="H154" i="3"/>
  <c r="N154" i="3" s="1"/>
  <c r="M344" i="3"/>
  <c r="P344" i="3" s="1"/>
  <c r="Q344" i="3" s="1"/>
  <c r="R344" i="3" s="1"/>
  <c r="H344" i="3"/>
  <c r="N344" i="3" s="1"/>
  <c r="M37" i="3"/>
  <c r="P37" i="3" s="1"/>
  <c r="Q37" i="3" s="1"/>
  <c r="R37" i="3" s="1"/>
  <c r="H37" i="3"/>
  <c r="N37" i="3" s="1"/>
  <c r="M299" i="3"/>
  <c r="P299" i="3" s="1"/>
  <c r="Q299" i="3" s="1"/>
  <c r="R299" i="3" s="1"/>
  <c r="H299" i="3"/>
  <c r="N299" i="3" s="1"/>
  <c r="M38" i="3"/>
  <c r="P38" i="3" s="1"/>
  <c r="Q38" i="3" s="1"/>
  <c r="R38" i="3" s="1"/>
  <c r="H38" i="3"/>
  <c r="N38" i="3" s="1"/>
  <c r="M341" i="3"/>
  <c r="P341" i="3" s="1"/>
  <c r="Q341" i="3" s="1"/>
  <c r="R341" i="3" s="1"/>
  <c r="H341" i="3"/>
  <c r="N341" i="3" s="1"/>
  <c r="H232" i="3"/>
  <c r="N232" i="3" s="1"/>
  <c r="M232" i="3"/>
  <c r="P232" i="3" s="1"/>
  <c r="Q232" i="3" s="1"/>
  <c r="R232" i="3" s="1"/>
  <c r="L309" i="3"/>
  <c r="M179" i="3"/>
  <c r="P179" i="3" s="1"/>
  <c r="Q179" i="3" s="1"/>
  <c r="R179" i="3" s="1"/>
  <c r="H179" i="3"/>
  <c r="N179" i="3" s="1"/>
  <c r="M404" i="3"/>
  <c r="P404" i="3" s="1"/>
  <c r="Q404" i="3" s="1"/>
  <c r="R404" i="3" s="1"/>
  <c r="H404" i="3"/>
  <c r="N404" i="3" s="1"/>
  <c r="R12" i="3"/>
  <c r="S12" i="3"/>
  <c r="H63" i="3"/>
  <c r="N63" i="3" s="1"/>
  <c r="M63" i="3"/>
  <c r="P63" i="3" s="1"/>
  <c r="Q63" i="3" s="1"/>
  <c r="R63" i="3" s="1"/>
  <c r="M149" i="3"/>
  <c r="P149" i="3" s="1"/>
  <c r="Q149" i="3" s="1"/>
  <c r="R149" i="3" s="1"/>
  <c r="H149" i="3"/>
  <c r="N149" i="3" s="1"/>
  <c r="M79" i="3"/>
  <c r="P79" i="3" s="1"/>
  <c r="Q79" i="3" s="1"/>
  <c r="R79" i="3" s="1"/>
  <c r="H79" i="3"/>
  <c r="N79" i="3" s="1"/>
  <c r="H94" i="3"/>
  <c r="N94" i="3" s="1"/>
  <c r="M94" i="3"/>
  <c r="P94" i="3" s="1"/>
  <c r="Q94" i="3" s="1"/>
  <c r="R94" i="3" s="1"/>
  <c r="L28" i="3"/>
  <c r="M49" i="3"/>
  <c r="P49" i="3" s="1"/>
  <c r="Q49" i="3" s="1"/>
  <c r="R49" i="3" s="1"/>
  <c r="H49" i="3"/>
  <c r="N49" i="3" s="1"/>
  <c r="S378" i="3"/>
  <c r="M263" i="3"/>
  <c r="P263" i="3" s="1"/>
  <c r="Q263" i="3" s="1"/>
  <c r="R263" i="3" s="1"/>
  <c r="H263" i="3"/>
  <c r="N263" i="3" s="1"/>
  <c r="H409" i="3"/>
  <c r="N409" i="3" s="1"/>
  <c r="M409" i="3"/>
  <c r="P409" i="3" s="1"/>
  <c r="Q409" i="3" s="1"/>
  <c r="R409" i="3" s="1"/>
  <c r="L79" i="3"/>
  <c r="M87" i="3"/>
  <c r="P87" i="3" s="1"/>
  <c r="Q87" i="3" s="1"/>
  <c r="R87" i="3" s="1"/>
  <c r="H87" i="3"/>
  <c r="N87" i="3" s="1"/>
  <c r="S304" i="3"/>
  <c r="L345" i="3"/>
  <c r="L66" i="3"/>
  <c r="N146" i="3"/>
  <c r="M209" i="3"/>
  <c r="P209" i="3" s="1"/>
  <c r="Q209" i="3" s="1"/>
  <c r="R209" i="3" s="1"/>
  <c r="H209" i="3"/>
  <c r="N209" i="3" s="1"/>
  <c r="L351" i="3"/>
  <c r="L206" i="3"/>
  <c r="M251" i="3"/>
  <c r="P251" i="3" s="1"/>
  <c r="Q251" i="3" s="1"/>
  <c r="R251" i="3" s="1"/>
  <c r="H251" i="3"/>
  <c r="N251" i="3" s="1"/>
  <c r="H270" i="3"/>
  <c r="N270" i="3" s="1"/>
  <c r="M270" i="3"/>
  <c r="P270" i="3" s="1"/>
  <c r="Q270" i="3" s="1"/>
  <c r="R270" i="3" s="1"/>
  <c r="L374" i="3"/>
  <c r="L375" i="3"/>
  <c r="L19" i="3"/>
  <c r="H73" i="3"/>
  <c r="N73" i="3" s="1"/>
  <c r="M73" i="3"/>
  <c r="P73" i="3" s="1"/>
  <c r="Q73" i="3" s="1"/>
  <c r="R73" i="3" s="1"/>
  <c r="M114" i="3"/>
  <c r="P114" i="3" s="1"/>
  <c r="Q114" i="3" s="1"/>
  <c r="R114" i="3" s="1"/>
  <c r="H114" i="3"/>
  <c r="N114" i="3" s="1"/>
  <c r="S414" i="3"/>
  <c r="H313" i="3"/>
  <c r="N313" i="3" s="1"/>
  <c r="M313" i="3"/>
  <c r="P313" i="3" s="1"/>
  <c r="Q313" i="3" s="1"/>
  <c r="R313" i="3" s="1"/>
  <c r="S89" i="3"/>
  <c r="L155" i="3"/>
  <c r="M244" i="3"/>
  <c r="P244" i="3" s="1"/>
  <c r="Q244" i="3" s="1"/>
  <c r="R244" i="3" s="1"/>
  <c r="L406" i="3"/>
  <c r="M74" i="3"/>
  <c r="P74" i="3" s="1"/>
  <c r="Q74" i="3" s="1"/>
  <c r="R74" i="3" s="1"/>
  <c r="H74" i="3"/>
  <c r="N74" i="3" s="1"/>
  <c r="S64" i="3"/>
  <c r="M78" i="3"/>
  <c r="P78" i="3" s="1"/>
  <c r="Q78" i="3" s="1"/>
  <c r="R78" i="3" s="1"/>
  <c r="M127" i="3"/>
  <c r="P127" i="3" s="1"/>
  <c r="Q127" i="3" s="1"/>
  <c r="R127" i="3" s="1"/>
  <c r="H127" i="3"/>
  <c r="N127" i="3" s="1"/>
  <c r="M202" i="3"/>
  <c r="P202" i="3" s="1"/>
  <c r="Q202" i="3" s="1"/>
  <c r="R202" i="3" s="1"/>
  <c r="H202" i="3"/>
  <c r="N202" i="3" s="1"/>
  <c r="S303" i="3"/>
  <c r="M280" i="3"/>
  <c r="P280" i="3" s="1"/>
  <c r="Q280" i="3" s="1"/>
  <c r="R280" i="3" s="1"/>
  <c r="H280" i="3"/>
  <c r="N280" i="3" s="1"/>
  <c r="L234" i="3"/>
  <c r="M42" i="3"/>
  <c r="P42" i="3" s="1"/>
  <c r="Q42" i="3" s="1"/>
  <c r="R42" i="3" s="1"/>
  <c r="H42" i="3"/>
  <c r="N42" i="3" s="1"/>
  <c r="L57" i="3"/>
  <c r="L348" i="3"/>
  <c r="M93" i="3"/>
  <c r="P93" i="3" s="1"/>
  <c r="Q93" i="3" s="1"/>
  <c r="R93" i="3" s="1"/>
  <c r="H93" i="3"/>
  <c r="N93" i="3" s="1"/>
  <c r="M98" i="3"/>
  <c r="P98" i="3" s="1"/>
  <c r="Q98" i="3" s="1"/>
  <c r="R98" i="3" s="1"/>
  <c r="H98" i="3"/>
  <c r="N98" i="3" s="1"/>
  <c r="M185" i="3"/>
  <c r="P185" i="3" s="1"/>
  <c r="Q185" i="3" s="1"/>
  <c r="R185" i="3" s="1"/>
  <c r="H185" i="3"/>
  <c r="N185" i="3" s="1"/>
  <c r="L115" i="3"/>
  <c r="L367" i="3"/>
  <c r="L360" i="3"/>
  <c r="L275" i="3"/>
  <c r="L100" i="3"/>
  <c r="M309" i="3"/>
  <c r="P309" i="3" s="1"/>
  <c r="Q309" i="3" s="1"/>
  <c r="R309" i="3" s="1"/>
  <c r="H309" i="3"/>
  <c r="N309" i="3" s="1"/>
  <c r="H257" i="3"/>
  <c r="N257" i="3" s="1"/>
  <c r="M257" i="3"/>
  <c r="P257" i="3" s="1"/>
  <c r="Q257" i="3" s="1"/>
  <c r="R257" i="3" s="1"/>
  <c r="M68" i="3"/>
  <c r="P68" i="3" s="1"/>
  <c r="Q68" i="3" s="1"/>
  <c r="R68" i="3" s="1"/>
  <c r="H68" i="3"/>
  <c r="N68" i="3" s="1"/>
  <c r="H46" i="3"/>
  <c r="N46" i="3" s="1"/>
  <c r="M46" i="3"/>
  <c r="P46" i="3" s="1"/>
  <c r="Q46" i="3" s="1"/>
  <c r="R46" i="3" s="1"/>
  <c r="H55" i="3"/>
  <c r="N55" i="3" s="1"/>
  <c r="M55" i="3"/>
  <c r="P55" i="3" s="1"/>
  <c r="Q55" i="3" s="1"/>
  <c r="R55" i="3" s="1"/>
  <c r="H155" i="3"/>
  <c r="N155" i="3" s="1"/>
  <c r="M155" i="3"/>
  <c r="P155" i="3" s="1"/>
  <c r="Q155" i="3" s="1"/>
  <c r="R155" i="3" s="1"/>
  <c r="M308" i="3"/>
  <c r="P308" i="3" s="1"/>
  <c r="Q308" i="3" s="1"/>
  <c r="R308" i="3" s="1"/>
  <c r="H308" i="3"/>
  <c r="N308" i="3" s="1"/>
  <c r="H406" i="3"/>
  <c r="N406" i="3" s="1"/>
  <c r="M406" i="3"/>
  <c r="P406" i="3" s="1"/>
  <c r="Q406" i="3" s="1"/>
  <c r="R406" i="3" s="1"/>
  <c r="M219" i="3"/>
  <c r="P219" i="3" s="1"/>
  <c r="Q219" i="3" s="1"/>
  <c r="R219" i="3" s="1"/>
  <c r="H219" i="3"/>
  <c r="N219" i="3" s="1"/>
  <c r="M125" i="3"/>
  <c r="P125" i="3" s="1"/>
  <c r="Q125" i="3" s="1"/>
  <c r="R125" i="3" s="1"/>
  <c r="H125" i="3"/>
  <c r="N125" i="3" s="1"/>
  <c r="M423" i="3"/>
  <c r="P423" i="3" s="1"/>
  <c r="Q423" i="3" s="1"/>
  <c r="R423" i="3" s="1"/>
  <c r="H423" i="3"/>
  <c r="N423" i="3" s="1"/>
  <c r="H322" i="3"/>
  <c r="N322" i="3" s="1"/>
  <c r="S322" i="3"/>
  <c r="M322" i="3"/>
  <c r="P322" i="3" s="1"/>
  <c r="Q322" i="3" s="1"/>
  <c r="R322" i="3" s="1"/>
  <c r="M115" i="3"/>
  <c r="P115" i="3" s="1"/>
  <c r="Q115" i="3" s="1"/>
  <c r="R115" i="3" s="1"/>
  <c r="H115" i="3"/>
  <c r="N115" i="3" s="1"/>
  <c r="H367" i="3"/>
  <c r="N367" i="3" s="1"/>
  <c r="M367" i="3"/>
  <c r="P367" i="3" s="1"/>
  <c r="Q367" i="3" s="1"/>
  <c r="R367" i="3" s="1"/>
  <c r="M298" i="3"/>
  <c r="P298" i="3" s="1"/>
  <c r="Q298" i="3" s="1"/>
  <c r="R298" i="3" s="1"/>
  <c r="H298" i="3"/>
  <c r="N298" i="3" s="1"/>
  <c r="H383" i="3"/>
  <c r="N383" i="3" s="1"/>
  <c r="M383" i="3"/>
  <c r="P383" i="3" s="1"/>
  <c r="Q383" i="3" s="1"/>
  <c r="R383" i="3" s="1"/>
  <c r="H99" i="3"/>
  <c r="N99" i="3" s="1"/>
  <c r="M99" i="3"/>
  <c r="P99" i="3" s="1"/>
  <c r="Q99" i="3" s="1"/>
  <c r="R99" i="3" s="1"/>
  <c r="M345" i="3"/>
  <c r="P345" i="3" s="1"/>
  <c r="Q345" i="3" s="1"/>
  <c r="R345" i="3" s="1"/>
  <c r="H345" i="3"/>
  <c r="N345" i="3" s="1"/>
  <c r="M373" i="3"/>
  <c r="P373" i="3" s="1"/>
  <c r="Q373" i="3" s="1"/>
  <c r="R373" i="3" s="1"/>
  <c r="H373" i="3"/>
  <c r="N373" i="3" s="1"/>
  <c r="H199" i="3"/>
  <c r="N199" i="3" s="1"/>
  <c r="M199" i="3"/>
  <c r="P199" i="3" s="1"/>
  <c r="Q199" i="3" s="1"/>
  <c r="R199" i="3" s="1"/>
  <c r="S403" i="3"/>
  <c r="M193" i="3"/>
  <c r="P193" i="3" s="1"/>
  <c r="Q193" i="3" s="1"/>
  <c r="R193" i="3" s="1"/>
  <c r="H193" i="3"/>
  <c r="N193" i="3" s="1"/>
  <c r="S193" i="3"/>
  <c r="L409" i="3"/>
  <c r="S116" i="3"/>
  <c r="S177" i="3"/>
  <c r="L209" i="3"/>
  <c r="S302" i="3"/>
  <c r="N123" i="3"/>
  <c r="H213" i="3"/>
  <c r="N213" i="3" s="1"/>
  <c r="M213" i="3"/>
  <c r="P213" i="3" s="1"/>
  <c r="Q213" i="3" s="1"/>
  <c r="R213" i="3" s="1"/>
  <c r="L251" i="3"/>
  <c r="M282" i="3"/>
  <c r="P282" i="3" s="1"/>
  <c r="Q282" i="3" s="1"/>
  <c r="R282" i="3" s="1"/>
  <c r="H282" i="3"/>
  <c r="N282" i="3" s="1"/>
  <c r="N23" i="3"/>
  <c r="L175" i="3"/>
  <c r="H198" i="3"/>
  <c r="N198" i="3" s="1"/>
  <c r="M198" i="3"/>
  <c r="P198" i="3" s="1"/>
  <c r="Q198" i="3" s="1"/>
  <c r="R198" i="3" s="1"/>
  <c r="H408" i="3"/>
  <c r="N408" i="3" s="1"/>
  <c r="M408" i="3"/>
  <c r="P408" i="3" s="1"/>
  <c r="Q408" i="3" s="1"/>
  <c r="R408" i="3" s="1"/>
  <c r="H397" i="3"/>
  <c r="N397" i="3" s="1"/>
  <c r="M397" i="3"/>
  <c r="P397" i="3" s="1"/>
  <c r="Q397" i="3" s="1"/>
  <c r="R397" i="3" s="1"/>
  <c r="S52" i="3"/>
  <c r="M15" i="3"/>
  <c r="P15" i="3" s="1"/>
  <c r="Q15" i="3" s="1"/>
  <c r="R15" i="3" s="1"/>
  <c r="H15" i="3"/>
  <c r="N15" i="3" s="1"/>
  <c r="L73" i="3"/>
  <c r="L114" i="3"/>
  <c r="L313" i="3"/>
  <c r="M76" i="3"/>
  <c r="P76" i="3" s="1"/>
  <c r="Q76" i="3" s="1"/>
  <c r="R76" i="3" s="1"/>
  <c r="S224" i="3"/>
  <c r="S244" i="3"/>
  <c r="L27" i="3"/>
  <c r="L236" i="3"/>
  <c r="L280" i="3"/>
  <c r="S157" i="3"/>
  <c r="H346" i="3"/>
  <c r="N346" i="3" s="1"/>
  <c r="M346" i="3"/>
  <c r="P346" i="3" s="1"/>
  <c r="Q346" i="3" s="1"/>
  <c r="R346" i="3" s="1"/>
  <c r="L42" i="3"/>
  <c r="S158" i="3"/>
  <c r="L81" i="3"/>
  <c r="M69" i="3"/>
  <c r="P69" i="3" s="1"/>
  <c r="Q69" i="3" s="1"/>
  <c r="R69" i="3" s="1"/>
  <c r="H69" i="3"/>
  <c r="N69" i="3" s="1"/>
  <c r="M216" i="3"/>
  <c r="P216" i="3" s="1"/>
  <c r="Q216" i="3" s="1"/>
  <c r="R216" i="3" s="1"/>
  <c r="H216" i="3"/>
  <c r="N216" i="3" s="1"/>
  <c r="H320" i="3"/>
  <c r="N320" i="3" s="1"/>
  <c r="M320" i="3"/>
  <c r="P320" i="3" s="1"/>
  <c r="Q320" i="3" s="1"/>
  <c r="R320" i="3" s="1"/>
  <c r="H144" i="3"/>
  <c r="N144" i="3" s="1"/>
  <c r="M144" i="3"/>
  <c r="P144" i="3" s="1"/>
  <c r="Q144" i="3" s="1"/>
  <c r="R144" i="3" s="1"/>
  <c r="L98" i="3"/>
  <c r="M349" i="3"/>
  <c r="P349" i="3" s="1"/>
  <c r="Q349" i="3" s="1"/>
  <c r="R349" i="3" s="1"/>
  <c r="H349" i="3"/>
  <c r="N349" i="3" s="1"/>
  <c r="L185" i="3"/>
  <c r="H381" i="3"/>
  <c r="N381" i="3" s="1"/>
  <c r="M381" i="3"/>
  <c r="P381" i="3" s="1"/>
  <c r="Q381" i="3" s="1"/>
  <c r="R381" i="3" s="1"/>
  <c r="L112" i="3"/>
  <c r="L334" i="3"/>
  <c r="H421" i="3"/>
  <c r="N421" i="3" s="1"/>
  <c r="M421" i="3"/>
  <c r="P421" i="3" s="1"/>
  <c r="Q421" i="3" s="1"/>
  <c r="R421" i="3" s="1"/>
  <c r="L83" i="3"/>
  <c r="H396" i="3"/>
  <c r="N396" i="3" s="1"/>
  <c r="M396" i="3"/>
  <c r="P396" i="3" s="1"/>
  <c r="Q396" i="3" s="1"/>
  <c r="R396" i="3" s="1"/>
  <c r="H419" i="3"/>
  <c r="N419" i="3" s="1"/>
  <c r="M419" i="3"/>
  <c r="P419" i="3" s="1"/>
  <c r="Q419" i="3" s="1"/>
  <c r="R419" i="3" s="1"/>
  <c r="H245" i="3"/>
  <c r="N245" i="3" s="1"/>
  <c r="M245" i="3"/>
  <c r="P245" i="3" s="1"/>
  <c r="Q245" i="3" s="1"/>
  <c r="R245" i="3" s="1"/>
  <c r="M361" i="3"/>
  <c r="P361" i="3" s="1"/>
  <c r="Q361" i="3" s="1"/>
  <c r="R361" i="3" s="1"/>
  <c r="H361" i="3"/>
  <c r="N361" i="3" s="1"/>
  <c r="L370" i="3"/>
  <c r="L257" i="3"/>
  <c r="L68" i="3"/>
  <c r="L46" i="3"/>
  <c r="H350" i="3"/>
  <c r="N350" i="3" s="1"/>
  <c r="M350" i="3"/>
  <c r="P350" i="3" s="1"/>
  <c r="Q350" i="3" s="1"/>
  <c r="R350" i="3" s="1"/>
  <c r="M424" i="3"/>
  <c r="P424" i="3" s="1"/>
  <c r="Q424" i="3" s="1"/>
  <c r="R424" i="3" s="1"/>
  <c r="H424" i="3"/>
  <c r="N424" i="3" s="1"/>
  <c r="H85" i="3"/>
  <c r="N85" i="3" s="1"/>
  <c r="M85" i="3"/>
  <c r="P85" i="3" s="1"/>
  <c r="Q85" i="3" s="1"/>
  <c r="R85" i="3" s="1"/>
  <c r="M66" i="3"/>
  <c r="P66" i="3" s="1"/>
  <c r="Q66" i="3" s="1"/>
  <c r="R66" i="3" s="1"/>
  <c r="H66" i="3"/>
  <c r="N66" i="3" s="1"/>
  <c r="M336" i="3"/>
  <c r="P336" i="3" s="1"/>
  <c r="Q336" i="3" s="1"/>
  <c r="R336" i="3" s="1"/>
  <c r="H336" i="3"/>
  <c r="N336" i="3" s="1"/>
  <c r="L49" i="3"/>
  <c r="S153" i="3"/>
  <c r="M392" i="3"/>
  <c r="P392" i="3" s="1"/>
  <c r="Q392" i="3" s="1"/>
  <c r="R392" i="3" s="1"/>
  <c r="H392" i="3"/>
  <c r="N392" i="3" s="1"/>
  <c r="S9" i="3"/>
  <c r="H176" i="3"/>
  <c r="N176" i="3" s="1"/>
  <c r="M176" i="3"/>
  <c r="P176" i="3" s="1"/>
  <c r="Q176" i="3" s="1"/>
  <c r="R176" i="3" s="1"/>
  <c r="L51" i="3"/>
  <c r="S111" i="3"/>
  <c r="L139" i="3"/>
  <c r="M337" i="3"/>
  <c r="P337" i="3" s="1"/>
  <c r="Q337" i="3" s="1"/>
  <c r="R337" i="3" s="1"/>
  <c r="H337" i="3"/>
  <c r="N337" i="3" s="1"/>
  <c r="L395" i="3"/>
  <c r="L55" i="3"/>
  <c r="L181" i="3"/>
  <c r="M285" i="3"/>
  <c r="P285" i="3" s="1"/>
  <c r="Q285" i="3" s="1"/>
  <c r="R285" i="3" s="1"/>
  <c r="S413" i="3"/>
  <c r="S71" i="3"/>
  <c r="S194" i="3"/>
  <c r="S330" i="3"/>
  <c r="L336" i="3"/>
  <c r="L75" i="3"/>
  <c r="M123" i="3"/>
  <c r="P123" i="3" s="1"/>
  <c r="Q123" i="3" s="1"/>
  <c r="H178" i="3"/>
  <c r="N178" i="3" s="1"/>
  <c r="S178" i="3"/>
  <c r="M178" i="3"/>
  <c r="P178" i="3" s="1"/>
  <c r="Q178" i="3" s="1"/>
  <c r="R178" i="3" s="1"/>
  <c r="S5" i="3"/>
  <c r="H175" i="3"/>
  <c r="N175" i="3" s="1"/>
  <c r="M175" i="3"/>
  <c r="P175" i="3" s="1"/>
  <c r="Q175" i="3" s="1"/>
  <c r="R175" i="3" s="1"/>
  <c r="M266" i="3"/>
  <c r="P266" i="3" s="1"/>
  <c r="Q266" i="3" s="1"/>
  <c r="R266" i="3" s="1"/>
  <c r="H266" i="3"/>
  <c r="N266" i="3" s="1"/>
  <c r="L373" i="3"/>
  <c r="S169" i="3"/>
  <c r="M228" i="3"/>
  <c r="P228" i="3" s="1"/>
  <c r="Q228" i="3" s="1"/>
  <c r="R228" i="3" s="1"/>
  <c r="H228" i="3"/>
  <c r="N228" i="3" s="1"/>
  <c r="L384" i="3"/>
  <c r="L308" i="3"/>
  <c r="L196" i="3"/>
  <c r="L219" i="3"/>
  <c r="M27" i="3"/>
  <c r="P27" i="3" s="1"/>
  <c r="Q27" i="3" s="1"/>
  <c r="R27" i="3" s="1"/>
  <c r="H27" i="3"/>
  <c r="N27" i="3" s="1"/>
  <c r="S103" i="3"/>
  <c r="H236" i="3"/>
  <c r="N236" i="3" s="1"/>
  <c r="M236" i="3"/>
  <c r="P236" i="3" s="1"/>
  <c r="Q236" i="3" s="1"/>
  <c r="R236" i="3" s="1"/>
  <c r="S278" i="3"/>
  <c r="M329" i="3"/>
  <c r="P329" i="3" s="1"/>
  <c r="Q329" i="3" s="1"/>
  <c r="R329" i="3" s="1"/>
  <c r="H329" i="3"/>
  <c r="N329" i="3" s="1"/>
  <c r="L253" i="3"/>
  <c r="N158" i="3"/>
  <c r="H81" i="3"/>
  <c r="N81" i="3" s="1"/>
  <c r="M81" i="3"/>
  <c r="P81" i="3" s="1"/>
  <c r="Q81" i="3" s="1"/>
  <c r="R81" i="3" s="1"/>
  <c r="L69" i="3"/>
  <c r="L423" i="3"/>
  <c r="H16" i="3"/>
  <c r="N16" i="3" s="1"/>
  <c r="M16" i="3"/>
  <c r="P16" i="3" s="1"/>
  <c r="Q16" i="3" s="1"/>
  <c r="R16" i="3" s="1"/>
  <c r="M136" i="3"/>
  <c r="P136" i="3" s="1"/>
  <c r="Q136" i="3" s="1"/>
  <c r="R136" i="3" s="1"/>
  <c r="H136" i="3"/>
  <c r="N136" i="3" s="1"/>
  <c r="L418" i="3"/>
  <c r="L264" i="3"/>
  <c r="H112" i="3"/>
  <c r="N112" i="3" s="1"/>
  <c r="M112" i="3"/>
  <c r="P112" i="3" s="1"/>
  <c r="Q112" i="3" s="1"/>
  <c r="R112" i="3" s="1"/>
  <c r="H334" i="3"/>
  <c r="N334" i="3" s="1"/>
  <c r="M334" i="3"/>
  <c r="P334" i="3" s="1"/>
  <c r="Q334" i="3" s="1"/>
  <c r="R334" i="3" s="1"/>
  <c r="L132" i="3"/>
  <c r="H83" i="3"/>
  <c r="N83" i="3" s="1"/>
  <c r="M83" i="3"/>
  <c r="P83" i="3" s="1"/>
  <c r="Q83" i="3" s="1"/>
  <c r="R83" i="3" s="1"/>
  <c r="L50" i="3"/>
  <c r="L382" i="3"/>
  <c r="L298" i="3"/>
  <c r="H109" i="3"/>
  <c r="N109" i="3" s="1"/>
  <c r="M109" i="3"/>
  <c r="P109" i="3" s="1"/>
  <c r="Q109" i="3" s="1"/>
  <c r="R109" i="3" s="1"/>
  <c r="H370" i="3"/>
  <c r="N370" i="3" s="1"/>
  <c r="M370" i="3"/>
  <c r="P370" i="3" s="1"/>
  <c r="Q370" i="3" s="1"/>
  <c r="R370" i="3" s="1"/>
  <c r="L358" i="3"/>
  <c r="M131" i="3"/>
  <c r="P131" i="3" s="1"/>
  <c r="Q131" i="3" s="1"/>
  <c r="R131" i="3" s="1"/>
  <c r="H131" i="3"/>
  <c r="N131" i="3" s="1"/>
  <c r="M363" i="3"/>
  <c r="P363" i="3" s="1"/>
  <c r="Q363" i="3" s="1"/>
  <c r="R363" i="3" s="1"/>
  <c r="H363" i="3"/>
  <c r="N363" i="3" s="1"/>
  <c r="M139" i="3"/>
  <c r="P139" i="3" s="1"/>
  <c r="Q139" i="3" s="1"/>
  <c r="R139" i="3" s="1"/>
  <c r="H139" i="3"/>
  <c r="N139" i="3" s="1"/>
  <c r="H395" i="3"/>
  <c r="N395" i="3" s="1"/>
  <c r="M395" i="3"/>
  <c r="P395" i="3" s="1"/>
  <c r="Q395" i="3" s="1"/>
  <c r="R395" i="3" s="1"/>
  <c r="L54" i="3"/>
  <c r="M119" i="3"/>
  <c r="P119" i="3" s="1"/>
  <c r="Q119" i="3" s="1"/>
  <c r="R119" i="3" s="1"/>
  <c r="H119" i="3"/>
  <c r="N119" i="3" s="1"/>
  <c r="M181" i="3"/>
  <c r="P181" i="3" s="1"/>
  <c r="Q181" i="3" s="1"/>
  <c r="R181" i="3" s="1"/>
  <c r="H181" i="3"/>
  <c r="N181" i="3" s="1"/>
  <c r="M340" i="3"/>
  <c r="P340" i="3" s="1"/>
  <c r="Q340" i="3" s="1"/>
  <c r="R340" i="3" s="1"/>
  <c r="H340" i="3"/>
  <c r="N340" i="3" s="1"/>
  <c r="H75" i="3"/>
  <c r="N75" i="3" s="1"/>
  <c r="M75" i="3"/>
  <c r="P75" i="3" s="1"/>
  <c r="Q75" i="3" s="1"/>
  <c r="R75" i="3" s="1"/>
  <c r="H217" i="3"/>
  <c r="N217" i="3" s="1"/>
  <c r="M217" i="3"/>
  <c r="P217" i="3" s="1"/>
  <c r="Q217" i="3" s="1"/>
  <c r="R217" i="3" s="1"/>
  <c r="H215" i="3"/>
  <c r="N215" i="3" s="1"/>
  <c r="M215" i="3"/>
  <c r="P215" i="3" s="1"/>
  <c r="Q215" i="3" s="1"/>
  <c r="R215" i="3" s="1"/>
  <c r="L277" i="3"/>
  <c r="M260" i="3"/>
  <c r="P260" i="3" s="1"/>
  <c r="Q260" i="3" s="1"/>
  <c r="R260" i="3" s="1"/>
  <c r="H260" i="3"/>
  <c r="N260" i="3" s="1"/>
  <c r="M6" i="3"/>
  <c r="P6" i="3" s="1"/>
  <c r="Q6" i="3" s="1"/>
  <c r="R6" i="3" s="1"/>
  <c r="H6" i="3"/>
  <c r="N6" i="3" s="1"/>
  <c r="H384" i="3"/>
  <c r="N384" i="3" s="1"/>
  <c r="M384" i="3"/>
  <c r="P384" i="3" s="1"/>
  <c r="Q384" i="3" s="1"/>
  <c r="R384" i="3" s="1"/>
  <c r="M300" i="3"/>
  <c r="P300" i="3" s="1"/>
  <c r="Q300" i="3" s="1"/>
  <c r="R300" i="3" s="1"/>
  <c r="H300" i="3"/>
  <c r="N300" i="3" s="1"/>
  <c r="M338" i="3"/>
  <c r="P338" i="3" s="1"/>
  <c r="Q338" i="3" s="1"/>
  <c r="R338" i="3" s="1"/>
  <c r="H338" i="3"/>
  <c r="N338" i="3" s="1"/>
  <c r="S129" i="3"/>
  <c r="M196" i="3"/>
  <c r="P196" i="3" s="1"/>
  <c r="Q196" i="3" s="1"/>
  <c r="R196" i="3" s="1"/>
  <c r="H196" i="3"/>
  <c r="N196" i="3" s="1"/>
  <c r="H253" i="3"/>
  <c r="N253" i="3" s="1"/>
  <c r="M253" i="3"/>
  <c r="P253" i="3" s="1"/>
  <c r="Q253" i="3" s="1"/>
  <c r="R253" i="3" s="1"/>
  <c r="M387" i="3"/>
  <c r="P387" i="3" s="1"/>
  <c r="Q387" i="3" s="1"/>
  <c r="R387" i="3" s="1"/>
  <c r="H387" i="3"/>
  <c r="N387" i="3" s="1"/>
  <c r="M148" i="3"/>
  <c r="P148" i="3" s="1"/>
  <c r="Q148" i="3" s="1"/>
  <c r="R148" i="3" s="1"/>
  <c r="H148" i="3"/>
  <c r="N148" i="3" s="1"/>
  <c r="M160" i="3"/>
  <c r="P160" i="3" s="1"/>
  <c r="Q160" i="3" s="1"/>
  <c r="R160" i="3" s="1"/>
  <c r="H160" i="3"/>
  <c r="N160" i="3" s="1"/>
  <c r="M327" i="3"/>
  <c r="P327" i="3" s="1"/>
  <c r="Q327" i="3" s="1"/>
  <c r="R327" i="3" s="1"/>
  <c r="H327" i="3"/>
  <c r="N327" i="3" s="1"/>
  <c r="L368" i="3"/>
  <c r="M30" i="3"/>
  <c r="P30" i="3" s="1"/>
  <c r="Q30" i="3" s="1"/>
  <c r="R30" i="3" s="1"/>
  <c r="H30" i="3"/>
  <c r="N30" i="3" s="1"/>
  <c r="L201" i="3"/>
  <c r="H418" i="3"/>
  <c r="N418" i="3" s="1"/>
  <c r="M418" i="3"/>
  <c r="P418" i="3" s="1"/>
  <c r="Q418" i="3" s="1"/>
  <c r="R418" i="3" s="1"/>
  <c r="H264" i="3"/>
  <c r="N264" i="3" s="1"/>
  <c r="M264" i="3"/>
  <c r="P264" i="3" s="1"/>
  <c r="Q264" i="3" s="1"/>
  <c r="R264" i="3" s="1"/>
  <c r="M132" i="3"/>
  <c r="P132" i="3" s="1"/>
  <c r="Q132" i="3" s="1"/>
  <c r="R132" i="3" s="1"/>
  <c r="H132" i="3"/>
  <c r="N132" i="3" s="1"/>
  <c r="S50" i="3"/>
  <c r="M50" i="3"/>
  <c r="P50" i="3" s="1"/>
  <c r="Q50" i="3" s="1"/>
  <c r="R50" i="3" s="1"/>
  <c r="H50" i="3"/>
  <c r="N50" i="3" s="1"/>
  <c r="H382" i="3"/>
  <c r="N382" i="3" s="1"/>
  <c r="M382" i="3"/>
  <c r="P382" i="3" s="1"/>
  <c r="Q382" i="3" s="1"/>
  <c r="R382" i="3" s="1"/>
  <c r="H380" i="3"/>
  <c r="N380" i="3" s="1"/>
  <c r="M380" i="3"/>
  <c r="P380" i="3" s="1"/>
  <c r="Q380" i="3" s="1"/>
  <c r="R380" i="3" s="1"/>
  <c r="M39" i="3"/>
  <c r="P39" i="3" s="1"/>
  <c r="Q39" i="3" s="1"/>
  <c r="R39" i="3" s="1"/>
  <c r="H39" i="3"/>
  <c r="N39" i="3" s="1"/>
  <c r="H358" i="3"/>
  <c r="N358" i="3" s="1"/>
  <c r="M358" i="3"/>
  <c r="P358" i="3" s="1"/>
  <c r="Q358" i="3" s="1"/>
  <c r="R358" i="3" s="1"/>
  <c r="M108" i="3"/>
  <c r="P108" i="3" s="1"/>
  <c r="Q108" i="3" s="1"/>
  <c r="R108" i="3" s="1"/>
  <c r="H108" i="3"/>
  <c r="N108" i="3" s="1"/>
  <c r="L44" i="3"/>
  <c r="M328" i="3"/>
  <c r="P328" i="3" s="1"/>
  <c r="Q328" i="3" s="1"/>
  <c r="R328" i="3" s="1"/>
  <c r="H328" i="3"/>
  <c r="N328" i="3" s="1"/>
  <c r="H44" i="3"/>
  <c r="N44" i="3" s="1"/>
  <c r="M44" i="3"/>
  <c r="P44" i="3" s="1"/>
  <c r="Q44" i="3" s="1"/>
  <c r="R44" i="3" s="1"/>
  <c r="L108" i="3"/>
  <c r="H51" i="3"/>
  <c r="N51" i="3" s="1"/>
  <c r="M51" i="3"/>
  <c r="P51" i="3" s="1"/>
  <c r="Q51" i="3" s="1"/>
  <c r="R51" i="3" s="1"/>
  <c r="S207" i="3"/>
  <c r="S225" i="3"/>
  <c r="L337" i="3"/>
  <c r="M54" i="3"/>
  <c r="P54" i="3" s="1"/>
  <c r="Q54" i="3" s="1"/>
  <c r="R54" i="3" s="1"/>
  <c r="H54" i="3"/>
  <c r="N54" i="3" s="1"/>
  <c r="M92" i="3"/>
  <c r="P92" i="3" s="1"/>
  <c r="Q92" i="3" s="1"/>
  <c r="R92" i="3" s="1"/>
  <c r="H92" i="3"/>
  <c r="N92" i="3" s="1"/>
  <c r="S210" i="3"/>
  <c r="S283" i="3"/>
  <c r="M276" i="3"/>
  <c r="P276" i="3" s="1"/>
  <c r="Q276" i="3" s="1"/>
  <c r="R276" i="3" s="1"/>
  <c r="H276" i="3"/>
  <c r="N276" i="3" s="1"/>
  <c r="H61" i="3"/>
  <c r="N61" i="3" s="1"/>
  <c r="M61" i="3"/>
  <c r="P61" i="3" s="1"/>
  <c r="Q61" i="3" s="1"/>
  <c r="R61" i="3" s="1"/>
  <c r="L178" i="3"/>
  <c r="M355" i="3"/>
  <c r="P355" i="3" s="1"/>
  <c r="Q355" i="3" s="1"/>
  <c r="R355" i="3" s="1"/>
  <c r="H355" i="3"/>
  <c r="N355" i="3" s="1"/>
  <c r="L266" i="3"/>
  <c r="M277" i="3"/>
  <c r="P277" i="3" s="1"/>
  <c r="Q277" i="3" s="1"/>
  <c r="R277" i="3" s="1"/>
  <c r="H277" i="3"/>
  <c r="N277" i="3" s="1"/>
  <c r="S65" i="3"/>
  <c r="M62" i="3"/>
  <c r="P62" i="3" s="1"/>
  <c r="Q62" i="3" s="1"/>
  <c r="R62" i="3" s="1"/>
  <c r="H62" i="3"/>
  <c r="N62" i="3" s="1"/>
  <c r="L228" i="3"/>
  <c r="H271" i="3"/>
  <c r="N271" i="3" s="1"/>
  <c r="M271" i="3"/>
  <c r="P271" i="3" s="1"/>
  <c r="Q271" i="3" s="1"/>
  <c r="R271" i="3" s="1"/>
  <c r="R195" i="3"/>
  <c r="S195" i="3"/>
  <c r="M174" i="3"/>
  <c r="P174" i="3" s="1"/>
  <c r="Q174" i="3" s="1"/>
  <c r="R174" i="3" s="1"/>
  <c r="H174" i="3"/>
  <c r="N174" i="3" s="1"/>
  <c r="M150" i="3"/>
  <c r="P150" i="3" s="1"/>
  <c r="Q150" i="3" s="1"/>
  <c r="R150" i="3" s="1"/>
  <c r="H150" i="3"/>
  <c r="N150" i="3" s="1"/>
  <c r="L221" i="3"/>
  <c r="M120" i="3"/>
  <c r="P120" i="3" s="1"/>
  <c r="Q120" i="3" s="1"/>
  <c r="R120" i="3" s="1"/>
  <c r="H120" i="3"/>
  <c r="N120" i="3" s="1"/>
  <c r="M161" i="3"/>
  <c r="P161" i="3" s="1"/>
  <c r="Q161" i="3" s="1"/>
  <c r="R161" i="3" s="1"/>
  <c r="H161" i="3"/>
  <c r="N161" i="3" s="1"/>
  <c r="L329" i="3"/>
  <c r="M168" i="3"/>
  <c r="P168" i="3" s="1"/>
  <c r="Q168" i="3" s="1"/>
  <c r="R168" i="3" s="1"/>
  <c r="H168" i="3"/>
  <c r="N168" i="3" s="1"/>
  <c r="M258" i="3"/>
  <c r="P258" i="3" s="1"/>
  <c r="Q258" i="3" s="1"/>
  <c r="R258" i="3" s="1"/>
  <c r="H258" i="3"/>
  <c r="N258" i="3" s="1"/>
  <c r="S11" i="3"/>
  <c r="S204" i="3"/>
  <c r="S254" i="3"/>
  <c r="S376" i="3"/>
  <c r="L99" i="3"/>
  <c r="H368" i="3"/>
  <c r="N368" i="3" s="1"/>
  <c r="M368" i="3"/>
  <c r="P368" i="3" s="1"/>
  <c r="Q368" i="3" s="1"/>
  <c r="R368" i="3" s="1"/>
  <c r="H201" i="3"/>
  <c r="N201" i="3" s="1"/>
  <c r="M201" i="3"/>
  <c r="P201" i="3" s="1"/>
  <c r="Q201" i="3" s="1"/>
  <c r="R201" i="3" s="1"/>
  <c r="L16" i="3"/>
  <c r="H394" i="3"/>
  <c r="N394" i="3" s="1"/>
  <c r="M394" i="3"/>
  <c r="P394" i="3" s="1"/>
  <c r="Q394" i="3" s="1"/>
  <c r="R394" i="3" s="1"/>
  <c r="H110" i="3"/>
  <c r="N110" i="3" s="1"/>
  <c r="M110" i="3"/>
  <c r="P110" i="3" s="1"/>
  <c r="Q110" i="3" s="1"/>
  <c r="R110" i="3" s="1"/>
  <c r="M138" i="3"/>
  <c r="P138" i="3" s="1"/>
  <c r="Q138" i="3" s="1"/>
  <c r="R138" i="3" s="1"/>
  <c r="H138" i="3"/>
  <c r="N138" i="3" s="1"/>
  <c r="M305" i="3"/>
  <c r="P305" i="3" s="1"/>
  <c r="Q305" i="3" s="1"/>
  <c r="R305" i="3" s="1"/>
  <c r="H305" i="3"/>
  <c r="N305" i="3" s="1"/>
  <c r="L293" i="3"/>
  <c r="L107" i="3"/>
  <c r="L240" i="3"/>
  <c r="M372" i="3"/>
  <c r="P372" i="3" s="1"/>
  <c r="Q372" i="3" s="1"/>
  <c r="R372" i="3" s="1"/>
  <c r="H372" i="3"/>
  <c r="N372" i="3" s="1"/>
  <c r="H347" i="3"/>
  <c r="N347" i="3" s="1"/>
  <c r="M347" i="3"/>
  <c r="P347" i="3" s="1"/>
  <c r="Q347" i="3" s="1"/>
  <c r="R347" i="3" s="1"/>
  <c r="M252" i="3"/>
  <c r="P252" i="3" s="1"/>
  <c r="Q252" i="3" s="1"/>
  <c r="R252" i="3" s="1"/>
  <c r="H252" i="3"/>
  <c r="N252" i="3" s="1"/>
  <c r="L131" i="3"/>
  <c r="L363" i="3"/>
  <c r="S383" i="3" l="1"/>
  <c r="S155" i="3"/>
  <c r="M23" i="3"/>
  <c r="P23" i="3" s="1"/>
  <c r="Q23" i="3" s="1"/>
  <c r="S227" i="3"/>
  <c r="S292" i="3"/>
  <c r="S80" i="3"/>
  <c r="S112" i="3"/>
  <c r="S95" i="3"/>
  <c r="S314" i="3"/>
  <c r="S242" i="3"/>
  <c r="S109" i="3"/>
  <c r="S43" i="3"/>
  <c r="S219" i="3"/>
  <c r="S55" i="3"/>
  <c r="S19" i="3"/>
  <c r="S151" i="3"/>
  <c r="S422" i="3"/>
  <c r="S25" i="3"/>
  <c r="S296" i="3"/>
  <c r="S407" i="3"/>
  <c r="S387" i="3"/>
  <c r="S294" i="3"/>
  <c r="S340" i="3"/>
  <c r="S308" i="3"/>
  <c r="S67" i="3"/>
  <c r="S368" i="3"/>
  <c r="S196" i="3"/>
  <c r="S73" i="3"/>
  <c r="S354" i="3"/>
  <c r="S124" i="3"/>
  <c r="S311" i="3"/>
  <c r="S45" i="3"/>
  <c r="S108" i="3"/>
  <c r="S241" i="3"/>
  <c r="S83" i="3"/>
  <c r="S259" i="3"/>
  <c r="S171" i="3"/>
  <c r="S347" i="3"/>
  <c r="S264" i="3"/>
  <c r="S148" i="3"/>
  <c r="S209" i="3"/>
  <c r="S63" i="3"/>
  <c r="S332" i="3"/>
  <c r="S199" i="3"/>
  <c r="S221" i="3"/>
  <c r="K379" i="3"/>
  <c r="N379" i="3" s="1"/>
  <c r="M379" i="3"/>
  <c r="P379" i="3" s="1"/>
  <c r="Q379" i="3" s="1"/>
  <c r="R379" i="3" s="1"/>
  <c r="S300" i="3"/>
  <c r="S317" i="3"/>
  <c r="S326" i="3"/>
  <c r="S218" i="3"/>
  <c r="S394" i="3"/>
  <c r="S217" i="3"/>
  <c r="S49" i="3"/>
  <c r="S223" i="3"/>
  <c r="S237" i="3"/>
  <c r="S364" i="3"/>
  <c r="S188" i="3"/>
  <c r="S323" i="3"/>
  <c r="S285" i="3"/>
  <c r="S396" i="3"/>
  <c r="S99" i="3"/>
  <c r="S270" i="3"/>
  <c r="S37" i="3"/>
  <c r="S201" i="3"/>
  <c r="S75" i="3"/>
  <c r="S423" i="3"/>
  <c r="S212" i="3"/>
  <c r="S274" i="3"/>
  <c r="S14" i="3"/>
  <c r="S305" i="3"/>
  <c r="S329" i="3"/>
  <c r="S213" i="3"/>
  <c r="S362" i="3"/>
  <c r="S110" i="3"/>
  <c r="S236" i="3"/>
  <c r="S144" i="3"/>
  <c r="S68" i="3"/>
  <c r="S185" i="3"/>
  <c r="S275" i="3"/>
  <c r="S253" i="3"/>
  <c r="S384" i="3"/>
  <c r="S361" i="3"/>
  <c r="S154" i="3"/>
  <c r="S316" i="3"/>
  <c r="S122" i="3"/>
  <c r="S333" i="3"/>
  <c r="S243" i="3"/>
  <c r="S81" i="3"/>
  <c r="S27" i="3"/>
  <c r="S298" i="3"/>
  <c r="S134" i="3"/>
  <c r="S339" i="3"/>
  <c r="S126" i="3"/>
  <c r="S132" i="3"/>
  <c r="S160" i="3"/>
  <c r="S6" i="3"/>
  <c r="S139" i="3"/>
  <c r="S356" i="3"/>
  <c r="S288" i="3"/>
  <c r="R291" i="3"/>
  <c r="S291" i="3"/>
  <c r="S284" i="3"/>
  <c r="S258" i="3"/>
  <c r="S150" i="3"/>
  <c r="S175" i="3"/>
  <c r="S127" i="3"/>
  <c r="S87" i="3"/>
  <c r="S94" i="3"/>
  <c r="S321" i="3"/>
  <c r="S385" i="3"/>
  <c r="K20" i="3"/>
  <c r="N20" i="3" s="1"/>
  <c r="S20" i="3"/>
  <c r="K173" i="3"/>
  <c r="N173" i="3" s="1"/>
  <c r="S268" i="3"/>
  <c r="R268" i="3"/>
  <c r="K272" i="3"/>
  <c r="N272" i="3" s="1"/>
  <c r="S272" i="3"/>
  <c r="R146" i="3"/>
  <c r="S146" i="3"/>
  <c r="K106" i="3"/>
  <c r="N106" i="3" s="1"/>
  <c r="M106" i="3"/>
  <c r="P106" i="3" s="1"/>
  <c r="Q106" i="3" s="1"/>
  <c r="R106" i="3" s="1"/>
  <c r="R267" i="3"/>
  <c r="S267" i="3"/>
  <c r="S380" i="3"/>
  <c r="S404" i="3"/>
  <c r="S371" i="3"/>
  <c r="M173" i="3"/>
  <c r="P173" i="3" s="1"/>
  <c r="Q173" i="3" s="1"/>
  <c r="R173" i="3" s="1"/>
  <c r="S168" i="3"/>
  <c r="S92" i="3"/>
  <c r="S392" i="3"/>
  <c r="S46" i="3"/>
  <c r="S100" i="3"/>
  <c r="S393" i="3"/>
  <c r="S208" i="3"/>
  <c r="S142" i="3"/>
  <c r="S412" i="3"/>
  <c r="S325" i="3"/>
  <c r="S239" i="3"/>
  <c r="S420" i="3"/>
  <c r="S101" i="3"/>
  <c r="S310" i="3"/>
  <c r="S281" i="3"/>
  <c r="S271" i="3"/>
  <c r="S370" i="3"/>
  <c r="S16" i="3"/>
  <c r="S76" i="3"/>
  <c r="S176" i="3"/>
  <c r="S350" i="3"/>
  <c r="S320" i="3"/>
  <c r="S346" i="3"/>
  <c r="S125" i="3"/>
  <c r="S360" i="3"/>
  <c r="S82" i="3"/>
  <c r="S405" i="3"/>
  <c r="H426" i="3"/>
  <c r="S252" i="3"/>
  <c r="S120" i="3"/>
  <c r="S334" i="3"/>
  <c r="R23" i="3"/>
  <c r="S23" i="3"/>
  <c r="S66" i="3"/>
  <c r="S419" i="3"/>
  <c r="S373" i="3"/>
  <c r="S115" i="3"/>
  <c r="S93" i="3"/>
  <c r="S409" i="3"/>
  <c r="S341" i="3"/>
  <c r="S344" i="3"/>
  <c r="S57" i="3"/>
  <c r="S416" i="3"/>
  <c r="S143" i="3"/>
  <c r="S191" i="3"/>
  <c r="S203" i="3"/>
  <c r="S163" i="3"/>
  <c r="S88" i="3"/>
  <c r="S48" i="3"/>
  <c r="S138" i="3"/>
  <c r="S355" i="3"/>
  <c r="S51" i="3"/>
  <c r="S382" i="3"/>
  <c r="S418" i="3"/>
  <c r="S215" i="3"/>
  <c r="S181" i="3"/>
  <c r="S228" i="3"/>
  <c r="S381" i="3"/>
  <c r="S15" i="3"/>
  <c r="S198" i="3"/>
  <c r="S202" i="3"/>
  <c r="S79" i="3"/>
  <c r="S130" i="3"/>
  <c r="S352" i="3"/>
  <c r="S324" i="3"/>
  <c r="S56" i="3"/>
  <c r="S287" i="3"/>
  <c r="S102" i="3"/>
  <c r="S85" i="3"/>
  <c r="S216" i="3"/>
  <c r="S398" i="3"/>
  <c r="S35" i="3"/>
  <c r="L426" i="3"/>
  <c r="S363" i="3"/>
  <c r="S349" i="3"/>
  <c r="S42" i="3"/>
  <c r="S38" i="3"/>
  <c r="S375" i="3"/>
  <c r="S40" i="3"/>
  <c r="S372" i="3"/>
  <c r="S62" i="3"/>
  <c r="S61" i="3"/>
  <c r="S358" i="3"/>
  <c r="S30" i="3"/>
  <c r="S119" i="3"/>
  <c r="S337" i="3"/>
  <c r="S69" i="3"/>
  <c r="S313" i="3"/>
  <c r="S263" i="3"/>
  <c r="S149" i="3"/>
  <c r="S312" i="3"/>
  <c r="S206" i="3"/>
  <c r="S28" i="3"/>
  <c r="S246" i="3"/>
  <c r="S247" i="3"/>
  <c r="S26" i="3"/>
  <c r="S417" i="3"/>
  <c r="S357" i="3"/>
  <c r="S156" i="3"/>
  <c r="S240" i="3"/>
  <c r="R123" i="3"/>
  <c r="S123" i="3"/>
  <c r="S277" i="3"/>
  <c r="S44" i="3"/>
  <c r="S39" i="3"/>
  <c r="S131" i="3"/>
  <c r="S266" i="3"/>
  <c r="S397" i="3"/>
  <c r="S282" i="3"/>
  <c r="S345" i="3"/>
  <c r="S257" i="3"/>
  <c r="S179" i="3"/>
  <c r="S299" i="3"/>
  <c r="S289" i="3"/>
  <c r="S107" i="3"/>
  <c r="S78" i="3"/>
  <c r="S374" i="3"/>
  <c r="S369" i="3"/>
  <c r="S180" i="3"/>
  <c r="S229" i="3"/>
  <c r="S13" i="3"/>
  <c r="S137" i="3"/>
  <c r="S174" i="3"/>
  <c r="S54" i="3"/>
  <c r="S338" i="3"/>
  <c r="S136" i="3"/>
  <c r="S336" i="3"/>
  <c r="S424" i="3"/>
  <c r="S421" i="3"/>
  <c r="S406" i="3"/>
  <c r="S114" i="3"/>
  <c r="S251" i="3"/>
  <c r="S359" i="3"/>
  <c r="S8" i="3"/>
  <c r="S351" i="3"/>
  <c r="S315" i="3"/>
  <c r="S366" i="3"/>
  <c r="S388" i="3"/>
  <c r="S186" i="3"/>
  <c r="S286" i="3"/>
  <c r="S411" i="3"/>
  <c r="S269" i="3"/>
  <c r="J426" i="3"/>
  <c r="K4" i="3"/>
  <c r="S293" i="3"/>
  <c r="S276" i="3"/>
  <c r="S328" i="3"/>
  <c r="S327" i="3"/>
  <c r="S260" i="3"/>
  <c r="S309" i="3"/>
  <c r="P4" i="3"/>
  <c r="S248" i="3"/>
  <c r="S86" i="3"/>
  <c r="S161" i="3"/>
  <c r="S395" i="3"/>
  <c r="S245" i="3"/>
  <c r="S408" i="3"/>
  <c r="S367" i="3"/>
  <c r="S98" i="3"/>
  <c r="S280" i="3"/>
  <c r="S74" i="3"/>
  <c r="S232" i="3"/>
  <c r="S348" i="3"/>
  <c r="S200" i="3"/>
  <c r="S190" i="3"/>
  <c r="R91" i="3"/>
  <c r="S91" i="3"/>
  <c r="S197" i="3"/>
  <c r="S211" i="3"/>
  <c r="S166" i="3"/>
  <c r="S379" i="3" l="1"/>
  <c r="S106" i="3"/>
  <c r="K426" i="3"/>
  <c r="S173" i="3"/>
  <c r="M426" i="3"/>
  <c r="P426" i="3"/>
  <c r="Q4" i="3"/>
  <c r="N4" i="3"/>
  <c r="N426" i="3" s="1"/>
  <c r="Q426" i="3" l="1"/>
  <c r="R4" i="3"/>
  <c r="R426" i="3" s="1"/>
  <c r="S4" i="3"/>
  <c r="S426" i="3" l="1"/>
  <c r="S429" i="3" s="1"/>
  <c r="S430" i="3" s="1"/>
  <c r="T4" i="3" s="1"/>
  <c r="U4" i="3" l="1"/>
  <c r="T171" i="3"/>
  <c r="U171" i="3" s="1"/>
  <c r="T284" i="3"/>
  <c r="U284" i="3" s="1"/>
  <c r="T243" i="3"/>
  <c r="U243" i="3" s="1"/>
  <c r="T267" i="3"/>
  <c r="U267" i="3" s="1"/>
  <c r="T146" i="3"/>
  <c r="U146" i="3" s="1"/>
  <c r="T331" i="3"/>
  <c r="U331" i="3" s="1"/>
  <c r="T401" i="3"/>
  <c r="U401" i="3" s="1"/>
  <c r="T159" i="3"/>
  <c r="U159" i="3" s="1"/>
  <c r="T402" i="3"/>
  <c r="U402" i="3" s="1"/>
  <c r="T399" i="3"/>
  <c r="U399" i="3" s="1"/>
  <c r="T188" i="3"/>
  <c r="U188" i="3" s="1"/>
  <c r="T141" i="3"/>
  <c r="U141" i="3" s="1"/>
  <c r="T235" i="3"/>
  <c r="U235" i="3" s="1"/>
  <c r="T233" i="3"/>
  <c r="U233" i="3" s="1"/>
  <c r="T58" i="3"/>
  <c r="U58" i="3" s="1"/>
  <c r="T390" i="3"/>
  <c r="U390" i="3" s="1"/>
  <c r="T97" i="3"/>
  <c r="U97" i="3" s="1"/>
  <c r="T364" i="3"/>
  <c r="U364" i="3" s="1"/>
  <c r="T59" i="3"/>
  <c r="U59" i="3" s="1"/>
  <c r="T113" i="3"/>
  <c r="U113" i="3" s="1"/>
  <c r="T268" i="3"/>
  <c r="U268" i="3" s="1"/>
  <c r="T265" i="3"/>
  <c r="U265" i="3" s="1"/>
  <c r="T410" i="3"/>
  <c r="U410" i="3" s="1"/>
  <c r="T365" i="3"/>
  <c r="U365" i="3" s="1"/>
  <c r="T140" i="3"/>
  <c r="U140" i="3" s="1"/>
  <c r="T20" i="3"/>
  <c r="U20" i="3" s="1"/>
  <c r="T117" i="3"/>
  <c r="U117" i="3" s="1"/>
  <c r="T318" i="3"/>
  <c r="U318" i="3" s="1"/>
  <c r="T147" i="3"/>
  <c r="U147" i="3" s="1"/>
  <c r="T7" i="3"/>
  <c r="U7" i="3" s="1"/>
  <c r="T261" i="3"/>
  <c r="U261" i="3" s="1"/>
  <c r="T45" i="3"/>
  <c r="U45" i="3" s="1"/>
  <c r="T53" i="3"/>
  <c r="U53" i="3" s="1"/>
  <c r="T307" i="3"/>
  <c r="U307" i="3" s="1"/>
  <c r="T24" i="3"/>
  <c r="U24" i="3" s="1"/>
  <c r="T165" i="3"/>
  <c r="U165" i="3" s="1"/>
  <c r="T152" i="3"/>
  <c r="U152" i="3" s="1"/>
  <c r="T291" i="3"/>
  <c r="U291" i="3" s="1"/>
  <c r="T226" i="3"/>
  <c r="U226" i="3" s="1"/>
  <c r="T70" i="3"/>
  <c r="U70" i="3" s="1"/>
  <c r="T96" i="3"/>
  <c r="U96" i="3" s="1"/>
  <c r="T231" i="3"/>
  <c r="U231" i="3" s="1"/>
  <c r="T128" i="3"/>
  <c r="U128" i="3" s="1"/>
  <c r="T343" i="3"/>
  <c r="U343" i="3" s="1"/>
  <c r="T301" i="3"/>
  <c r="U301" i="3" s="1"/>
  <c r="T238" i="3"/>
  <c r="U238" i="3" s="1"/>
  <c r="T121" i="3"/>
  <c r="U121" i="3" s="1"/>
  <c r="T31" i="3"/>
  <c r="U31" i="3" s="1"/>
  <c r="T18" i="3"/>
  <c r="U18" i="3" s="1"/>
  <c r="T183" i="3"/>
  <c r="U183" i="3" s="1"/>
  <c r="T10" i="3"/>
  <c r="U10" i="3" s="1"/>
  <c r="T47" i="3"/>
  <c r="U47" i="3" s="1"/>
  <c r="T377" i="3"/>
  <c r="U377" i="3" s="1"/>
  <c r="T17" i="3"/>
  <c r="U17" i="3" s="1"/>
  <c r="T151" i="3"/>
  <c r="U151" i="3" s="1"/>
  <c r="T173" i="3"/>
  <c r="U173" i="3" s="1"/>
  <c r="T279" i="3"/>
  <c r="U279" i="3" s="1"/>
  <c r="T29" i="3"/>
  <c r="U29" i="3" s="1"/>
  <c r="T145" i="3"/>
  <c r="U145" i="3" s="1"/>
  <c r="T222" i="3"/>
  <c r="T32" i="3"/>
  <c r="U32" i="3" s="1"/>
  <c r="T230" i="3"/>
  <c r="U230" i="3" s="1"/>
  <c r="T272" i="3"/>
  <c r="U272" i="3" s="1"/>
  <c r="T297" i="3"/>
  <c r="U297" i="3" s="1"/>
  <c r="T187" i="3"/>
  <c r="U187" i="3" s="1"/>
  <c r="T205" i="3"/>
  <c r="U205" i="3" s="1"/>
  <c r="T379" i="3"/>
  <c r="U379" i="3" s="1"/>
  <c r="T135" i="3"/>
  <c r="U135" i="3" s="1"/>
  <c r="T105" i="3"/>
  <c r="U105" i="3" s="1"/>
  <c r="T22" i="3"/>
  <c r="U22" i="3" s="1"/>
  <c r="T290" i="3"/>
  <c r="U290" i="3" s="1"/>
  <c r="T250" i="3"/>
  <c r="U250" i="3" s="1"/>
  <c r="T21" i="3"/>
  <c r="U21" i="3" s="1"/>
  <c r="T214" i="3"/>
  <c r="U214" i="3" s="1"/>
  <c r="T162" i="3"/>
  <c r="U162" i="3" s="1"/>
  <c r="T118" i="3"/>
  <c r="U118" i="3" s="1"/>
  <c r="T34" i="3"/>
  <c r="U34" i="3" s="1"/>
  <c r="T220" i="3"/>
  <c r="U220" i="3" s="1"/>
  <c r="T90" i="3"/>
  <c r="U90" i="3" s="1"/>
  <c r="T71" i="3"/>
  <c r="U71" i="3" s="1"/>
  <c r="T413" i="3"/>
  <c r="U413" i="3" s="1"/>
  <c r="T210" i="3"/>
  <c r="U210" i="3" s="1"/>
  <c r="T380" i="3"/>
  <c r="U380" i="3" s="1"/>
  <c r="T184" i="3"/>
  <c r="U184" i="3" s="1"/>
  <c r="T67" i="3"/>
  <c r="U67" i="3" s="1"/>
  <c r="T300" i="3"/>
  <c r="U300" i="3" s="1"/>
  <c r="T68" i="3"/>
  <c r="U68" i="3" s="1"/>
  <c r="T323" i="3"/>
  <c r="U323" i="3" s="1"/>
  <c r="T81" i="3"/>
  <c r="U81" i="3" s="1"/>
  <c r="T270" i="3"/>
  <c r="U270" i="3" s="1"/>
  <c r="T223" i="3"/>
  <c r="U223" i="3" s="1"/>
  <c r="T195" i="3"/>
  <c r="U195" i="3" s="1"/>
  <c r="T403" i="3"/>
  <c r="U403" i="3" s="1"/>
  <c r="T83" i="3"/>
  <c r="U83" i="3" s="1"/>
  <c r="T385" i="3"/>
  <c r="U385" i="3" s="1"/>
  <c r="T362" i="3"/>
  <c r="U362" i="3" s="1"/>
  <c r="T208" i="3"/>
  <c r="U208" i="3" s="1"/>
  <c r="T157" i="3"/>
  <c r="U157" i="3" s="1"/>
  <c r="T60" i="3"/>
  <c r="U60" i="3" s="1"/>
  <c r="T368" i="3"/>
  <c r="U368" i="3" s="1"/>
  <c r="T415" i="3"/>
  <c r="U415" i="3" s="1"/>
  <c r="T103" i="3"/>
  <c r="U103" i="3" s="1"/>
  <c r="T253" i="3"/>
  <c r="U253" i="3" s="1"/>
  <c r="T27" i="3"/>
  <c r="U27" i="3" s="1"/>
  <c r="T378" i="3"/>
  <c r="U378" i="3" s="1"/>
  <c r="T319" i="3"/>
  <c r="U319" i="3" s="1"/>
  <c r="T64" i="3"/>
  <c r="U64" i="3" s="1"/>
  <c r="T55" i="3"/>
  <c r="U55" i="3" s="1"/>
  <c r="T329" i="3"/>
  <c r="U329" i="3" s="1"/>
  <c r="T295" i="3"/>
  <c r="U295" i="3" s="1"/>
  <c r="T192" i="3"/>
  <c r="U192" i="3" s="1"/>
  <c r="T201" i="3"/>
  <c r="U201" i="3" s="1"/>
  <c r="T278" i="3"/>
  <c r="U278" i="3" s="1"/>
  <c r="T177" i="3"/>
  <c r="U177" i="3" s="1"/>
  <c r="T310" i="3"/>
  <c r="U310" i="3" s="1"/>
  <c r="T92" i="3"/>
  <c r="U92" i="3" s="1"/>
  <c r="T127" i="3"/>
  <c r="U127" i="3" s="1"/>
  <c r="T294" i="3"/>
  <c r="U294" i="3" s="1"/>
  <c r="T169" i="3"/>
  <c r="U169" i="3" s="1"/>
  <c r="T339" i="3"/>
  <c r="U339" i="3" s="1"/>
  <c r="T99" i="3"/>
  <c r="U99" i="3" s="1"/>
  <c r="T154" i="3"/>
  <c r="U154" i="3" s="1"/>
  <c r="T325" i="3"/>
  <c r="U325" i="3" s="1"/>
  <c r="T304" i="3"/>
  <c r="U304" i="3" s="1"/>
  <c r="T43" i="3"/>
  <c r="U43" i="3" s="1"/>
  <c r="T11" i="3"/>
  <c r="U11" i="3" s="1"/>
  <c r="T237" i="3"/>
  <c r="U237" i="3" s="1"/>
  <c r="T194" i="3"/>
  <c r="U194" i="3" s="1"/>
  <c r="T400" i="3"/>
  <c r="U400" i="3" s="1"/>
  <c r="T258" i="3"/>
  <c r="U258" i="3" s="1"/>
  <c r="T36" i="3"/>
  <c r="U36" i="3" s="1"/>
  <c r="T170" i="3"/>
  <c r="U170" i="3" s="1"/>
  <c r="T219" i="3"/>
  <c r="U219" i="3" s="1"/>
  <c r="T33" i="3"/>
  <c r="U33" i="3" s="1"/>
  <c r="T404" i="3"/>
  <c r="U404" i="3" s="1"/>
  <c r="T407" i="3"/>
  <c r="U407" i="3" s="1"/>
  <c r="T326" i="3"/>
  <c r="U326" i="3" s="1"/>
  <c r="T12" i="3"/>
  <c r="U12" i="3" s="1"/>
  <c r="T100" i="3"/>
  <c r="U100" i="3" s="1"/>
  <c r="T133" i="3"/>
  <c r="U133" i="3" s="1"/>
  <c r="T264" i="3"/>
  <c r="U264" i="3" s="1"/>
  <c r="T132" i="3"/>
  <c r="U132" i="3" s="1"/>
  <c r="T87" i="3"/>
  <c r="U87" i="3" s="1"/>
  <c r="T311" i="3"/>
  <c r="U311" i="3" s="1"/>
  <c r="T354" i="3"/>
  <c r="U354" i="3" s="1"/>
  <c r="T389" i="3"/>
  <c r="U389" i="3" s="1"/>
  <c r="T347" i="3"/>
  <c r="U347" i="3" s="1"/>
  <c r="T155" i="3"/>
  <c r="U155" i="3" s="1"/>
  <c r="T288" i="3"/>
  <c r="U288" i="3" s="1"/>
  <c r="T112" i="3"/>
  <c r="U112" i="3" s="1"/>
  <c r="T340" i="3"/>
  <c r="U340" i="3" s="1"/>
  <c r="T412" i="3"/>
  <c r="U412" i="3" s="1"/>
  <c r="T292" i="3"/>
  <c r="U292" i="3" s="1"/>
  <c r="T153" i="3"/>
  <c r="U153" i="3" s="1"/>
  <c r="T317" i="3"/>
  <c r="U317" i="3" s="1"/>
  <c r="T296" i="3"/>
  <c r="U296" i="3" s="1"/>
  <c r="T249" i="3"/>
  <c r="U249" i="3" s="1"/>
  <c r="T199" i="3"/>
  <c r="U199" i="3" s="1"/>
  <c r="T49" i="3"/>
  <c r="U49" i="3" s="1"/>
  <c r="T80" i="3"/>
  <c r="U80" i="3" s="1"/>
  <c r="T283" i="3"/>
  <c r="U283" i="3" s="1"/>
  <c r="T89" i="3"/>
  <c r="U89" i="3" s="1"/>
  <c r="T168" i="3"/>
  <c r="U168" i="3" s="1"/>
  <c r="T209" i="3"/>
  <c r="U209" i="3" s="1"/>
  <c r="T106" i="3"/>
  <c r="U106" i="3" s="1"/>
  <c r="T178" i="3"/>
  <c r="U178" i="3" s="1"/>
  <c r="T122" i="3"/>
  <c r="U122" i="3" s="1"/>
  <c r="T95" i="3"/>
  <c r="U95" i="3" s="1"/>
  <c r="T52" i="3"/>
  <c r="U52" i="3" s="1"/>
  <c r="T273" i="3"/>
  <c r="U273" i="3" s="1"/>
  <c r="T110" i="3"/>
  <c r="U110" i="3" s="1"/>
  <c r="T361" i="3"/>
  <c r="U361" i="3" s="1"/>
  <c r="T212" i="3"/>
  <c r="U212" i="3" s="1"/>
  <c r="T342" i="3"/>
  <c r="U342" i="3" s="1"/>
  <c r="T73" i="3"/>
  <c r="U73" i="3" s="1"/>
  <c r="T63" i="3"/>
  <c r="U63" i="3" s="1"/>
  <c r="T316" i="3"/>
  <c r="U316" i="3" s="1"/>
  <c r="T262" i="3"/>
  <c r="U262" i="3" s="1"/>
  <c r="T207" i="3"/>
  <c r="U207" i="3" s="1"/>
  <c r="T46" i="3"/>
  <c r="U46" i="3" s="1"/>
  <c r="T72" i="3"/>
  <c r="U72" i="3" s="1"/>
  <c r="T150" i="3"/>
  <c r="U150" i="3" s="1"/>
  <c r="T142" i="3"/>
  <c r="U142" i="3" s="1"/>
  <c r="T392" i="3"/>
  <c r="U392" i="3" s="1"/>
  <c r="T255" i="3"/>
  <c r="U255" i="3" s="1"/>
  <c r="T65" i="3"/>
  <c r="U65" i="3" s="1"/>
  <c r="T244" i="3"/>
  <c r="U244" i="3" s="1"/>
  <c r="T172" i="3"/>
  <c r="U172" i="3" s="1"/>
  <c r="T129" i="3"/>
  <c r="U129" i="3" s="1"/>
  <c r="T175" i="3"/>
  <c r="U175" i="3" s="1"/>
  <c r="T224" i="3"/>
  <c r="U224" i="3" s="1"/>
  <c r="T94" i="3"/>
  <c r="U94" i="3" s="1"/>
  <c r="T75" i="3"/>
  <c r="U75" i="3" s="1"/>
  <c r="T104" i="3"/>
  <c r="U104" i="3" s="1"/>
  <c r="T314" i="3"/>
  <c r="U314" i="3" s="1"/>
  <c r="T126" i="3"/>
  <c r="U126" i="3" s="1"/>
  <c r="T160" i="3"/>
  <c r="U160" i="3" s="1"/>
  <c r="T101" i="3"/>
  <c r="U101" i="3" s="1"/>
  <c r="T25" i="3"/>
  <c r="U25" i="3" s="1"/>
  <c r="T302" i="3"/>
  <c r="U302" i="3" s="1"/>
  <c r="T41" i="3"/>
  <c r="U41" i="3" s="1"/>
  <c r="T306" i="3"/>
  <c r="U306" i="3" s="1"/>
  <c r="T108" i="3"/>
  <c r="U108" i="3" s="1"/>
  <c r="T321" i="3"/>
  <c r="U321" i="3" s="1"/>
  <c r="T77" i="3"/>
  <c r="U77" i="3" s="1"/>
  <c r="T396" i="3"/>
  <c r="U396" i="3" s="1"/>
  <c r="T164" i="3"/>
  <c r="U164" i="3" s="1"/>
  <c r="T50" i="3"/>
  <c r="U50" i="3" s="1"/>
  <c r="T193" i="3"/>
  <c r="U193" i="3" s="1"/>
  <c r="T353" i="3"/>
  <c r="U353" i="3" s="1"/>
  <c r="T393" i="3"/>
  <c r="U393" i="3" s="1"/>
  <c r="T303" i="3"/>
  <c r="U303" i="3" s="1"/>
  <c r="T182" i="3"/>
  <c r="U182" i="3" s="1"/>
  <c r="T422" i="3"/>
  <c r="U422" i="3" s="1"/>
  <c r="T330" i="3"/>
  <c r="U330" i="3" s="1"/>
  <c r="T371" i="3"/>
  <c r="U371" i="3" s="1"/>
  <c r="T218" i="3"/>
  <c r="U218" i="3" s="1"/>
  <c r="T139" i="3"/>
  <c r="U139" i="3" s="1"/>
  <c r="T148" i="3"/>
  <c r="U148" i="3" s="1"/>
  <c r="T356" i="3"/>
  <c r="U356" i="3" s="1"/>
  <c r="T256" i="3"/>
  <c r="U256" i="3" s="1"/>
  <c r="T387" i="3"/>
  <c r="U387" i="3" s="1"/>
  <c r="T298" i="3"/>
  <c r="U298" i="3" s="1"/>
  <c r="T420" i="3"/>
  <c r="U420" i="3" s="1"/>
  <c r="T239" i="3"/>
  <c r="U239" i="3" s="1"/>
  <c r="T241" i="3"/>
  <c r="U241" i="3" s="1"/>
  <c r="T111" i="3"/>
  <c r="U111" i="3" s="1"/>
  <c r="T204" i="3"/>
  <c r="U204" i="3" s="1"/>
  <c r="T234" i="3"/>
  <c r="U234" i="3" s="1"/>
  <c r="T384" i="3"/>
  <c r="U384" i="3" s="1"/>
  <c r="T124" i="3"/>
  <c r="U124" i="3" s="1"/>
  <c r="T116" i="3"/>
  <c r="U116" i="3" s="1"/>
  <c r="T285" i="3"/>
  <c r="U285" i="3" s="1"/>
  <c r="T196" i="3"/>
  <c r="U196" i="3" s="1"/>
  <c r="T423" i="3"/>
  <c r="U423" i="3" s="1"/>
  <c r="T167" i="3"/>
  <c r="U167" i="3" s="1"/>
  <c r="T376" i="3"/>
  <c r="U376" i="3" s="1"/>
  <c r="T84" i="3"/>
  <c r="U84" i="3" s="1"/>
  <c r="T144" i="3"/>
  <c r="U144" i="3" s="1"/>
  <c r="T227" i="3"/>
  <c r="U227" i="3" s="1"/>
  <c r="T134" i="3"/>
  <c r="U134" i="3" s="1"/>
  <c r="T9" i="3"/>
  <c r="U9" i="3" s="1"/>
  <c r="T333" i="3"/>
  <c r="U333" i="3" s="1"/>
  <c r="T322" i="3"/>
  <c r="U322" i="3" s="1"/>
  <c r="T414" i="3"/>
  <c r="U414" i="3" s="1"/>
  <c r="T254" i="3"/>
  <c r="U254" i="3" s="1"/>
  <c r="T213" i="3"/>
  <c r="U213" i="3" s="1"/>
  <c r="T391" i="3"/>
  <c r="U391" i="3" s="1"/>
  <c r="T275" i="3"/>
  <c r="U275" i="3" s="1"/>
  <c r="T259" i="3"/>
  <c r="U259" i="3" s="1"/>
  <c r="T19" i="3"/>
  <c r="U19" i="3" s="1"/>
  <c r="T189" i="3"/>
  <c r="U189" i="3" s="1"/>
  <c r="T5" i="3"/>
  <c r="U5" i="3" s="1"/>
  <c r="T109" i="3"/>
  <c r="U109" i="3" s="1"/>
  <c r="T332" i="3"/>
  <c r="U332" i="3" s="1"/>
  <c r="T221" i="3"/>
  <c r="U221" i="3" s="1"/>
  <c r="T383" i="3"/>
  <c r="U383" i="3" s="1"/>
  <c r="T281" i="3"/>
  <c r="U281" i="3" s="1"/>
  <c r="T6" i="3"/>
  <c r="U6" i="3" s="1"/>
  <c r="T185" i="3"/>
  <c r="U185" i="3" s="1"/>
  <c r="T14" i="3"/>
  <c r="U14" i="3" s="1"/>
  <c r="T394" i="3"/>
  <c r="U394" i="3" s="1"/>
  <c r="T158" i="3"/>
  <c r="U158" i="3" s="1"/>
  <c r="T274" i="3"/>
  <c r="U274" i="3" s="1"/>
  <c r="T225" i="3"/>
  <c r="U225" i="3" s="1"/>
  <c r="T37" i="3"/>
  <c r="U37" i="3" s="1"/>
  <c r="T236" i="3"/>
  <c r="U236" i="3" s="1"/>
  <c r="T305" i="3"/>
  <c r="U305" i="3" s="1"/>
  <c r="T386" i="3"/>
  <c r="U386" i="3" s="1"/>
  <c r="T335" i="3"/>
  <c r="U335" i="3" s="1"/>
  <c r="T217" i="3"/>
  <c r="U217" i="3" s="1"/>
  <c r="T308" i="3"/>
  <c r="U308" i="3" s="1"/>
  <c r="T242" i="3"/>
  <c r="U242" i="3" s="1"/>
  <c r="T54" i="3"/>
  <c r="U54" i="3" s="1"/>
  <c r="T358" i="3"/>
  <c r="U358" i="3" s="1"/>
  <c r="T161" i="3"/>
  <c r="U161" i="3" s="1"/>
  <c r="T228" i="3"/>
  <c r="U228" i="3" s="1"/>
  <c r="T417" i="3"/>
  <c r="U417" i="3" s="1"/>
  <c r="T26" i="3"/>
  <c r="U26" i="3" s="1"/>
  <c r="T418" i="3"/>
  <c r="U418" i="3" s="1"/>
  <c r="T405" i="3"/>
  <c r="U405" i="3" s="1"/>
  <c r="T143" i="3"/>
  <c r="U143" i="3" s="1"/>
  <c r="T198" i="3"/>
  <c r="U198" i="3" s="1"/>
  <c r="T57" i="3"/>
  <c r="U57" i="3" s="1"/>
  <c r="T287" i="3"/>
  <c r="U287" i="3" s="1"/>
  <c r="T246" i="3"/>
  <c r="U246" i="3" s="1"/>
  <c r="T216" i="3"/>
  <c r="U216" i="3" s="1"/>
  <c r="T48" i="3"/>
  <c r="U48" i="3" s="1"/>
  <c r="T324" i="3"/>
  <c r="U324" i="3" s="1"/>
  <c r="T88" i="3"/>
  <c r="U88" i="3" s="1"/>
  <c r="T149" i="3"/>
  <c r="U149" i="3" s="1"/>
  <c r="T263" i="3"/>
  <c r="U263" i="3" s="1"/>
  <c r="T203" i="3"/>
  <c r="U203" i="3" s="1"/>
  <c r="T125" i="3"/>
  <c r="U125" i="3" s="1"/>
  <c r="T23" i="3"/>
  <c r="U23" i="3" s="1"/>
  <c r="T355" i="3"/>
  <c r="U355" i="3" s="1"/>
  <c r="T350" i="3"/>
  <c r="U350" i="3" s="1"/>
  <c r="T344" i="3"/>
  <c r="U344" i="3" s="1"/>
  <c r="T119" i="3"/>
  <c r="U119" i="3" s="1"/>
  <c r="T363" i="3"/>
  <c r="U363" i="3" s="1"/>
  <c r="T120" i="3"/>
  <c r="U120" i="3" s="1"/>
  <c r="T93" i="3"/>
  <c r="U93" i="3" s="1"/>
  <c r="T115" i="3"/>
  <c r="U115" i="3" s="1"/>
  <c r="T61" i="3"/>
  <c r="U61" i="3" s="1"/>
  <c r="T62" i="3"/>
  <c r="U62" i="3" s="1"/>
  <c r="T419" i="3"/>
  <c r="U419" i="3" s="1"/>
  <c r="T190" i="3"/>
  <c r="U190" i="3" s="1"/>
  <c r="T346" i="3"/>
  <c r="U346" i="3" s="1"/>
  <c r="T416" i="3"/>
  <c r="U416" i="3" s="1"/>
  <c r="T200" i="3"/>
  <c r="U200" i="3" s="1"/>
  <c r="T334" i="3"/>
  <c r="U334" i="3" s="1"/>
  <c r="T85" i="3"/>
  <c r="U85" i="3" s="1"/>
  <c r="T66" i="3"/>
  <c r="U66" i="3" s="1"/>
  <c r="T76" i="3"/>
  <c r="U76" i="3" s="1"/>
  <c r="T252" i="3"/>
  <c r="U252" i="3" s="1"/>
  <c r="T411" i="3"/>
  <c r="U411" i="3" s="1"/>
  <c r="T349" i="3"/>
  <c r="U349" i="3" s="1"/>
  <c r="T215" i="3"/>
  <c r="U215" i="3" s="1"/>
  <c r="T367" i="3"/>
  <c r="U367" i="3" s="1"/>
  <c r="T408" i="3"/>
  <c r="U408" i="3" s="1"/>
  <c r="T271" i="3"/>
  <c r="U271" i="3" s="1"/>
  <c r="T320" i="3"/>
  <c r="U320" i="3" s="1"/>
  <c r="T86" i="3"/>
  <c r="U86" i="3" s="1"/>
  <c r="T176" i="3"/>
  <c r="U176" i="3" s="1"/>
  <c r="T381" i="3"/>
  <c r="U381" i="3" s="1"/>
  <c r="T138" i="3"/>
  <c r="U138" i="3" s="1"/>
  <c r="T197" i="3"/>
  <c r="U197" i="3" s="1"/>
  <c r="T16" i="3"/>
  <c r="U16" i="3" s="1"/>
  <c r="T251" i="3"/>
  <c r="U251" i="3" s="1"/>
  <c r="T370" i="3"/>
  <c r="U370" i="3" s="1"/>
  <c r="T130" i="3"/>
  <c r="U130" i="3" s="1"/>
  <c r="T98" i="3"/>
  <c r="U98" i="3" s="1"/>
  <c r="T260" i="3"/>
  <c r="U260" i="3" s="1"/>
  <c r="T327" i="3"/>
  <c r="U327" i="3" s="1"/>
  <c r="T245" i="3"/>
  <c r="U245" i="3" s="1"/>
  <c r="T166" i="3"/>
  <c r="U166" i="3" s="1"/>
  <c r="T276" i="3"/>
  <c r="U276" i="3" s="1"/>
  <c r="T211" i="3"/>
  <c r="U211" i="3" s="1"/>
  <c r="T341" i="3"/>
  <c r="U341" i="3" s="1"/>
  <c r="T51" i="3"/>
  <c r="U51" i="3" s="1"/>
  <c r="T269" i="3"/>
  <c r="U269" i="3" s="1"/>
  <c r="T395" i="3"/>
  <c r="U395" i="3" s="1"/>
  <c r="T374" i="3"/>
  <c r="U374" i="3" s="1"/>
  <c r="T28" i="3"/>
  <c r="U28" i="3" s="1"/>
  <c r="T181" i="3"/>
  <c r="U181" i="3" s="1"/>
  <c r="T186" i="3"/>
  <c r="U186" i="3" s="1"/>
  <c r="T421" i="3"/>
  <c r="U421" i="3" s="1"/>
  <c r="T424" i="3"/>
  <c r="U424" i="3" s="1"/>
  <c r="T388" i="3"/>
  <c r="U388" i="3" s="1"/>
  <c r="T309" i="3"/>
  <c r="U309" i="3" s="1"/>
  <c r="T293" i="3"/>
  <c r="U293" i="3" s="1"/>
  <c r="T348" i="3"/>
  <c r="U348" i="3" s="1"/>
  <c r="T82" i="3"/>
  <c r="U82" i="3" s="1"/>
  <c r="T266" i="3"/>
  <c r="U266" i="3" s="1"/>
  <c r="T359" i="3"/>
  <c r="U359" i="3" s="1"/>
  <c r="T8" i="3"/>
  <c r="U8" i="3" s="1"/>
  <c r="T397" i="3"/>
  <c r="U397" i="3" s="1"/>
  <c r="T91" i="3"/>
  <c r="U91" i="3" s="1"/>
  <c r="T163" i="3"/>
  <c r="U163" i="3" s="1"/>
  <c r="T107" i="3"/>
  <c r="U107" i="3" s="1"/>
  <c r="T137" i="3"/>
  <c r="U137" i="3" s="1"/>
  <c r="T299" i="3"/>
  <c r="U299" i="3" s="1"/>
  <c r="T336" i="3"/>
  <c r="U336" i="3" s="1"/>
  <c r="T328" i="3"/>
  <c r="U328" i="3" s="1"/>
  <c r="T315" i="3"/>
  <c r="U315" i="3" s="1"/>
  <c r="T248" i="3"/>
  <c r="U248" i="3" s="1"/>
  <c r="T352" i="3"/>
  <c r="U352" i="3" s="1"/>
  <c r="T240" i="3"/>
  <c r="U240" i="3" s="1"/>
  <c r="T174" i="3"/>
  <c r="U174" i="3" s="1"/>
  <c r="T345" i="3"/>
  <c r="U345" i="3" s="1"/>
  <c r="T357" i="3"/>
  <c r="U357" i="3" s="1"/>
  <c r="T74" i="3"/>
  <c r="U74" i="3" s="1"/>
  <c r="T373" i="3"/>
  <c r="U373" i="3" s="1"/>
  <c r="T313" i="3"/>
  <c r="U313" i="3" s="1"/>
  <c r="T289" i="3"/>
  <c r="U289" i="3" s="1"/>
  <c r="T44" i="3"/>
  <c r="U44" i="3" s="1"/>
  <c r="T179" i="3"/>
  <c r="U179" i="3" s="1"/>
  <c r="T366" i="3"/>
  <c r="U366" i="3" s="1"/>
  <c r="T136" i="3"/>
  <c r="U136" i="3" s="1"/>
  <c r="T351" i="3"/>
  <c r="U351" i="3" s="1"/>
  <c r="T79" i="3"/>
  <c r="U79" i="3" s="1"/>
  <c r="T369" i="3"/>
  <c r="U369" i="3" s="1"/>
  <c r="T30" i="3"/>
  <c r="U30" i="3" s="1"/>
  <c r="T312" i="3"/>
  <c r="U312" i="3" s="1"/>
  <c r="T286" i="3"/>
  <c r="U286" i="3" s="1"/>
  <c r="T360" i="3"/>
  <c r="U360" i="3" s="1"/>
  <c r="T372" i="3"/>
  <c r="U372" i="3" s="1"/>
  <c r="T39" i="3"/>
  <c r="U39" i="3" s="1"/>
  <c r="T69" i="3"/>
  <c r="U69" i="3" s="1"/>
  <c r="T277" i="3"/>
  <c r="U277" i="3" s="1"/>
  <c r="T13" i="3"/>
  <c r="U13" i="3" s="1"/>
  <c r="T229" i="3"/>
  <c r="U229" i="3" s="1"/>
  <c r="T338" i="3"/>
  <c r="U338" i="3" s="1"/>
  <c r="T232" i="3"/>
  <c r="U232" i="3" s="1"/>
  <c r="T282" i="3"/>
  <c r="U282" i="3" s="1"/>
  <c r="T56" i="3"/>
  <c r="U56" i="3" s="1"/>
  <c r="T40" i="3"/>
  <c r="U40" i="3" s="1"/>
  <c r="T114" i="3"/>
  <c r="U114" i="3" s="1"/>
  <c r="T280" i="3"/>
  <c r="U280" i="3" s="1"/>
  <c r="T375" i="3"/>
  <c r="U375" i="3" s="1"/>
  <c r="T382" i="3"/>
  <c r="U382" i="3" s="1"/>
  <c r="T38" i="3"/>
  <c r="U38" i="3" s="1"/>
  <c r="T123" i="3"/>
  <c r="U123" i="3" s="1"/>
  <c r="T102" i="3"/>
  <c r="U102" i="3" s="1"/>
  <c r="T247" i="3"/>
  <c r="U247" i="3" s="1"/>
  <c r="T180" i="3"/>
  <c r="U180" i="3" s="1"/>
  <c r="T206" i="3"/>
  <c r="U206" i="3" s="1"/>
  <c r="T156" i="3"/>
  <c r="U156" i="3" s="1"/>
  <c r="T409" i="3"/>
  <c r="U409" i="3" s="1"/>
  <c r="T35" i="3"/>
  <c r="U35" i="3" s="1"/>
  <c r="T78" i="3"/>
  <c r="U78" i="3" s="1"/>
  <c r="T406" i="3"/>
  <c r="U406" i="3" s="1"/>
  <c r="T398" i="3"/>
  <c r="U398" i="3" s="1"/>
  <c r="T191" i="3"/>
  <c r="U191" i="3" s="1"/>
  <c r="T202" i="3"/>
  <c r="U202" i="3" s="1"/>
  <c r="T337" i="3"/>
  <c r="U337" i="3" s="1"/>
  <c r="T15" i="3"/>
  <c r="U15" i="3" s="1"/>
  <c r="T42" i="3"/>
  <c r="U42" i="3" s="1"/>
  <c r="T257" i="3"/>
  <c r="U257" i="3" s="1"/>
  <c r="T131" i="3"/>
  <c r="U131" i="3" s="1"/>
  <c r="V345" i="3" l="1"/>
  <c r="W345" i="3" s="1"/>
  <c r="V344" i="3"/>
  <c r="V394" i="3"/>
  <c r="V422" i="3"/>
  <c r="V262" i="3"/>
  <c r="W262" i="3" s="1"/>
  <c r="V153" i="3"/>
  <c r="V258" i="3"/>
  <c r="W258" i="3" s="1"/>
  <c r="V83" i="3"/>
  <c r="V210" i="3"/>
  <c r="W210" i="3" s="1"/>
  <c r="V22" i="3"/>
  <c r="W22" i="3" s="1"/>
  <c r="V29" i="3"/>
  <c r="W29" i="3" s="1"/>
  <c r="V265" i="3"/>
  <c r="V399" i="3"/>
  <c r="W399" i="3" s="1"/>
  <c r="V15" i="3"/>
  <c r="V247" i="3"/>
  <c r="W247" i="3" s="1"/>
  <c r="V338" i="3"/>
  <c r="V79" i="3"/>
  <c r="W79" i="3" s="1"/>
  <c r="V174" i="3"/>
  <c r="W174" i="3" s="1"/>
  <c r="V397" i="3"/>
  <c r="W397" i="3" s="1"/>
  <c r="V181" i="3"/>
  <c r="V260" i="3"/>
  <c r="V271" i="3"/>
  <c r="V416" i="3"/>
  <c r="W416" i="3" s="1"/>
  <c r="V350" i="3"/>
  <c r="V287" i="3"/>
  <c r="W287" i="3" s="1"/>
  <c r="V242" i="3"/>
  <c r="V14" i="3"/>
  <c r="W14" i="3" s="1"/>
  <c r="V275" i="3"/>
  <c r="V376" i="3"/>
  <c r="W376" i="3" s="1"/>
  <c r="V239" i="3"/>
  <c r="V182" i="3"/>
  <c r="W182" i="3" s="1"/>
  <c r="V41" i="3"/>
  <c r="V129" i="3"/>
  <c r="V316" i="3"/>
  <c r="W316" i="3"/>
  <c r="V106" i="3"/>
  <c r="W106" i="3" s="1"/>
  <c r="V292" i="3"/>
  <c r="V264" i="3"/>
  <c r="W264" i="3" s="1"/>
  <c r="V400" i="3"/>
  <c r="V127" i="3"/>
  <c r="V378" i="3"/>
  <c r="V403" i="3"/>
  <c r="W403" i="3" s="1"/>
  <c r="V413" i="3"/>
  <c r="V105" i="3"/>
  <c r="W105" i="3" s="1"/>
  <c r="V279" i="3"/>
  <c r="V301" i="3"/>
  <c r="V53" i="3"/>
  <c r="W53" i="3" s="1"/>
  <c r="V268" i="3"/>
  <c r="W268" i="3" s="1"/>
  <c r="V402" i="3"/>
  <c r="W402" i="3" s="1"/>
  <c r="V369" i="3"/>
  <c r="W369" i="3" s="1"/>
  <c r="V200" i="3"/>
  <c r="V54" i="3"/>
  <c r="V84" i="3"/>
  <c r="W84" i="3" s="1"/>
  <c r="V306" i="3"/>
  <c r="W306" i="3" s="1"/>
  <c r="V178" i="3"/>
  <c r="V319" i="3"/>
  <c r="W319" i="3" s="1"/>
  <c r="V307" i="3"/>
  <c r="V337" i="3"/>
  <c r="V102" i="3"/>
  <c r="W102" i="3" s="1"/>
  <c r="V229" i="3"/>
  <c r="W229" i="3" s="1"/>
  <c r="V351" i="3"/>
  <c r="W351" i="3" s="1"/>
  <c r="V240" i="3"/>
  <c r="W240" i="3" s="1"/>
  <c r="V8" i="3"/>
  <c r="V28" i="3"/>
  <c r="W28" i="3" s="1"/>
  <c r="V98" i="3"/>
  <c r="W98" i="3"/>
  <c r="V408" i="3"/>
  <c r="W408" i="3" s="1"/>
  <c r="V346" i="3"/>
  <c r="W346" i="3" s="1"/>
  <c r="V355" i="3"/>
  <c r="W355" i="3" s="1"/>
  <c r="V57" i="3"/>
  <c r="W57" i="3" s="1"/>
  <c r="V308" i="3"/>
  <c r="V185" i="3"/>
  <c r="V391" i="3"/>
  <c r="W391" i="3" s="1"/>
  <c r="V167" i="3"/>
  <c r="V420" i="3"/>
  <c r="W420" i="3" s="1"/>
  <c r="V303" i="3"/>
  <c r="V302" i="3"/>
  <c r="V172" i="3"/>
  <c r="W172" i="3" s="1"/>
  <c r="V63" i="3"/>
  <c r="W63" i="3" s="1"/>
  <c r="V209" i="3"/>
  <c r="V412" i="3"/>
  <c r="W412" i="3" s="1"/>
  <c r="V133" i="3"/>
  <c r="V194" i="3"/>
  <c r="V92" i="3"/>
  <c r="W92" i="3" s="1"/>
  <c r="V27" i="3"/>
  <c r="W27" i="3" s="1"/>
  <c r="V195" i="3"/>
  <c r="V71" i="3"/>
  <c r="W71" i="3" s="1"/>
  <c r="V135" i="3"/>
  <c r="W135" i="3" s="1"/>
  <c r="V173" i="3"/>
  <c r="V343" i="3"/>
  <c r="V45" i="3"/>
  <c r="W45" i="3" s="1"/>
  <c r="V113" i="3"/>
  <c r="V159" i="3"/>
  <c r="W159" i="3" s="1"/>
  <c r="V232" i="3"/>
  <c r="W232" i="3" s="1"/>
  <c r="V320" i="3"/>
  <c r="V246" i="3"/>
  <c r="V259" i="3"/>
  <c r="W259" i="3" s="1"/>
  <c r="V241" i="3"/>
  <c r="V175" i="3"/>
  <c r="W175" i="3" s="1"/>
  <c r="V132" i="3"/>
  <c r="V294" i="3"/>
  <c r="V238" i="3"/>
  <c r="V202" i="3"/>
  <c r="W202" i="3" s="1"/>
  <c r="V123" i="3"/>
  <c r="W123" i="3" s="1"/>
  <c r="V13" i="3"/>
  <c r="W13" i="3" s="1"/>
  <c r="V136" i="3"/>
  <c r="V352" i="3"/>
  <c r="V359" i="3"/>
  <c r="V374" i="3"/>
  <c r="W374" i="3" s="1"/>
  <c r="V130" i="3"/>
  <c r="V367" i="3"/>
  <c r="W367" i="3" s="1"/>
  <c r="V190" i="3"/>
  <c r="V23" i="3"/>
  <c r="V198" i="3"/>
  <c r="V217" i="3"/>
  <c r="W217" i="3" s="1"/>
  <c r="V6" i="3"/>
  <c r="V213" i="3"/>
  <c r="W213" i="3" s="1"/>
  <c r="V423" i="3"/>
  <c r="V298" i="3"/>
  <c r="V393" i="3"/>
  <c r="W393" i="3"/>
  <c r="V25" i="3"/>
  <c r="W25" i="3" s="1"/>
  <c r="V244" i="3"/>
  <c r="W244" i="3" s="1"/>
  <c r="V73" i="3"/>
  <c r="W73" i="3" s="1"/>
  <c r="V168" i="3"/>
  <c r="W168" i="3" s="1"/>
  <c r="V340" i="3"/>
  <c r="V100" i="3"/>
  <c r="V237" i="3"/>
  <c r="W237" i="3" s="1"/>
  <c r="V310" i="3"/>
  <c r="V253" i="3"/>
  <c r="W253" i="3" s="1"/>
  <c r="V223" i="3"/>
  <c r="V90" i="3"/>
  <c r="W90" i="3" s="1"/>
  <c r="V379" i="3"/>
  <c r="V151" i="3"/>
  <c r="W151" i="3" s="1"/>
  <c r="V128" i="3"/>
  <c r="W128" i="3" s="1"/>
  <c r="V261" i="3"/>
  <c r="W261" i="3" s="1"/>
  <c r="V59" i="3"/>
  <c r="W59" i="3" s="1"/>
  <c r="V401" i="3"/>
  <c r="V266" i="3"/>
  <c r="V281" i="3"/>
  <c r="W281" i="3" s="1"/>
  <c r="V353" i="3"/>
  <c r="W353" i="3" s="1"/>
  <c r="V112" i="3"/>
  <c r="W112" i="3" s="1"/>
  <c r="V12" i="3"/>
  <c r="W12" i="3"/>
  <c r="V11" i="3"/>
  <c r="W11" i="3" s="1"/>
  <c r="V177" i="3"/>
  <c r="W177" i="3" s="1"/>
  <c r="V103" i="3"/>
  <c r="W103" i="3" s="1"/>
  <c r="V270" i="3"/>
  <c r="W270" i="3" s="1"/>
  <c r="W220" i="3"/>
  <c r="V220" i="3"/>
  <c r="V205" i="3"/>
  <c r="W205" i="3"/>
  <c r="V17" i="3"/>
  <c r="V231" i="3"/>
  <c r="V7" i="3"/>
  <c r="W7" i="3" s="1"/>
  <c r="V364" i="3"/>
  <c r="W364" i="3" s="1"/>
  <c r="V331" i="3"/>
  <c r="W331" i="3" s="1"/>
  <c r="V191" i="3"/>
  <c r="V215" i="3"/>
  <c r="W215" i="3" s="1"/>
  <c r="V387" i="3"/>
  <c r="V382" i="3"/>
  <c r="W382" i="3" s="1"/>
  <c r="V251" i="3"/>
  <c r="W251" i="3" s="1"/>
  <c r="V383" i="3"/>
  <c r="W383" i="3" s="1"/>
  <c r="V193" i="3"/>
  <c r="V283" i="3"/>
  <c r="V288" i="3"/>
  <c r="W288" i="3" s="1"/>
  <c r="V326" i="3"/>
  <c r="W326" i="3" s="1"/>
  <c r="V415" i="3"/>
  <c r="W415" i="3" s="1"/>
  <c r="V187" i="3"/>
  <c r="W187" i="3" s="1"/>
  <c r="V377" i="3"/>
  <c r="V96" i="3"/>
  <c r="W96" i="3" s="1"/>
  <c r="V147" i="3"/>
  <c r="V97" i="3"/>
  <c r="W97" i="3" s="1"/>
  <c r="V146" i="3"/>
  <c r="V186" i="3"/>
  <c r="W186" i="3" s="1"/>
  <c r="V370" i="3"/>
  <c r="V254" i="3"/>
  <c r="V101" i="3"/>
  <c r="W101" i="3" s="1"/>
  <c r="V398" i="3"/>
  <c r="W398" i="3" s="1"/>
  <c r="V315" i="3"/>
  <c r="W315" i="3" s="1"/>
  <c r="V349" i="3"/>
  <c r="W349" i="3" s="1"/>
  <c r="V386" i="3"/>
  <c r="V160" i="3"/>
  <c r="V34" i="3"/>
  <c r="W34" i="3"/>
  <c r="V406" i="3"/>
  <c r="W406" i="3" s="1"/>
  <c r="V375" i="3"/>
  <c r="V39" i="3"/>
  <c r="W39" i="3" s="1"/>
  <c r="V44" i="3"/>
  <c r="W44" i="3" s="1"/>
  <c r="V328" i="3"/>
  <c r="V348" i="3"/>
  <c r="W348" i="3" s="1"/>
  <c r="V51" i="3"/>
  <c r="W51" i="3" s="1"/>
  <c r="V16" i="3"/>
  <c r="W16" i="3" s="1"/>
  <c r="W411" i="3"/>
  <c r="V411" i="3"/>
  <c r="V61" i="3"/>
  <c r="V263" i="3"/>
  <c r="V418" i="3"/>
  <c r="V305" i="3"/>
  <c r="W305" i="3" s="1"/>
  <c r="V221" i="3"/>
  <c r="W322" i="3"/>
  <c r="V322" i="3"/>
  <c r="V116" i="3"/>
  <c r="V356" i="3"/>
  <c r="V50" i="3"/>
  <c r="V126" i="3"/>
  <c r="W126" i="3" s="1"/>
  <c r="V392" i="3"/>
  <c r="W392" i="3" s="1"/>
  <c r="V361" i="3"/>
  <c r="W361" i="3" s="1"/>
  <c r="V80" i="3"/>
  <c r="V155" i="3"/>
  <c r="V407" i="3"/>
  <c r="W407" i="3" s="1"/>
  <c r="V304" i="3"/>
  <c r="W304" i="3" s="1"/>
  <c r="V201" i="3"/>
  <c r="W201" i="3" s="1"/>
  <c r="V368" i="3"/>
  <c r="W368" i="3" s="1"/>
  <c r="V323" i="3"/>
  <c r="V118" i="3"/>
  <c r="W118" i="3" s="1"/>
  <c r="V297" i="3"/>
  <c r="V47" i="3"/>
  <c r="W47" i="3" s="1"/>
  <c r="V70" i="3"/>
  <c r="W70" i="3" s="1"/>
  <c r="V318" i="3"/>
  <c r="W318" i="3" s="1"/>
  <c r="V390" i="3"/>
  <c r="V267" i="3"/>
  <c r="V180" i="3"/>
  <c r="W180" i="3" s="1"/>
  <c r="V248" i="3"/>
  <c r="W248" i="3" s="1"/>
  <c r="V143" i="3"/>
  <c r="V342" i="3"/>
  <c r="W342" i="3" s="1"/>
  <c r="V82" i="3"/>
  <c r="V203" i="3"/>
  <c r="W203" i="3"/>
  <c r="V414" i="3"/>
  <c r="V212" i="3"/>
  <c r="W212" i="3" s="1"/>
  <c r="V278" i="3"/>
  <c r="W278" i="3" s="1"/>
  <c r="W280" i="3"/>
  <c r="V280" i="3"/>
  <c r="V372" i="3"/>
  <c r="V289" i="3"/>
  <c r="V336" i="3"/>
  <c r="V293" i="3"/>
  <c r="W293" i="3" s="1"/>
  <c r="V341" i="3"/>
  <c r="W197" i="3"/>
  <c r="V197" i="3"/>
  <c r="V252" i="3"/>
  <c r="V115" i="3"/>
  <c r="V149" i="3"/>
  <c r="V26" i="3"/>
  <c r="W26" i="3" s="1"/>
  <c r="V236" i="3"/>
  <c r="W236" i="3" s="1"/>
  <c r="V332" i="3"/>
  <c r="W332" i="3" s="1"/>
  <c r="V333" i="3"/>
  <c r="W333" i="3" s="1"/>
  <c r="V124" i="3"/>
  <c r="V148" i="3"/>
  <c r="W164" i="3"/>
  <c r="V164" i="3"/>
  <c r="V314" i="3"/>
  <c r="W314" i="3" s="1"/>
  <c r="V142" i="3"/>
  <c r="W142" i="3" s="1"/>
  <c r="V110" i="3"/>
  <c r="W110" i="3"/>
  <c r="V49" i="3"/>
  <c r="V347" i="3"/>
  <c r="V404" i="3"/>
  <c r="W404" i="3" s="1"/>
  <c r="V325" i="3"/>
  <c r="W325" i="3" s="1"/>
  <c r="V192" i="3"/>
  <c r="W192" i="3" s="1"/>
  <c r="V60" i="3"/>
  <c r="V68" i="3"/>
  <c r="V162" i="3"/>
  <c r="W272" i="3"/>
  <c r="V272" i="3"/>
  <c r="V10" i="3"/>
  <c r="W10" i="3" s="1"/>
  <c r="V226" i="3"/>
  <c r="W226" i="3" s="1"/>
  <c r="V117" i="3"/>
  <c r="V58" i="3"/>
  <c r="V243" i="3"/>
  <c r="V42" i="3"/>
  <c r="W42" i="3" s="1"/>
  <c r="V366" i="3"/>
  <c r="W366" i="3" s="1"/>
  <c r="V335" i="3"/>
  <c r="W335" i="3" s="1"/>
  <c r="V65" i="3"/>
  <c r="W65" i="3" s="1"/>
  <c r="V179" i="3"/>
  <c r="V62" i="3"/>
  <c r="V256" i="3"/>
  <c r="W256" i="3" s="1"/>
  <c r="V81" i="3"/>
  <c r="W81" i="3" s="1"/>
  <c r="V35" i="3"/>
  <c r="W35" i="3" s="1"/>
  <c r="V114" i="3"/>
  <c r="W114" i="3" s="1"/>
  <c r="V360" i="3"/>
  <c r="V313" i="3"/>
  <c r="W313" i="3" s="1"/>
  <c r="V299" i="3"/>
  <c r="W299" i="3" s="1"/>
  <c r="V309" i="3"/>
  <c r="V211" i="3"/>
  <c r="W211" i="3" s="1"/>
  <c r="V138" i="3"/>
  <c r="W138" i="3" s="1"/>
  <c r="V76" i="3"/>
  <c r="V93" i="3"/>
  <c r="V88" i="3"/>
  <c r="W88" i="3" s="1"/>
  <c r="V417" i="3"/>
  <c r="W417" i="3" s="1"/>
  <c r="W37" i="3"/>
  <c r="V37" i="3"/>
  <c r="V109" i="3"/>
  <c r="W109" i="3" s="1"/>
  <c r="V9" i="3"/>
  <c r="V384" i="3"/>
  <c r="W384" i="3" s="1"/>
  <c r="V139" i="3"/>
  <c r="W139" i="3" s="1"/>
  <c r="V396" i="3"/>
  <c r="W396" i="3" s="1"/>
  <c r="V104" i="3"/>
  <c r="W104" i="3" s="1"/>
  <c r="V150" i="3"/>
  <c r="V273" i="3"/>
  <c r="W273" i="3" s="1"/>
  <c r="V199" i="3"/>
  <c r="V389" i="3"/>
  <c r="W389" i="3" s="1"/>
  <c r="V33" i="3"/>
  <c r="W33" i="3" s="1"/>
  <c r="V154" i="3"/>
  <c r="W154" i="3" s="1"/>
  <c r="V295" i="3"/>
  <c r="W295" i="3" s="1"/>
  <c r="V157" i="3"/>
  <c r="W157" i="3" s="1"/>
  <c r="V300" i="3"/>
  <c r="V214" i="3"/>
  <c r="W214" i="3" s="1"/>
  <c r="V230" i="3"/>
  <c r="W230" i="3" s="1"/>
  <c r="V183" i="3"/>
  <c r="W183" i="3" s="1"/>
  <c r="V291" i="3"/>
  <c r="V20" i="3"/>
  <c r="V233" i="3"/>
  <c r="V284" i="3"/>
  <c r="W284" i="3" s="1"/>
  <c r="V91" i="3"/>
  <c r="W91" i="3" s="1"/>
  <c r="V395" i="3"/>
  <c r="W395" i="3" s="1"/>
  <c r="V196" i="3"/>
  <c r="W196" i="3" s="1"/>
  <c r="V89" i="3"/>
  <c r="W89" i="3" s="1"/>
  <c r="V69" i="3"/>
  <c r="W69" i="3"/>
  <c r="V269" i="3"/>
  <c r="W269" i="3" s="1"/>
  <c r="V405" i="3"/>
  <c r="W405" i="3" s="1"/>
  <c r="V285" i="3"/>
  <c r="W285" i="3" s="1"/>
  <c r="V255" i="3"/>
  <c r="W255" i="3" s="1"/>
  <c r="V43" i="3"/>
  <c r="V78" i="3"/>
  <c r="W409" i="3"/>
  <c r="V409" i="3"/>
  <c r="V40" i="3"/>
  <c r="W40" i="3" s="1"/>
  <c r="V286" i="3"/>
  <c r="W286" i="3" s="1"/>
  <c r="V373" i="3"/>
  <c r="V137" i="3"/>
  <c r="V388" i="3"/>
  <c r="V276" i="3"/>
  <c r="W276" i="3" s="1"/>
  <c r="V381" i="3"/>
  <c r="V66" i="3"/>
  <c r="W66" i="3" s="1"/>
  <c r="V120" i="3"/>
  <c r="V324" i="3"/>
  <c r="V228" i="3"/>
  <c r="V225" i="3"/>
  <c r="W225" i="3" s="1"/>
  <c r="V5" i="3"/>
  <c r="W5" i="3" s="1"/>
  <c r="V134" i="3"/>
  <c r="W134" i="3" s="1"/>
  <c r="V234" i="3"/>
  <c r="V218" i="3"/>
  <c r="V77" i="3"/>
  <c r="W77" i="3" s="1"/>
  <c r="V75" i="3"/>
  <c r="W75" i="3" s="1"/>
  <c r="V72" i="3"/>
  <c r="W72" i="3" s="1"/>
  <c r="V52" i="3"/>
  <c r="W52" i="3" s="1"/>
  <c r="V249" i="3"/>
  <c r="W249" i="3" s="1"/>
  <c r="V354" i="3"/>
  <c r="V219" i="3"/>
  <c r="W219" i="3" s="1"/>
  <c r="V99" i="3"/>
  <c r="W99" i="3" s="1"/>
  <c r="V329" i="3"/>
  <c r="W329" i="3" s="1"/>
  <c r="V208" i="3"/>
  <c r="W208" i="3" s="1"/>
  <c r="V67" i="3"/>
  <c r="V21" i="3"/>
  <c r="V32" i="3"/>
  <c r="V18" i="3"/>
  <c r="W18" i="3" s="1"/>
  <c r="V152" i="3"/>
  <c r="W152" i="3" s="1"/>
  <c r="V140" i="3"/>
  <c r="W140" i="3" s="1"/>
  <c r="V235" i="3"/>
  <c r="V171" i="3"/>
  <c r="V38" i="3"/>
  <c r="V125" i="3"/>
  <c r="W125" i="3" s="1"/>
  <c r="V156" i="3"/>
  <c r="W156" i="3" s="1"/>
  <c r="V74" i="3"/>
  <c r="W74" i="3" s="1"/>
  <c r="V424" i="3"/>
  <c r="V176" i="3"/>
  <c r="V363" i="3"/>
  <c r="V161" i="3"/>
  <c r="W161" i="3" s="1"/>
  <c r="V189" i="3"/>
  <c r="W189" i="3" s="1"/>
  <c r="W371" i="3"/>
  <c r="V371" i="3"/>
  <c r="V95" i="3"/>
  <c r="V184" i="3"/>
  <c r="V327" i="3"/>
  <c r="V277" i="3"/>
  <c r="W277" i="3" s="1"/>
  <c r="V419" i="3"/>
  <c r="W419" i="3" s="1"/>
  <c r="V131" i="3"/>
  <c r="W131" i="3" s="1"/>
  <c r="V56" i="3"/>
  <c r="V312" i="3"/>
  <c r="V107" i="3"/>
  <c r="V166" i="3"/>
  <c r="W166" i="3" s="1"/>
  <c r="V85" i="3"/>
  <c r="W85" i="3" s="1"/>
  <c r="V48" i="3"/>
  <c r="W48" i="3" s="1"/>
  <c r="V274" i="3"/>
  <c r="V227" i="3"/>
  <c r="V204" i="3"/>
  <c r="V321" i="3"/>
  <c r="W321" i="3" s="1"/>
  <c r="V94" i="3"/>
  <c r="V46" i="3"/>
  <c r="W46" i="3" s="1"/>
  <c r="V296" i="3"/>
  <c r="V311" i="3"/>
  <c r="V170" i="3"/>
  <c r="W170" i="3"/>
  <c r="V339" i="3"/>
  <c r="W339" i="3" s="1"/>
  <c r="V55" i="3"/>
  <c r="W55" i="3" s="1"/>
  <c r="W362" i="3"/>
  <c r="V362" i="3"/>
  <c r="V250" i="3"/>
  <c r="V31" i="3"/>
  <c r="W31" i="3" s="1"/>
  <c r="V165" i="3"/>
  <c r="W165" i="3" s="1"/>
  <c r="V365" i="3"/>
  <c r="W365" i="3" s="1"/>
  <c r="V141" i="3"/>
  <c r="W141" i="3" s="1"/>
  <c r="V4" i="3"/>
  <c r="V257" i="3"/>
  <c r="V206" i="3"/>
  <c r="V282" i="3"/>
  <c r="W282" i="3" s="1"/>
  <c r="V30" i="3"/>
  <c r="W30" i="3" s="1"/>
  <c r="V357" i="3"/>
  <c r="W357" i="3" s="1"/>
  <c r="V163" i="3"/>
  <c r="V421" i="3"/>
  <c r="V245" i="3"/>
  <c r="V86" i="3"/>
  <c r="W86" i="3" s="1"/>
  <c r="V334" i="3"/>
  <c r="W334" i="3" s="1"/>
  <c r="V119" i="3"/>
  <c r="W119" i="3" s="1"/>
  <c r="V216" i="3"/>
  <c r="V358" i="3"/>
  <c r="W358" i="3" s="1"/>
  <c r="V158" i="3"/>
  <c r="W19" i="3"/>
  <c r="V19" i="3"/>
  <c r="V144" i="3"/>
  <c r="W144" i="3" s="1"/>
  <c r="V111" i="3"/>
  <c r="W111" i="3" s="1"/>
  <c r="V330" i="3"/>
  <c r="V108" i="3"/>
  <c r="V224" i="3"/>
  <c r="W224" i="3" s="1"/>
  <c r="V207" i="3"/>
  <c r="W207" i="3" s="1"/>
  <c r="V122" i="3"/>
  <c r="W122" i="3" s="1"/>
  <c r="V317" i="3"/>
  <c r="W317" i="3" s="1"/>
  <c r="V87" i="3"/>
  <c r="V36" i="3"/>
  <c r="V169" i="3"/>
  <c r="V64" i="3"/>
  <c r="W64" i="3" s="1"/>
  <c r="V385" i="3"/>
  <c r="W385" i="3" s="1"/>
  <c r="V380" i="3"/>
  <c r="W380" i="3" s="1"/>
  <c r="V290" i="3"/>
  <c r="V145" i="3"/>
  <c r="W145" i="3" s="1"/>
  <c r="V121" i="3"/>
  <c r="V24" i="3"/>
  <c r="W24" i="3" s="1"/>
  <c r="V410" i="3"/>
  <c r="W410" i="3" s="1"/>
  <c r="V188" i="3"/>
  <c r="W188" i="3" s="1"/>
  <c r="T426" i="3"/>
  <c r="X221" i="3" l="1"/>
  <c r="Y221" i="3" s="1"/>
  <c r="X365" i="3"/>
  <c r="Y365" i="3" s="1"/>
  <c r="W94" i="3"/>
  <c r="X94" i="3" s="1"/>
  <c r="Y94" i="3" s="1"/>
  <c r="X419" i="3"/>
  <c r="Y419" i="3" s="1"/>
  <c r="X189" i="3"/>
  <c r="Y189" i="3" s="1"/>
  <c r="W381" i="3"/>
  <c r="X381" i="3" s="1"/>
  <c r="Y381" i="3" s="1"/>
  <c r="X405" i="3"/>
  <c r="Y405" i="3" s="1"/>
  <c r="X396" i="3"/>
  <c r="Y396" i="3" s="1"/>
  <c r="W309" i="3"/>
  <c r="X309" i="3" s="1"/>
  <c r="Y309" i="3" s="1"/>
  <c r="X10" i="3"/>
  <c r="Y10" i="3" s="1"/>
  <c r="X236" i="3"/>
  <c r="Y236" i="3" s="1"/>
  <c r="W341" i="3"/>
  <c r="X341" i="3" s="1"/>
  <c r="Y341" i="3" s="1"/>
  <c r="X278" i="3"/>
  <c r="Y278" i="3" s="1"/>
  <c r="W143" i="3"/>
  <c r="X143" i="3" s="1"/>
  <c r="Y143" i="3" s="1"/>
  <c r="X201" i="3"/>
  <c r="Y201" i="3" s="1"/>
  <c r="W221" i="3"/>
  <c r="W375" i="3"/>
  <c r="X375" i="3" s="1"/>
  <c r="Y375" i="3" s="1"/>
  <c r="W146" i="3"/>
  <c r="X146" i="3" s="1"/>
  <c r="Y146" i="3" s="1"/>
  <c r="X128" i="3"/>
  <c r="Y128" i="3" s="1"/>
  <c r="W310" i="3"/>
  <c r="X310" i="3" s="1"/>
  <c r="Y310" i="3" s="1"/>
  <c r="X244" i="3"/>
  <c r="Y244" i="3" s="1"/>
  <c r="W6" i="3"/>
  <c r="X6" i="3" s="1"/>
  <c r="Y6" i="3" s="1"/>
  <c r="W130" i="3"/>
  <c r="X130" i="3" s="1"/>
  <c r="Y130" i="3" s="1"/>
  <c r="X123" i="3"/>
  <c r="Y123" i="3" s="1"/>
  <c r="W241" i="3"/>
  <c r="X241" i="3" s="1"/>
  <c r="Y241" i="3" s="1"/>
  <c r="W113" i="3"/>
  <c r="X113" i="3" s="1"/>
  <c r="Y113" i="3" s="1"/>
  <c r="W195" i="3"/>
  <c r="X195" i="3" s="1"/>
  <c r="Y195" i="3" s="1"/>
  <c r="W209" i="3"/>
  <c r="X209" i="3" s="1"/>
  <c r="Y209" i="3" s="1"/>
  <c r="W167" i="3"/>
  <c r="X167" i="3" s="1"/>
  <c r="Y167" i="3" s="1"/>
  <c r="X346" i="3"/>
  <c r="Y346" i="3" s="1"/>
  <c r="X351" i="3"/>
  <c r="Y351" i="3" s="1"/>
  <c r="W178" i="3"/>
  <c r="X178" i="3" s="1"/>
  <c r="Y178" i="3" s="1"/>
  <c r="W413" i="3"/>
  <c r="X413" i="3" s="1"/>
  <c r="Y413" i="3" s="1"/>
  <c r="W292" i="3"/>
  <c r="X292" i="3" s="1"/>
  <c r="Y292" i="3" s="1"/>
  <c r="W239" i="3"/>
  <c r="X239" i="3" s="1"/>
  <c r="Y239" i="3" s="1"/>
  <c r="W350" i="3"/>
  <c r="X350" i="3" s="1"/>
  <c r="Y350" i="3" s="1"/>
  <c r="X174" i="3"/>
  <c r="Y174" i="3" s="1"/>
  <c r="W265" i="3"/>
  <c r="X265" i="3" s="1"/>
  <c r="Y265" i="3" s="1"/>
  <c r="W153" i="3"/>
  <c r="X153" i="3" s="1"/>
  <c r="Y153" i="3" s="1"/>
  <c r="X334" i="3"/>
  <c r="Y334" i="3" s="1"/>
  <c r="X40" i="3"/>
  <c r="Y40" i="3" s="1"/>
  <c r="X230" i="3"/>
  <c r="Y230" i="3" s="1"/>
  <c r="X325" i="3"/>
  <c r="Y325" i="3" s="1"/>
  <c r="X70" i="3"/>
  <c r="Y70" i="3" s="1"/>
  <c r="X392" i="3"/>
  <c r="Y392" i="3" s="1"/>
  <c r="X315" i="3"/>
  <c r="Y315" i="3" s="1"/>
  <c r="X402" i="3"/>
  <c r="Y402" i="3" s="1"/>
  <c r="X64" i="3"/>
  <c r="Y64" i="3" s="1"/>
  <c r="X19" i="3"/>
  <c r="Y19" i="3" s="1"/>
  <c r="X282" i="3"/>
  <c r="Y282" i="3" s="1"/>
  <c r="X339" i="3"/>
  <c r="Y339" i="3" s="1"/>
  <c r="X166" i="3"/>
  <c r="Y166" i="3" s="1"/>
  <c r="X277" i="3"/>
  <c r="Y277" i="3" s="1"/>
  <c r="X161" i="3"/>
  <c r="Y161" i="3" s="1"/>
  <c r="X125" i="3"/>
  <c r="Y125" i="3" s="1"/>
  <c r="X18" i="3"/>
  <c r="Y18" i="3" s="1"/>
  <c r="X225" i="3"/>
  <c r="Y225" i="3" s="1"/>
  <c r="X409" i="3"/>
  <c r="Y409" i="3" s="1"/>
  <c r="X269" i="3"/>
  <c r="Y269" i="3" s="1"/>
  <c r="X284" i="3"/>
  <c r="Y284" i="3" s="1"/>
  <c r="X214" i="3"/>
  <c r="Y214" i="3" s="1"/>
  <c r="X389" i="3"/>
  <c r="Y389" i="3" s="1"/>
  <c r="X139" i="3"/>
  <c r="Y139" i="3" s="1"/>
  <c r="X88" i="3"/>
  <c r="Y88" i="3" s="1"/>
  <c r="X299" i="3"/>
  <c r="Y299" i="3" s="1"/>
  <c r="X256" i="3"/>
  <c r="Y256" i="3" s="1"/>
  <c r="X42" i="3"/>
  <c r="Y42" i="3" s="1"/>
  <c r="X272" i="3"/>
  <c r="Y272" i="3" s="1"/>
  <c r="X404" i="3"/>
  <c r="Y404" i="3" s="1"/>
  <c r="X164" i="3"/>
  <c r="Y164" i="3" s="1"/>
  <c r="X293" i="3"/>
  <c r="Y293" i="3" s="1"/>
  <c r="X212" i="3"/>
  <c r="Y212" i="3" s="1"/>
  <c r="X248" i="3"/>
  <c r="Y248" i="3" s="1"/>
  <c r="X47" i="3"/>
  <c r="Y47" i="3" s="1"/>
  <c r="X305" i="3"/>
  <c r="Y305" i="3" s="1"/>
  <c r="X51" i="3"/>
  <c r="Y51" i="3" s="1"/>
  <c r="X406" i="3"/>
  <c r="Y406" i="3" s="1"/>
  <c r="X398" i="3"/>
  <c r="Y398" i="3" s="1"/>
  <c r="X97" i="3"/>
  <c r="Y97" i="3" s="1"/>
  <c r="X326" i="3"/>
  <c r="Y326" i="3" s="1"/>
  <c r="X7" i="3"/>
  <c r="Y7" i="3" s="1"/>
  <c r="X103" i="3"/>
  <c r="Y103" i="3" s="1"/>
  <c r="X281" i="3"/>
  <c r="Y281" i="3" s="1"/>
  <c r="X151" i="3"/>
  <c r="Y151" i="3" s="1"/>
  <c r="X237" i="3"/>
  <c r="Y237" i="3" s="1"/>
  <c r="X25" i="3"/>
  <c r="Y25" i="3" s="1"/>
  <c r="X217" i="3"/>
  <c r="Y217" i="3" s="1"/>
  <c r="X374" i="3"/>
  <c r="Y374" i="3" s="1"/>
  <c r="X202" i="3"/>
  <c r="Y202" i="3" s="1"/>
  <c r="X259" i="3"/>
  <c r="Y259" i="3" s="1"/>
  <c r="X45" i="3"/>
  <c r="Y45" i="3" s="1"/>
  <c r="X27" i="3"/>
  <c r="Y27" i="3" s="1"/>
  <c r="X63" i="3"/>
  <c r="Y63" i="3" s="1"/>
  <c r="X408" i="3"/>
  <c r="Y408" i="3" s="1"/>
  <c r="X229" i="3"/>
  <c r="Y229" i="3" s="1"/>
  <c r="X306" i="3"/>
  <c r="Y306" i="3" s="1"/>
  <c r="X268" i="3"/>
  <c r="Y268" i="3" s="1"/>
  <c r="X376" i="3"/>
  <c r="Y376" i="3" s="1"/>
  <c r="X416" i="3"/>
  <c r="Y416" i="3" s="1"/>
  <c r="X79" i="3"/>
  <c r="Y79" i="3" s="1"/>
  <c r="X29" i="3"/>
  <c r="Y29" i="3" s="1"/>
  <c r="X262" i="3"/>
  <c r="Y262" i="3" s="1"/>
  <c r="X207" i="3"/>
  <c r="Y207" i="3" s="1"/>
  <c r="X276" i="3"/>
  <c r="Y276" i="3" s="1"/>
  <c r="X26" i="3"/>
  <c r="Y26" i="3" s="1"/>
  <c r="X304" i="3"/>
  <c r="Y304" i="3" s="1"/>
  <c r="X126" i="3"/>
  <c r="Y126" i="3" s="1"/>
  <c r="X382" i="3"/>
  <c r="Y382" i="3" s="1"/>
  <c r="X391" i="3"/>
  <c r="Y391" i="3" s="1"/>
  <c r="X403" i="3"/>
  <c r="Y403" i="3" s="1"/>
  <c r="X106" i="3"/>
  <c r="Y106" i="3" s="1"/>
  <c r="X16" i="3"/>
  <c r="Y16" i="3" s="1"/>
  <c r="X165" i="3"/>
  <c r="Y165" i="3" s="1"/>
  <c r="X100" i="3"/>
  <c r="Y100" i="3" s="1"/>
  <c r="X410" i="3"/>
  <c r="Y410" i="3" s="1"/>
  <c r="X85" i="3"/>
  <c r="Y85" i="3" s="1"/>
  <c r="X91" i="3"/>
  <c r="Y91" i="3" s="1"/>
  <c r="W121" i="3"/>
  <c r="X121" i="3" s="1"/>
  <c r="Y121" i="3" s="1"/>
  <c r="W169" i="3"/>
  <c r="X169" i="3" s="1"/>
  <c r="Y169" i="3" s="1"/>
  <c r="X224" i="3"/>
  <c r="Y224" i="3" s="1"/>
  <c r="W158" i="3"/>
  <c r="X158" i="3" s="1"/>
  <c r="Y158" i="3" s="1"/>
  <c r="W245" i="3"/>
  <c r="X245" i="3" s="1"/>
  <c r="Y245" i="3" s="1"/>
  <c r="W206" i="3"/>
  <c r="X206" i="3" s="1"/>
  <c r="Y206" i="3" s="1"/>
  <c r="X31" i="3"/>
  <c r="Y31" i="3" s="1"/>
  <c r="X170" i="3"/>
  <c r="Y170" i="3" s="1"/>
  <c r="W204" i="3"/>
  <c r="X204" i="3" s="1"/>
  <c r="Y204" i="3" s="1"/>
  <c r="W107" i="3"/>
  <c r="X107" i="3" s="1"/>
  <c r="Y107" i="3" s="1"/>
  <c r="W327" i="3"/>
  <c r="X327" i="3" s="1"/>
  <c r="Y327" i="3" s="1"/>
  <c r="W363" i="3"/>
  <c r="X363" i="3" s="1"/>
  <c r="Y363" i="3" s="1"/>
  <c r="W38" i="3"/>
  <c r="X38" i="3" s="1"/>
  <c r="Y38" i="3" s="1"/>
  <c r="W32" i="3"/>
  <c r="X32" i="3" s="1"/>
  <c r="Y32" i="3" s="1"/>
  <c r="X219" i="3"/>
  <c r="Y219" i="3" s="1"/>
  <c r="X77" i="3"/>
  <c r="Y77" i="3" s="1"/>
  <c r="W228" i="3"/>
  <c r="X228" i="3" s="1"/>
  <c r="Y228" i="3" s="1"/>
  <c r="W388" i="3"/>
  <c r="X388" i="3" s="1"/>
  <c r="Y388" i="3" s="1"/>
  <c r="W78" i="3"/>
  <c r="X78" i="3" s="1"/>
  <c r="Y78" i="3" s="1"/>
  <c r="X69" i="3"/>
  <c r="Y69" i="3" s="1"/>
  <c r="W233" i="3"/>
  <c r="X233" i="3" s="1"/>
  <c r="Y233" i="3" s="1"/>
  <c r="W300" i="3"/>
  <c r="X300" i="3" s="1"/>
  <c r="Y300" i="3" s="1"/>
  <c r="W199" i="3"/>
  <c r="X199" i="3" s="1"/>
  <c r="Y199" i="3" s="1"/>
  <c r="X384" i="3"/>
  <c r="Y384" i="3" s="1"/>
  <c r="W93" i="3"/>
  <c r="X93" i="3" s="1"/>
  <c r="Y93" i="3" s="1"/>
  <c r="X313" i="3"/>
  <c r="Y313" i="3" s="1"/>
  <c r="W62" i="3"/>
  <c r="X62" i="3" s="1"/>
  <c r="Y62" i="3" s="1"/>
  <c r="W243" i="3"/>
  <c r="X243" i="3" s="1"/>
  <c r="Y243" i="3" s="1"/>
  <c r="W162" i="3"/>
  <c r="X162" i="3" s="1"/>
  <c r="Y162" i="3" s="1"/>
  <c r="W347" i="3"/>
  <c r="X347" i="3" s="1"/>
  <c r="Y347" i="3" s="1"/>
  <c r="W148" i="3"/>
  <c r="X148" i="3" s="1"/>
  <c r="Y148" i="3" s="1"/>
  <c r="W149" i="3"/>
  <c r="X149" i="3" s="1"/>
  <c r="Y149" i="3" s="1"/>
  <c r="W336" i="3"/>
  <c r="X336" i="3" s="1"/>
  <c r="Y336" i="3" s="1"/>
  <c r="W414" i="3"/>
  <c r="X414" i="3" s="1"/>
  <c r="Y414" i="3" s="1"/>
  <c r="X180" i="3"/>
  <c r="Y180" i="3" s="1"/>
  <c r="W297" i="3"/>
  <c r="X297" i="3" s="1"/>
  <c r="Y297" i="3" s="1"/>
  <c r="X407" i="3"/>
  <c r="Y407" i="3" s="1"/>
  <c r="W50" i="3"/>
  <c r="X50" i="3" s="1"/>
  <c r="Y50" i="3" s="1"/>
  <c r="W418" i="3"/>
  <c r="X418" i="3" s="1"/>
  <c r="Y418" i="3" s="1"/>
  <c r="X348" i="3"/>
  <c r="Y348" i="3" s="1"/>
  <c r="X34" i="3"/>
  <c r="Y34" i="3" s="1"/>
  <c r="X101" i="3"/>
  <c r="Y101" i="3" s="1"/>
  <c r="W147" i="3"/>
  <c r="X147" i="3" s="1"/>
  <c r="Y147" i="3" s="1"/>
  <c r="X288" i="3"/>
  <c r="Y288" i="3" s="1"/>
  <c r="W387" i="3"/>
  <c r="X387" i="3" s="1"/>
  <c r="Y387" i="3" s="1"/>
  <c r="W231" i="3"/>
  <c r="X231" i="3" s="1"/>
  <c r="Y231" i="3" s="1"/>
  <c r="X177" i="3"/>
  <c r="Y177" i="3" s="1"/>
  <c r="W266" i="3"/>
  <c r="X266" i="3" s="1"/>
  <c r="Y266" i="3" s="1"/>
  <c r="W379" i="3"/>
  <c r="X379" i="3" s="1"/>
  <c r="Y379" i="3" s="1"/>
  <c r="W100" i="3"/>
  <c r="X393" i="3"/>
  <c r="Y393" i="3" s="1"/>
  <c r="W198" i="3"/>
  <c r="X198" i="3" s="1"/>
  <c r="Y198" i="3" s="1"/>
  <c r="W359" i="3"/>
  <c r="X359" i="3" s="1"/>
  <c r="Y359" i="3" s="1"/>
  <c r="W238" i="3"/>
  <c r="X238" i="3" s="1"/>
  <c r="Y238" i="3" s="1"/>
  <c r="W246" i="3"/>
  <c r="X246" i="3" s="1"/>
  <c r="Y246" i="3" s="1"/>
  <c r="W343" i="3"/>
  <c r="X343" i="3" s="1"/>
  <c r="Y343" i="3" s="1"/>
  <c r="X92" i="3"/>
  <c r="Y92" i="3" s="1"/>
  <c r="X172" i="3"/>
  <c r="Y172" i="3" s="1"/>
  <c r="W185" i="3"/>
  <c r="X185" i="3" s="1"/>
  <c r="Y185" i="3" s="1"/>
  <c r="X98" i="3"/>
  <c r="Y98" i="3" s="1"/>
  <c r="X102" i="3"/>
  <c r="Y102" i="3" s="1"/>
  <c r="X84" i="3"/>
  <c r="Y84" i="3" s="1"/>
  <c r="X53" i="3"/>
  <c r="Y53" i="3" s="1"/>
  <c r="W378" i="3"/>
  <c r="X378" i="3" s="1"/>
  <c r="Y378" i="3" s="1"/>
  <c r="X316" i="3"/>
  <c r="Y316" i="3" s="1"/>
  <c r="W275" i="3"/>
  <c r="X275" i="3" s="1"/>
  <c r="Y275" i="3" s="1"/>
  <c r="W271" i="3"/>
  <c r="X271" i="3" s="1"/>
  <c r="Y271" i="3" s="1"/>
  <c r="W338" i="3"/>
  <c r="X338" i="3" s="1"/>
  <c r="Y338" i="3" s="1"/>
  <c r="X22" i="3"/>
  <c r="Y22" i="3" s="1"/>
  <c r="W422" i="3"/>
  <c r="X422" i="3" s="1"/>
  <c r="Y422" i="3" s="1"/>
  <c r="X55" i="3"/>
  <c r="Y55" i="3" s="1"/>
  <c r="X72" i="3"/>
  <c r="Y72" i="3" s="1"/>
  <c r="X417" i="3"/>
  <c r="Y417" i="3" s="1"/>
  <c r="X415" i="3"/>
  <c r="Y415" i="3" s="1"/>
  <c r="X58" i="3"/>
  <c r="Y58" i="3" s="1"/>
  <c r="X30" i="3"/>
  <c r="Y30" i="3" s="1"/>
  <c r="X314" i="3"/>
  <c r="Y314" i="3" s="1"/>
  <c r="X270" i="3"/>
  <c r="Y270" i="3" s="1"/>
  <c r="X145" i="3"/>
  <c r="Y145" i="3" s="1"/>
  <c r="W36" i="3"/>
  <c r="X36" i="3" s="1"/>
  <c r="Y36" i="3" s="1"/>
  <c r="W108" i="3"/>
  <c r="X108" i="3" s="1"/>
  <c r="Y108" i="3" s="1"/>
  <c r="X358" i="3"/>
  <c r="Y358" i="3" s="1"/>
  <c r="W421" i="3"/>
  <c r="X421" i="3" s="1"/>
  <c r="Y421" i="3" s="1"/>
  <c r="W257" i="3"/>
  <c r="X257" i="3" s="1"/>
  <c r="Y257" i="3" s="1"/>
  <c r="W311" i="3"/>
  <c r="X311" i="3" s="1"/>
  <c r="Y311" i="3" s="1"/>
  <c r="W227" i="3"/>
  <c r="X227" i="3" s="1"/>
  <c r="Y227" i="3" s="1"/>
  <c r="W312" i="3"/>
  <c r="X312" i="3" s="1"/>
  <c r="Y312" i="3" s="1"/>
  <c r="W184" i="3"/>
  <c r="X184" i="3" s="1"/>
  <c r="Y184" i="3" s="1"/>
  <c r="W176" i="3"/>
  <c r="X176" i="3" s="1"/>
  <c r="Y176" i="3" s="1"/>
  <c r="W171" i="3"/>
  <c r="X171" i="3" s="1"/>
  <c r="Y171" i="3" s="1"/>
  <c r="W21" i="3"/>
  <c r="X21" i="3" s="1"/>
  <c r="Y21" i="3" s="1"/>
  <c r="W354" i="3"/>
  <c r="X354" i="3" s="1"/>
  <c r="Y354" i="3" s="1"/>
  <c r="W218" i="3"/>
  <c r="X218" i="3" s="1"/>
  <c r="Y218" i="3" s="1"/>
  <c r="W324" i="3"/>
  <c r="X324" i="3" s="1"/>
  <c r="Y324" i="3" s="1"/>
  <c r="W137" i="3"/>
  <c r="X137" i="3" s="1"/>
  <c r="Y137" i="3" s="1"/>
  <c r="W43" i="3"/>
  <c r="X43" i="3" s="1"/>
  <c r="Y43" i="3" s="1"/>
  <c r="X89" i="3"/>
  <c r="Y89" i="3" s="1"/>
  <c r="W20" i="3"/>
  <c r="X20" i="3" s="1"/>
  <c r="Y20" i="3" s="1"/>
  <c r="X157" i="3"/>
  <c r="Y157" i="3" s="1"/>
  <c r="X273" i="3"/>
  <c r="Y273" i="3" s="1"/>
  <c r="W9" i="3"/>
  <c r="X9" i="3" s="1"/>
  <c r="Y9" i="3" s="1"/>
  <c r="W76" i="3"/>
  <c r="X76" i="3" s="1"/>
  <c r="Y76" i="3" s="1"/>
  <c r="W360" i="3"/>
  <c r="X360" i="3" s="1"/>
  <c r="Y360" i="3" s="1"/>
  <c r="W179" i="3"/>
  <c r="X179" i="3" s="1"/>
  <c r="Y179" i="3" s="1"/>
  <c r="W58" i="3"/>
  <c r="W68" i="3"/>
  <c r="X68" i="3" s="1"/>
  <c r="Y68" i="3" s="1"/>
  <c r="W49" i="3"/>
  <c r="X49" i="3" s="1"/>
  <c r="Y49" i="3" s="1"/>
  <c r="W124" i="3"/>
  <c r="X124" i="3" s="1"/>
  <c r="Y124" i="3" s="1"/>
  <c r="W115" i="3"/>
  <c r="X115" i="3" s="1"/>
  <c r="Y115" i="3" s="1"/>
  <c r="W289" i="3"/>
  <c r="X289" i="3" s="1"/>
  <c r="Y289" i="3" s="1"/>
  <c r="X203" i="3"/>
  <c r="Y203" i="3" s="1"/>
  <c r="W267" i="3"/>
  <c r="X267" i="3" s="1"/>
  <c r="Y267" i="3" s="1"/>
  <c r="X118" i="3"/>
  <c r="Y118" i="3" s="1"/>
  <c r="W155" i="3"/>
  <c r="X155" i="3" s="1"/>
  <c r="Y155" i="3" s="1"/>
  <c r="W356" i="3"/>
  <c r="X356" i="3" s="1"/>
  <c r="Y356" i="3" s="1"/>
  <c r="W263" i="3"/>
  <c r="X263" i="3" s="1"/>
  <c r="Y263" i="3" s="1"/>
  <c r="W328" i="3"/>
  <c r="X328" i="3" s="1"/>
  <c r="Y328" i="3" s="1"/>
  <c r="W160" i="3"/>
  <c r="X160" i="3" s="1"/>
  <c r="Y160" i="3" s="1"/>
  <c r="W254" i="3"/>
  <c r="X254" i="3" s="1"/>
  <c r="Y254" i="3" s="1"/>
  <c r="X96" i="3"/>
  <c r="Y96" i="3" s="1"/>
  <c r="W283" i="3"/>
  <c r="X283" i="3" s="1"/>
  <c r="Y283" i="3" s="1"/>
  <c r="X215" i="3"/>
  <c r="Y215" i="3" s="1"/>
  <c r="W17" i="3"/>
  <c r="X17" i="3" s="1"/>
  <c r="Y17" i="3" s="1"/>
  <c r="X11" i="3"/>
  <c r="Y11" i="3" s="1"/>
  <c r="W401" i="3"/>
  <c r="X401" i="3" s="1"/>
  <c r="Y401" i="3" s="1"/>
  <c r="X90" i="3"/>
  <c r="Y90" i="3" s="1"/>
  <c r="W340" i="3"/>
  <c r="X340" i="3" s="1"/>
  <c r="Y340" i="3" s="1"/>
  <c r="W298" i="3"/>
  <c r="X298" i="3" s="1"/>
  <c r="Y298" i="3" s="1"/>
  <c r="W23" i="3"/>
  <c r="X23" i="3" s="1"/>
  <c r="Y23" i="3" s="1"/>
  <c r="W352" i="3"/>
  <c r="X352" i="3" s="1"/>
  <c r="Y352" i="3" s="1"/>
  <c r="W294" i="3"/>
  <c r="X294" i="3" s="1"/>
  <c r="Y294" i="3" s="1"/>
  <c r="W320" i="3"/>
  <c r="X320" i="3" s="1"/>
  <c r="Y320" i="3" s="1"/>
  <c r="W173" i="3"/>
  <c r="X173" i="3" s="1"/>
  <c r="Y173" i="3" s="1"/>
  <c r="W194" i="3"/>
  <c r="X194" i="3" s="1"/>
  <c r="Y194" i="3" s="1"/>
  <c r="W302" i="3"/>
  <c r="X302" i="3" s="1"/>
  <c r="Y302" i="3" s="1"/>
  <c r="W308" i="3"/>
  <c r="X308" i="3" s="1"/>
  <c r="Y308" i="3" s="1"/>
  <c r="X28" i="3"/>
  <c r="Y28" i="3" s="1"/>
  <c r="W337" i="3"/>
  <c r="X337" i="3" s="1"/>
  <c r="Y337" i="3" s="1"/>
  <c r="W54" i="3"/>
  <c r="X54" i="3" s="1"/>
  <c r="Y54" i="3" s="1"/>
  <c r="W301" i="3"/>
  <c r="X301" i="3" s="1"/>
  <c r="Y301" i="3" s="1"/>
  <c r="W127" i="3"/>
  <c r="X127" i="3" s="1"/>
  <c r="Y127" i="3" s="1"/>
  <c r="W129" i="3"/>
  <c r="X129" i="3" s="1"/>
  <c r="Y129" i="3" s="1"/>
  <c r="X14" i="3"/>
  <c r="Y14" i="3" s="1"/>
  <c r="W260" i="3"/>
  <c r="X260" i="3" s="1"/>
  <c r="Y260" i="3" s="1"/>
  <c r="X247" i="3"/>
  <c r="Y247" i="3" s="1"/>
  <c r="X210" i="3"/>
  <c r="Y210" i="3" s="1"/>
  <c r="W394" i="3"/>
  <c r="X394" i="3" s="1"/>
  <c r="Y394" i="3" s="1"/>
  <c r="X144" i="3"/>
  <c r="Y144" i="3" s="1"/>
  <c r="X152" i="3"/>
  <c r="Y152" i="3" s="1"/>
  <c r="X33" i="3"/>
  <c r="Y33" i="3" s="1"/>
  <c r="X364" i="3"/>
  <c r="Y364" i="3" s="1"/>
  <c r="X99" i="3"/>
  <c r="Y99" i="3" s="1"/>
  <c r="X372" i="3"/>
  <c r="Y372" i="3" s="1"/>
  <c r="X386" i="3"/>
  <c r="Y386" i="3" s="1"/>
  <c r="X344" i="3"/>
  <c r="Y344" i="3" s="1"/>
  <c r="X385" i="3"/>
  <c r="Y385" i="3" s="1"/>
  <c r="X156" i="3"/>
  <c r="Y156" i="3" s="1"/>
  <c r="X81" i="3"/>
  <c r="Y81" i="3" s="1"/>
  <c r="X353" i="3"/>
  <c r="Y353" i="3" s="1"/>
  <c r="X86" i="3"/>
  <c r="Y86" i="3" s="1"/>
  <c r="X75" i="3"/>
  <c r="Y75" i="3" s="1"/>
  <c r="T429" i="3"/>
  <c r="U222" i="3" s="1"/>
  <c r="T1" i="3"/>
  <c r="W290" i="3"/>
  <c r="X290" i="3" s="1"/>
  <c r="Y290" i="3" s="1"/>
  <c r="W87" i="3"/>
  <c r="X87" i="3" s="1"/>
  <c r="Y87" i="3" s="1"/>
  <c r="W330" i="3"/>
  <c r="X330" i="3" s="1"/>
  <c r="Y330" i="3" s="1"/>
  <c r="W216" i="3"/>
  <c r="X216" i="3" s="1"/>
  <c r="Y216" i="3" s="1"/>
  <c r="W163" i="3"/>
  <c r="X163" i="3" s="1"/>
  <c r="Y163" i="3" s="1"/>
  <c r="W4" i="3"/>
  <c r="W250" i="3"/>
  <c r="X250" i="3" s="1"/>
  <c r="Y250" i="3" s="1"/>
  <c r="W296" i="3"/>
  <c r="X296" i="3" s="1"/>
  <c r="Y296" i="3" s="1"/>
  <c r="W274" i="3"/>
  <c r="X274" i="3" s="1"/>
  <c r="Y274" i="3" s="1"/>
  <c r="W56" i="3"/>
  <c r="X56" i="3" s="1"/>
  <c r="Y56" i="3" s="1"/>
  <c r="W95" i="3"/>
  <c r="X95" i="3" s="1"/>
  <c r="Y95" i="3" s="1"/>
  <c r="W424" i="3"/>
  <c r="X424" i="3" s="1"/>
  <c r="Y424" i="3" s="1"/>
  <c r="W235" i="3"/>
  <c r="X235" i="3" s="1"/>
  <c r="Y235" i="3" s="1"/>
  <c r="W67" i="3"/>
  <c r="X67" i="3" s="1"/>
  <c r="Y67" i="3" s="1"/>
  <c r="X249" i="3"/>
  <c r="Y249" i="3" s="1"/>
  <c r="W234" i="3"/>
  <c r="X234" i="3" s="1"/>
  <c r="Y234" i="3" s="1"/>
  <c r="W120" i="3"/>
  <c r="X120" i="3" s="1"/>
  <c r="Y120" i="3" s="1"/>
  <c r="W373" i="3"/>
  <c r="X373" i="3" s="1"/>
  <c r="Y373" i="3" s="1"/>
  <c r="X255" i="3"/>
  <c r="Y255" i="3" s="1"/>
  <c r="X196" i="3"/>
  <c r="Y196" i="3" s="1"/>
  <c r="W291" i="3"/>
  <c r="X291" i="3" s="1"/>
  <c r="Y291" i="3" s="1"/>
  <c r="X295" i="3"/>
  <c r="Y295" i="3" s="1"/>
  <c r="W150" i="3"/>
  <c r="X150" i="3" s="1"/>
  <c r="Y150" i="3" s="1"/>
  <c r="X109" i="3"/>
  <c r="Y109" i="3" s="1"/>
  <c r="X138" i="3"/>
  <c r="Y138" i="3" s="1"/>
  <c r="X114" i="3"/>
  <c r="Y114" i="3" s="1"/>
  <c r="X65" i="3"/>
  <c r="Y65" i="3" s="1"/>
  <c r="W117" i="3"/>
  <c r="X117" i="3" s="1"/>
  <c r="Y117" i="3" s="1"/>
  <c r="W60" i="3"/>
  <c r="X60" i="3" s="1"/>
  <c r="Y60" i="3" s="1"/>
  <c r="X110" i="3"/>
  <c r="Y110" i="3" s="1"/>
  <c r="X333" i="3"/>
  <c r="Y333" i="3" s="1"/>
  <c r="W252" i="3"/>
  <c r="X252" i="3" s="1"/>
  <c r="Y252" i="3" s="1"/>
  <c r="W372" i="3"/>
  <c r="W82" i="3"/>
  <c r="X82" i="3" s="1"/>
  <c r="Y82" i="3" s="1"/>
  <c r="W390" i="3"/>
  <c r="X390" i="3" s="1"/>
  <c r="Y390" i="3" s="1"/>
  <c r="W323" i="3"/>
  <c r="X323" i="3" s="1"/>
  <c r="Y323" i="3" s="1"/>
  <c r="W80" i="3"/>
  <c r="X80" i="3" s="1"/>
  <c r="Y80" i="3" s="1"/>
  <c r="W116" i="3"/>
  <c r="X116" i="3" s="1"/>
  <c r="Y116" i="3" s="1"/>
  <c r="W61" i="3"/>
  <c r="X61" i="3" s="1"/>
  <c r="Y61" i="3" s="1"/>
  <c r="X44" i="3"/>
  <c r="Y44" i="3" s="1"/>
  <c r="W386" i="3"/>
  <c r="W370" i="3"/>
  <c r="X370" i="3" s="1"/>
  <c r="Y370" i="3" s="1"/>
  <c r="W377" i="3"/>
  <c r="X377" i="3" s="1"/>
  <c r="Y377" i="3" s="1"/>
  <c r="W193" i="3"/>
  <c r="X193" i="3" s="1"/>
  <c r="Y193" i="3" s="1"/>
  <c r="W191" i="3"/>
  <c r="X191" i="3" s="1"/>
  <c r="Y191" i="3" s="1"/>
  <c r="X205" i="3"/>
  <c r="Y205" i="3" s="1"/>
  <c r="X12" i="3"/>
  <c r="Y12" i="3" s="1"/>
  <c r="X59" i="3"/>
  <c r="Y59" i="3" s="1"/>
  <c r="W223" i="3"/>
  <c r="X223" i="3" s="1"/>
  <c r="Y223" i="3" s="1"/>
  <c r="X168" i="3"/>
  <c r="Y168" i="3" s="1"/>
  <c r="W423" i="3"/>
  <c r="X423" i="3" s="1"/>
  <c r="Y423" i="3" s="1"/>
  <c r="W190" i="3"/>
  <c r="X190" i="3" s="1"/>
  <c r="Y190" i="3" s="1"/>
  <c r="W136" i="3"/>
  <c r="X136" i="3" s="1"/>
  <c r="Y136" i="3" s="1"/>
  <c r="W132" i="3"/>
  <c r="X132" i="3" s="1"/>
  <c r="Y132" i="3" s="1"/>
  <c r="X232" i="3"/>
  <c r="Y232" i="3" s="1"/>
  <c r="X135" i="3"/>
  <c r="Y135" i="3" s="1"/>
  <c r="W133" i="3"/>
  <c r="X133" i="3" s="1"/>
  <c r="Y133" i="3" s="1"/>
  <c r="W303" i="3"/>
  <c r="X303" i="3" s="1"/>
  <c r="Y303" i="3" s="1"/>
  <c r="X57" i="3"/>
  <c r="Y57" i="3" s="1"/>
  <c r="W8" i="3"/>
  <c r="X8" i="3" s="1"/>
  <c r="Y8" i="3" s="1"/>
  <c r="W307" i="3"/>
  <c r="X307" i="3" s="1"/>
  <c r="Y307" i="3" s="1"/>
  <c r="W200" i="3"/>
  <c r="X200" i="3" s="1"/>
  <c r="Y200" i="3" s="1"/>
  <c r="W279" i="3"/>
  <c r="X279" i="3" s="1"/>
  <c r="Y279" i="3" s="1"/>
  <c r="W400" i="3"/>
  <c r="X400" i="3" s="1"/>
  <c r="Y400" i="3" s="1"/>
  <c r="W41" i="3"/>
  <c r="X41" i="3" s="1"/>
  <c r="Y41" i="3" s="1"/>
  <c r="W242" i="3"/>
  <c r="X242" i="3" s="1"/>
  <c r="Y242" i="3" s="1"/>
  <c r="W181" i="3"/>
  <c r="X181" i="3" s="1"/>
  <c r="Y181" i="3" s="1"/>
  <c r="W15" i="3"/>
  <c r="X15" i="3" s="1"/>
  <c r="Y15" i="3" s="1"/>
  <c r="W83" i="3"/>
  <c r="X83" i="3" s="1"/>
  <c r="Y83" i="3" s="1"/>
  <c r="W344" i="3"/>
  <c r="X122" i="3"/>
  <c r="Y122" i="3" s="1"/>
  <c r="X329" i="3"/>
  <c r="Y329" i="3" s="1"/>
  <c r="X366" i="3"/>
  <c r="Y366" i="3" s="1"/>
  <c r="X251" i="3"/>
  <c r="Y251" i="3" s="1"/>
  <c r="X24" i="3"/>
  <c r="Y24" i="3" s="1"/>
  <c r="X321" i="3"/>
  <c r="Y321" i="3" s="1"/>
  <c r="X188" i="3"/>
  <c r="Y188" i="3" s="1"/>
  <c r="X380" i="3"/>
  <c r="Y380" i="3" s="1"/>
  <c r="X317" i="3"/>
  <c r="Y317" i="3" s="1"/>
  <c r="X119" i="3"/>
  <c r="Y119" i="3" s="1"/>
  <c r="X357" i="3"/>
  <c r="Y357" i="3" s="1"/>
  <c r="X362" i="3"/>
  <c r="Y362" i="3" s="1"/>
  <c r="X46" i="3"/>
  <c r="Y46" i="3" s="1"/>
  <c r="X131" i="3"/>
  <c r="Y131" i="3" s="1"/>
  <c r="X371" i="3"/>
  <c r="Y371" i="3" s="1"/>
  <c r="X74" i="3"/>
  <c r="Y74" i="3" s="1"/>
  <c r="X140" i="3"/>
  <c r="Y140" i="3" s="1"/>
  <c r="X208" i="3"/>
  <c r="Y208" i="3" s="1"/>
  <c r="X52" i="3"/>
  <c r="Y52" i="3" s="1"/>
  <c r="X134" i="3"/>
  <c r="Y134" i="3" s="1"/>
  <c r="X66" i="3"/>
  <c r="Y66" i="3" s="1"/>
  <c r="X286" i="3"/>
  <c r="Y286" i="3" s="1"/>
  <c r="X183" i="3"/>
  <c r="Y183" i="3" s="1"/>
  <c r="X154" i="3"/>
  <c r="Y154" i="3" s="1"/>
  <c r="X104" i="3"/>
  <c r="Y104" i="3" s="1"/>
  <c r="X37" i="3"/>
  <c r="Y37" i="3" s="1"/>
  <c r="X211" i="3"/>
  <c r="Y211" i="3" s="1"/>
  <c r="X35" i="3"/>
  <c r="Y35" i="3" s="1"/>
  <c r="X335" i="3"/>
  <c r="Y335" i="3" s="1"/>
  <c r="X226" i="3"/>
  <c r="Y226" i="3" s="1"/>
  <c r="X142" i="3"/>
  <c r="Y142" i="3" s="1"/>
  <c r="X332" i="3"/>
  <c r="Y332" i="3" s="1"/>
  <c r="X197" i="3"/>
  <c r="Y197" i="3" s="1"/>
  <c r="X280" i="3"/>
  <c r="Y280" i="3" s="1"/>
  <c r="X342" i="3"/>
  <c r="Y342" i="3" s="1"/>
  <c r="X318" i="3"/>
  <c r="Y318" i="3" s="1"/>
  <c r="X368" i="3"/>
  <c r="Y368" i="3" s="1"/>
  <c r="X361" i="3"/>
  <c r="Y361" i="3" s="1"/>
  <c r="X322" i="3"/>
  <c r="Y322" i="3" s="1"/>
  <c r="X411" i="3"/>
  <c r="Y411" i="3" s="1"/>
  <c r="X39" i="3"/>
  <c r="Y39" i="3" s="1"/>
  <c r="X349" i="3"/>
  <c r="Y349" i="3" s="1"/>
  <c r="X186" i="3"/>
  <c r="Y186" i="3" s="1"/>
  <c r="X187" i="3"/>
  <c r="Y187" i="3" s="1"/>
  <c r="X331" i="3"/>
  <c r="Y331" i="3" s="1"/>
  <c r="X220" i="3"/>
  <c r="Y220" i="3" s="1"/>
  <c r="X112" i="3"/>
  <c r="Y112" i="3" s="1"/>
  <c r="X261" i="3"/>
  <c r="Y261" i="3" s="1"/>
  <c r="X253" i="3"/>
  <c r="Y253" i="3" s="1"/>
  <c r="X73" i="3"/>
  <c r="Y73" i="3" s="1"/>
  <c r="X367" i="3"/>
  <c r="Y367" i="3" s="1"/>
  <c r="X13" i="3"/>
  <c r="Y13" i="3" s="1"/>
  <c r="X175" i="3"/>
  <c r="Y175" i="3" s="1"/>
  <c r="X159" i="3"/>
  <c r="Y159" i="3" s="1"/>
  <c r="X412" i="3"/>
  <c r="Y412" i="3" s="1"/>
  <c r="X420" i="3"/>
  <c r="Y420" i="3" s="1"/>
  <c r="X319" i="3"/>
  <c r="Y319" i="3" s="1"/>
  <c r="X287" i="3"/>
  <c r="Y287" i="3" s="1"/>
  <c r="X397" i="3"/>
  <c r="Y397" i="3" s="1"/>
  <c r="X399" i="3"/>
  <c r="Y399" i="3" s="1"/>
  <c r="X258" i="3"/>
  <c r="Y258" i="3" s="1"/>
  <c r="X345" i="3"/>
  <c r="Y345" i="3" s="1"/>
  <c r="X5" i="3"/>
  <c r="Y5" i="3" s="1"/>
  <c r="X111" i="3"/>
  <c r="Y111" i="3" s="1"/>
  <c r="X141" i="3"/>
  <c r="Y141" i="3" s="1"/>
  <c r="X48" i="3"/>
  <c r="Y48" i="3" s="1"/>
  <c r="X285" i="3"/>
  <c r="Y285" i="3" s="1"/>
  <c r="X395" i="3"/>
  <c r="Y395" i="3" s="1"/>
  <c r="X192" i="3"/>
  <c r="Y192" i="3" s="1"/>
  <c r="X383" i="3"/>
  <c r="Y383" i="3" s="1"/>
  <c r="X213" i="3"/>
  <c r="Y213" i="3" s="1"/>
  <c r="X71" i="3"/>
  <c r="Y71" i="3" s="1"/>
  <c r="X355" i="3"/>
  <c r="Y355" i="3" s="1"/>
  <c r="X240" i="3"/>
  <c r="Y240" i="3" s="1"/>
  <c r="X369" i="3"/>
  <c r="Y369" i="3" s="1"/>
  <c r="X105" i="3"/>
  <c r="Y105" i="3" s="1"/>
  <c r="X264" i="3"/>
  <c r="Y264" i="3" s="1"/>
  <c r="X182" i="3"/>
  <c r="Y182" i="3" s="1"/>
  <c r="V222" i="3" l="1"/>
  <c r="U426" i="3"/>
  <c r="U429" i="3" s="1"/>
  <c r="X4" i="3"/>
  <c r="Y4" i="3" l="1"/>
  <c r="V426" i="3"/>
  <c r="W222" i="3"/>
  <c r="W426" i="3" s="1"/>
  <c r="X222" i="3" l="1"/>
  <c r="Y222" i="3" l="1"/>
  <c r="Y426" i="3" s="1"/>
  <c r="X4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Bush, Daniel P.   DPI</author>
    <author>tc={9D41BF51-8A5B-422E-B02A-6070D7331C6C}</author>
    <author>tc={00B87788-4D49-4747-8824-1FB03305F6BA}</author>
  </authors>
  <commentList>
    <comment ref="C3" authorId="0" shapeId="0" xr:uid="{946F3439-A2CF-4934-91EA-CB3A68446BA5}">
      <text>
        <r>
          <rPr>
            <b/>
            <sz val="9"/>
            <color indexed="81"/>
            <rFont val="Tahoma"/>
            <family val="2"/>
          </rPr>
          <t xml:space="preserve">2022-23 membership as of 9/6/2023. </t>
        </r>
        <r>
          <rPr>
            <sz val="9"/>
            <color indexed="81"/>
            <rFont val="Tahoma"/>
            <family val="2"/>
          </rPr>
          <t xml:space="preserve">Must be 745 for Tier 1, or above 745 and less than 1,000 for Tier 2. For Sparsity Aid, membership EXCLUDES private school Choice, SNSP, and ICS pupils that are added to membership for General Aid purposes. </t>
        </r>
      </text>
    </comment>
    <comment ref="E3" authorId="0" shapeId="0" xr:uid="{67702A86-F62F-4AC8-B3D3-34C452128117}">
      <text>
        <r>
          <rPr>
            <sz val="9"/>
            <color indexed="81"/>
            <rFont val="Tahoma"/>
            <family val="2"/>
          </rPr>
          <t>Must be less than 10</t>
        </r>
      </text>
    </comment>
    <comment ref="H3" authorId="0" shapeId="0" xr:uid="{F5FAF1E8-A434-4DB1-95C9-4322D2144807}">
      <text>
        <r>
          <rPr>
            <sz val="9"/>
            <color indexed="81"/>
            <rFont val="Tahoma"/>
            <family val="2"/>
          </rPr>
          <t xml:space="preserve">A district eligible in the previous year that loses eligibility </t>
        </r>
        <r>
          <rPr>
            <u/>
            <sz val="9"/>
            <color indexed="81"/>
            <rFont val="Tahoma"/>
            <family val="2"/>
          </rPr>
          <t>due to membership growing above 1,000</t>
        </r>
        <r>
          <rPr>
            <sz val="9"/>
            <color indexed="81"/>
            <rFont val="Tahoma"/>
            <family val="2"/>
          </rPr>
          <t xml:space="preserve"> is eligible to receive 50% of the previous year's aid. This is a one-time payment. One eligible districts in 2023-24.</t>
        </r>
      </text>
    </comment>
    <comment ref="J3" authorId="0" shapeId="0" xr:uid="{F28FA160-16A1-4DB7-9316-B142AFC173AF}">
      <text>
        <r>
          <rPr>
            <sz val="9"/>
            <color indexed="81"/>
            <rFont val="Tahoma"/>
            <family val="2"/>
          </rPr>
          <t xml:space="preserve">This is the total amount for which the school district is eligible for FY24. Aid eligibility as of 10/19/2023 is prorated at 98.8% because base eligibility exceeds the appropriation of $28,614,000. </t>
        </r>
      </text>
    </comment>
    <comment ref="L3" authorId="0" shapeId="0" xr:uid="{1F9F7A33-4EDF-42B7-9B3A-718B84F84BBC}">
      <text>
        <r>
          <rPr>
            <sz val="9"/>
            <color indexed="81"/>
            <rFont val="Tahoma"/>
            <family val="2"/>
          </rPr>
          <t xml:space="preserve">Adjustments were made to aid eligibility compared to the initial aid calculation because the number of eligible districts and the number of members for whom Sparsity Aid is paid changed. This was due to membership adjustments made by school districts between the time Sparsity Aid was initiallly calculated for the September 2023 payment (based on membership used for July 1 Aid Estimate) and the final calculation (based on membership used for Oct. 15 Adi Cert.).
</t>
        </r>
      </text>
    </comment>
    <comment ref="K40" authorId="1" shapeId="0" xr:uid="{9D41BF51-8A5B-422E-B02A-6070D7331C6C}">
      <text>
        <t>[Threaded comment]
Your version of Excel allows you to read this threaded comment; however, any edits to it will get removed if the file is opened in a newer version of Excel. Learn more: https://go.microsoft.com/fwlink/?linkid=870924
Comment:
    The Colfax school district was eligible for Sparsity Aid at the Tier 2 level ($100/member) in the initial eligibility determination due to membership exceeding 745. The district made adjustments after the initial eligibility determination that resulted in membership of less than 746, thereby shifting eligibility to Tier 1 ($400/member).</t>
      </text>
    </comment>
    <comment ref="K51" authorId="2" shapeId="0" xr:uid="{00B87788-4D49-4747-8824-1FB03305F6BA}">
      <text>
        <t>[Threaded comment]
Your version of Excel allows you to read this threaded comment; however, any edits to it will get removed if the file is opened in a newer version of Excel. Learn more: https://go.microsoft.com/fwlink/?linkid=870924
Comment:
    The Durand-Arkansaw school district was not eligible for Sparsity Aid in the initial eligibility determination due to membership exceeding 1,000. The district made adjustments after the initial eligibility determination that resulted in membership of less than 1,000.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tc={2B58FA68-8208-4EB6-B969-71E50473F8EC}</author>
    <author>Bush, Daniel P.   DPI</author>
    <author>tc={D5BF70AB-80A3-4FCB-B9CC-B8D1D8C9007B}</author>
    <author>tc={8F6808C2-06B6-4E96-B895-E3D1ECC6C6AE}</author>
  </authors>
  <commentList>
    <comment ref="C3" authorId="0" shapeId="0" xr:uid="{2B58FA68-8208-4EB6-B969-71E50473F8EC}">
      <text>
        <t>[Threaded comment]
Your version of Excel allows you to read this threaded comment; however, any edits to it will get removed if the file is opened in a newer version of Excel. Learn more: https://go.microsoft.com/fwlink/?linkid=870924
Comment:
    Must be no more than 745 for Tier 1 eligibility; "between 745 and 1,000", district is eligible for Tier 2.</t>
      </text>
    </comment>
    <comment ref="E3" authorId="1" shapeId="0" xr:uid="{0AF725F5-32B1-4879-BFF3-BD87C528B3E6}">
      <text>
        <r>
          <rPr>
            <sz val="9"/>
            <color indexed="81"/>
            <rFont val="Tahoma"/>
            <family val="2"/>
          </rPr>
          <t>Must be less than 10 to be eligible for Tier 1, Tier 2, or Stop Gap aid.</t>
        </r>
      </text>
    </comment>
    <comment ref="F3" authorId="2" shapeId="0" xr:uid="{D5BF70AB-80A3-4FCB-B9CC-B8D1D8C9007B}">
      <text>
        <t>[Threaded comment]
Your version of Excel allows you to read this threaded comment; however, any edits to it will get removed if the file is opened in a newer version of Excel. Learn more: https://go.microsoft.com/fwlink/?linkid=870924
Comment:
    Membership is no more than 745 and members/sq. mile is less than 10.0</t>
      </text>
    </comment>
    <comment ref="I3" authorId="3" shapeId="0" xr:uid="{8F6808C2-06B6-4E96-B895-E3D1ECC6C6AE}">
      <text>
        <t>[Threaded comment]
Your version of Excel allows you to read this threaded comment; however, any edits to it will get removed if the file is opened in a newer version of Excel. Learn more: https://go.microsoft.com/fwlink/?linkid=870924
Comment:
    Membership is between 745 and 1000 [i.e., 746-999) and members/sq. mile is less than 10.0</t>
      </text>
    </comment>
    <comment ref="W3" authorId="1" shapeId="0" xr:uid="{6D34F62B-036D-4405-ADE8-C93B02E987F2}">
      <text>
        <r>
          <rPr>
            <sz val="9"/>
            <color indexed="81"/>
            <rFont val="Tahoma"/>
            <family val="2"/>
          </rPr>
          <t>The final 5% of the eligible amount is being held back until November pending any late membership changes that could affect a district's eligibility.</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0987477-8DB7-4322-B4E7-D0E2C57E5D7D}" name="area_calc_may2018" type="6" refreshedVersion="6" deleted="1" background="1" saveData="1">
    <textPr codePage="437" sourceFile="F:\Boundaries_Project\State_Federal_Funding\area_calc_may2018.txt" tab="0" comma="1">
      <textFields count="11">
        <textField type="skip"/>
        <textField type="text"/>
        <textField/>
        <textField type="text"/>
        <textField type="skip"/>
        <textField type="skip"/>
        <textField type="skip"/>
        <textField/>
        <textField/>
        <textField/>
        <textField/>
      </textFields>
    </textPr>
  </connection>
</connections>
</file>

<file path=xl/sharedStrings.xml><?xml version="1.0" encoding="utf-8"?>
<sst xmlns="http://schemas.openxmlformats.org/spreadsheetml/2006/main" count="1810" uniqueCount="489">
  <si>
    <t>Code</t>
  </si>
  <si>
    <t>District</t>
  </si>
  <si>
    <t>Area
(sq. mi.)</t>
  </si>
  <si>
    <t>Base 2022-23 Eligibility</t>
  </si>
  <si>
    <t>Albany</t>
  </si>
  <si>
    <t>Alma</t>
  </si>
  <si>
    <t>Alma Center</t>
  </si>
  <si>
    <t>Almond-Bancroft</t>
  </si>
  <si>
    <t>Tomorrow River</t>
  </si>
  <si>
    <t>Argyle</t>
  </si>
  <si>
    <t>Athens</t>
  </si>
  <si>
    <t>Auburndale</t>
  </si>
  <si>
    <t>Augusta</t>
  </si>
  <si>
    <t>Bangor</t>
  </si>
  <si>
    <t>Barneveld</t>
  </si>
  <si>
    <t>Bayfield</t>
  </si>
  <si>
    <t>Belmont Community</t>
  </si>
  <si>
    <t>Benton</t>
  </si>
  <si>
    <t>Birchwood</t>
  </si>
  <si>
    <t>Wisconsin Heights</t>
  </si>
  <si>
    <t>Blair-Taylor</t>
  </si>
  <si>
    <t>Pecatonica Area</t>
  </si>
  <si>
    <t>Bonduel</t>
  </si>
  <si>
    <t>North Lakeland</t>
  </si>
  <si>
    <t>Bowler</t>
  </si>
  <si>
    <t>Boyceville Community</t>
  </si>
  <si>
    <t>Brighton #1</t>
  </si>
  <si>
    <t>Brodhead</t>
  </si>
  <si>
    <t>Bruce</t>
  </si>
  <si>
    <t>Butternut</t>
  </si>
  <si>
    <t>Cadott Community</t>
  </si>
  <si>
    <t>Cambria-Friesland</t>
  </si>
  <si>
    <t>Cashton</t>
  </si>
  <si>
    <t>Cassville</t>
  </si>
  <si>
    <t>Chequamegon</t>
  </si>
  <si>
    <t>Clayton</t>
  </si>
  <si>
    <t>Clear Lake</t>
  </si>
  <si>
    <t>Clinton Community</t>
  </si>
  <si>
    <t>Cochrane-Fountain City</t>
  </si>
  <si>
    <t>Colby</t>
  </si>
  <si>
    <t>Coleman</t>
  </si>
  <si>
    <t>Colfax</t>
  </si>
  <si>
    <t>Cornell</t>
  </si>
  <si>
    <t>Crandon</t>
  </si>
  <si>
    <t>Crivitz</t>
  </si>
  <si>
    <t>Cuba City</t>
  </si>
  <si>
    <t>Cumberland</t>
  </si>
  <si>
    <t>Darlington Community</t>
  </si>
  <si>
    <t>Dover #1</t>
  </si>
  <si>
    <t>Edgar</t>
  </si>
  <si>
    <t>Elcho</t>
  </si>
  <si>
    <t>Eleva-Strum</t>
  </si>
  <si>
    <t>Elkhart Lake-Glenbeulah</t>
  </si>
  <si>
    <t>Elmwood</t>
  </si>
  <si>
    <t>Royall</t>
  </si>
  <si>
    <t>Erin</t>
  </si>
  <si>
    <t>Fall Creek</t>
  </si>
  <si>
    <t>Fennimore Community</t>
  </si>
  <si>
    <t>Florence</t>
  </si>
  <si>
    <t>Frederic</t>
  </si>
  <si>
    <t>North Crawford</t>
  </si>
  <si>
    <t>Gibraltar Area</t>
  </si>
  <si>
    <t>Gillett</t>
  </si>
  <si>
    <t>Gilman</t>
  </si>
  <si>
    <t>Gilmanton</t>
  </si>
  <si>
    <t>Glenwood City</t>
  </si>
  <si>
    <t>Granton Area</t>
  </si>
  <si>
    <t>Grantsburg</t>
  </si>
  <si>
    <t>Black Hawk</t>
  </si>
  <si>
    <t>Green Lake</t>
  </si>
  <si>
    <t>Greenwood</t>
  </si>
  <si>
    <t>Gresham</t>
  </si>
  <si>
    <t>Southwestern Wisconsin</t>
  </si>
  <si>
    <t>Herman-Neosho-Rubicon</t>
  </si>
  <si>
    <t>Highland</t>
  </si>
  <si>
    <t>Hilbert</t>
  </si>
  <si>
    <t>Hillsboro</t>
  </si>
  <si>
    <t>Hurley</t>
  </si>
  <si>
    <t>Hustisford</t>
  </si>
  <si>
    <t>Independence</t>
  </si>
  <si>
    <t>Iola-Scandinavia</t>
  </si>
  <si>
    <t>Iowa-Grant</t>
  </si>
  <si>
    <t>Ithaca</t>
  </si>
  <si>
    <t>Juda</t>
  </si>
  <si>
    <t>Dodgeland</t>
  </si>
  <si>
    <t>Kewaunee</t>
  </si>
  <si>
    <t>Ladysmith</t>
  </si>
  <si>
    <t>Lake Holcombe</t>
  </si>
  <si>
    <t>Lancaster Community</t>
  </si>
  <si>
    <t>Laona</t>
  </si>
  <si>
    <t>Lena</t>
  </si>
  <si>
    <t>Linn J4</t>
  </si>
  <si>
    <t>Linn J6</t>
  </si>
  <si>
    <t>Loyal</t>
  </si>
  <si>
    <t>Luck</t>
  </si>
  <si>
    <t>Manawa</t>
  </si>
  <si>
    <t>Marathon City</t>
  </si>
  <si>
    <t>Marion</t>
  </si>
  <si>
    <t>Markesan</t>
  </si>
  <si>
    <t>Mellen</t>
  </si>
  <si>
    <t>Melrose-Mindoro</t>
  </si>
  <si>
    <t>Menominee Indian</t>
  </si>
  <si>
    <t>Mercer</t>
  </si>
  <si>
    <t>Minocqua J1</t>
  </si>
  <si>
    <t>Lakeland UHS</t>
  </si>
  <si>
    <t>Northwood</t>
  </si>
  <si>
    <t>Mishicot</t>
  </si>
  <si>
    <t>Mondovi</t>
  </si>
  <si>
    <t>Montello</t>
  </si>
  <si>
    <t>Monticello</t>
  </si>
  <si>
    <t>Riverdale</t>
  </si>
  <si>
    <t>Necedah Area</t>
  </si>
  <si>
    <t>Neillsville</t>
  </si>
  <si>
    <t>New Auburn</t>
  </si>
  <si>
    <t>New Lisbon</t>
  </si>
  <si>
    <t>Niagara</t>
  </si>
  <si>
    <t>Norwalk-Ontario-Wilton</t>
  </si>
  <si>
    <t>Norway J7</t>
  </si>
  <si>
    <t>Oakfield</t>
  </si>
  <si>
    <t>Parkview</t>
  </si>
  <si>
    <t>Osseo-Fairchild</t>
  </si>
  <si>
    <t>Owen-Withee</t>
  </si>
  <si>
    <t>Pardeeville Area</t>
  </si>
  <si>
    <t>Paris J1</t>
  </si>
  <si>
    <t>Beecher-Dunbar-Pembine</t>
  </si>
  <si>
    <t>Pepin Area</t>
  </si>
  <si>
    <t>Phelps</t>
  </si>
  <si>
    <t>Phillips</t>
  </si>
  <si>
    <t>Pittsville</t>
  </si>
  <si>
    <t>Tri-County Area</t>
  </si>
  <si>
    <t>Plum City</t>
  </si>
  <si>
    <t>Port Edwards</t>
  </si>
  <si>
    <t>South Shore</t>
  </si>
  <si>
    <t>Potosi</t>
  </si>
  <si>
    <t>Prentice</t>
  </si>
  <si>
    <t>Princeton</t>
  </si>
  <si>
    <t>Randolph</t>
  </si>
  <si>
    <t>Random Lake</t>
  </si>
  <si>
    <t>North Cape</t>
  </si>
  <si>
    <t>Reedsville</t>
  </si>
  <si>
    <t>Rib Lake</t>
  </si>
  <si>
    <t>Rio Community</t>
  </si>
  <si>
    <t>River Ridge</t>
  </si>
  <si>
    <t>Rosendale-Brandon</t>
  </si>
  <si>
    <t>Rosholt</t>
  </si>
  <si>
    <t>Sevastopol</t>
  </si>
  <si>
    <t>Shell Lake</t>
  </si>
  <si>
    <t>Shiocton</t>
  </si>
  <si>
    <t>Shullsburg</t>
  </si>
  <si>
    <t>Siren</t>
  </si>
  <si>
    <t>Solon Springs</t>
  </si>
  <si>
    <t>Spencer</t>
  </si>
  <si>
    <t>Spring Valley</t>
  </si>
  <si>
    <t>Stockbridge</t>
  </si>
  <si>
    <t>Stratford</t>
  </si>
  <si>
    <t>Thorp</t>
  </si>
  <si>
    <t>Three Lakes</t>
  </si>
  <si>
    <t>Tigerton</t>
  </si>
  <si>
    <t>Flambeau</t>
  </si>
  <si>
    <t>Turtle Lake</t>
  </si>
  <si>
    <t>Union Grove UHS</t>
  </si>
  <si>
    <t>Valders Area</t>
  </si>
  <si>
    <t>Kickapoo Area</t>
  </si>
  <si>
    <t>Wabeno Area</t>
  </si>
  <si>
    <t>Big Foot UHS</t>
  </si>
  <si>
    <t>Washburn</t>
  </si>
  <si>
    <t>Washington</t>
  </si>
  <si>
    <t>Waterloo</t>
  </si>
  <si>
    <t>Wausaukee</t>
  </si>
  <si>
    <t>Wauzeka-Steuben</t>
  </si>
  <si>
    <t>Webster</t>
  </si>
  <si>
    <t>Weston</t>
  </si>
  <si>
    <t>Weyauwega-Fremont</t>
  </si>
  <si>
    <t>Whitehall</t>
  </si>
  <si>
    <t>White Lake</t>
  </si>
  <si>
    <t>Wild Rose</t>
  </si>
  <si>
    <t>Winter</t>
  </si>
  <si>
    <t>Wonewoc-Union Center</t>
  </si>
  <si>
    <t>Woodruff J1</t>
  </si>
  <si>
    <t>TOTALS</t>
  </si>
  <si>
    <t>Total aid eligibility:</t>
  </si>
  <si>
    <t>Appropriation:</t>
  </si>
  <si>
    <t>Aid prorated at:</t>
  </si>
  <si>
    <t>Appropriation</t>
  </si>
  <si>
    <t>Aid Proration</t>
  </si>
  <si>
    <t>Aid eligibiltiy - Tier 1</t>
  </si>
  <si>
    <t>Aid eligibiltiy - Tier 2</t>
  </si>
  <si>
    <t>Prorated 2022-23 Eligibility (Rounded)</t>
  </si>
  <si>
    <t>Abbotsford</t>
  </si>
  <si>
    <t>Adams-Friendship Area</t>
  </si>
  <si>
    <t>Algoma</t>
  </si>
  <si>
    <t>Altoona</t>
  </si>
  <si>
    <t>Amery</t>
  </si>
  <si>
    <t>Appleton Area</t>
  </si>
  <si>
    <t>Arcadia</t>
  </si>
  <si>
    <t>Ashland</t>
  </si>
  <si>
    <t>Ashwaubenon</t>
  </si>
  <si>
    <t>Baldwin-Woodville Area</t>
  </si>
  <si>
    <t>Unity</t>
  </si>
  <si>
    <t>Baraboo</t>
  </si>
  <si>
    <t>Barron Area</t>
  </si>
  <si>
    <t>Belleville</t>
  </si>
  <si>
    <t>Beloit</t>
  </si>
  <si>
    <t>Beloit Turner</t>
  </si>
  <si>
    <t>Berlin Area</t>
  </si>
  <si>
    <t>Black River Falls</t>
  </si>
  <si>
    <t>Bloomer</t>
  </si>
  <si>
    <t>Brillion</t>
  </si>
  <si>
    <t>Bristol #1</t>
  </si>
  <si>
    <t>Elmbrook</t>
  </si>
  <si>
    <t>Brown Deer</t>
  </si>
  <si>
    <t>Burlington Area</t>
  </si>
  <si>
    <t>Cambridge</t>
  </si>
  <si>
    <t>Cameron</t>
  </si>
  <si>
    <t>Campbellsport</t>
  </si>
  <si>
    <t>Cedarburg</t>
  </si>
  <si>
    <t>Cedar Grove-Belgium Area</t>
  </si>
  <si>
    <t>Chilton</t>
  </si>
  <si>
    <t>Clintonville</t>
  </si>
  <si>
    <t>Columbus</t>
  </si>
  <si>
    <t>Cudahy</t>
  </si>
  <si>
    <t>Deerfield Community</t>
  </si>
  <si>
    <t>Kettle Moraine</t>
  </si>
  <si>
    <t>Delavan-Darien</t>
  </si>
  <si>
    <t>Denmark</t>
  </si>
  <si>
    <t>Dodgeville</t>
  </si>
  <si>
    <t>Northland Pines</t>
  </si>
  <si>
    <t>East Troy Community</t>
  </si>
  <si>
    <t>Eau Claire Area</t>
  </si>
  <si>
    <t>Edgerton</t>
  </si>
  <si>
    <t>Elkhorn Area</t>
  </si>
  <si>
    <t>Elk Mound Area</t>
  </si>
  <si>
    <t>Ellsworth Community</t>
  </si>
  <si>
    <t>Evansville Community</t>
  </si>
  <si>
    <t>Fall River</t>
  </si>
  <si>
    <t>Fond Du Lac</t>
  </si>
  <si>
    <t>Fontana J8</t>
  </si>
  <si>
    <t>Fort Atkinson</t>
  </si>
  <si>
    <t>Fox Point J2</t>
  </si>
  <si>
    <t>Maple Dale-Indian Hill</t>
  </si>
  <si>
    <t>Franklin Public</t>
  </si>
  <si>
    <t>Northern Ozaukee</t>
  </si>
  <si>
    <t>Freedom Area</t>
  </si>
  <si>
    <t>Geneva J4</t>
  </si>
  <si>
    <t>Genoa City J2</t>
  </si>
  <si>
    <t>Germantown</t>
  </si>
  <si>
    <t>Nicolet UHS</t>
  </si>
  <si>
    <t>Glendale-River Hills</t>
  </si>
  <si>
    <t>Grafton</t>
  </si>
  <si>
    <t>Green Bay Area</t>
  </si>
  <si>
    <t>Greendale</t>
  </si>
  <si>
    <t>Greenfield</t>
  </si>
  <si>
    <t>Hamilton</t>
  </si>
  <si>
    <t>Saint Croix Central</t>
  </si>
  <si>
    <t>Hartford UHS</t>
  </si>
  <si>
    <t>Hartford J1</t>
  </si>
  <si>
    <t>Arrowhead UHS</t>
  </si>
  <si>
    <t>Hartland-Lakeside J3</t>
  </si>
  <si>
    <t>Hayward Community</t>
  </si>
  <si>
    <t>Holmen</t>
  </si>
  <si>
    <t>Holy Hill Area</t>
  </si>
  <si>
    <t>Horicon</t>
  </si>
  <si>
    <t>Howard-Suamico</t>
  </si>
  <si>
    <t>Howards Grove</t>
  </si>
  <si>
    <t>Hudson</t>
  </si>
  <si>
    <t>Janesville</t>
  </si>
  <si>
    <t>Jefferson</t>
  </si>
  <si>
    <t>Johnson Creek</t>
  </si>
  <si>
    <t>Kaukauna Area</t>
  </si>
  <si>
    <t>Kenosha</t>
  </si>
  <si>
    <t>Kewaskum</t>
  </si>
  <si>
    <t>Kiel Area</t>
  </si>
  <si>
    <t>Kimberly Area</t>
  </si>
  <si>
    <t>Kohler</t>
  </si>
  <si>
    <t>Lake Geneva J1</t>
  </si>
  <si>
    <t>Lake Mills Area</t>
  </si>
  <si>
    <t>Richmond</t>
  </si>
  <si>
    <t>Little Chute Area</t>
  </si>
  <si>
    <t>Lodi</t>
  </si>
  <si>
    <t>Lomira</t>
  </si>
  <si>
    <t>Luxemburg-Casco</t>
  </si>
  <si>
    <t>Madison Metropolitan</t>
  </si>
  <si>
    <t>Manitowoc</t>
  </si>
  <si>
    <t>Maple</t>
  </si>
  <si>
    <t>Marinette</t>
  </si>
  <si>
    <t>Marshall</t>
  </si>
  <si>
    <t>Mauston</t>
  </si>
  <si>
    <t>Mayville</t>
  </si>
  <si>
    <t>Menomonee Falls</t>
  </si>
  <si>
    <t>Menomonie Area</t>
  </si>
  <si>
    <t>Mequon-Thiensville</t>
  </si>
  <si>
    <t>Merrill Area</t>
  </si>
  <si>
    <t>Swallow</t>
  </si>
  <si>
    <t>North Lake</t>
  </si>
  <si>
    <t>Merton Community</t>
  </si>
  <si>
    <t>Milton</t>
  </si>
  <si>
    <t>Milwaukee</t>
  </si>
  <si>
    <t>Monona Grove</t>
  </si>
  <si>
    <t>Monroe</t>
  </si>
  <si>
    <t>Mosinee</t>
  </si>
  <si>
    <t>Mount Horeb Area</t>
  </si>
  <si>
    <t>Mukwonago</t>
  </si>
  <si>
    <t>Muskego-Norway</t>
  </si>
  <si>
    <t>Lake Country</t>
  </si>
  <si>
    <t>Nekoosa</t>
  </si>
  <si>
    <t>New Berlin</t>
  </si>
  <si>
    <t>New Glarus</t>
  </si>
  <si>
    <t>New Holstein</t>
  </si>
  <si>
    <t>New London</t>
  </si>
  <si>
    <t>New Richmond</t>
  </si>
  <si>
    <t>Norris</t>
  </si>
  <si>
    <t>North Fond Du Lac</t>
  </si>
  <si>
    <t>Oconomowoc Area</t>
  </si>
  <si>
    <t>Omro</t>
  </si>
  <si>
    <t>Onalaska</t>
  </si>
  <si>
    <t>Oostburg</t>
  </si>
  <si>
    <t>Oregon</t>
  </si>
  <si>
    <t>Osceola</t>
  </si>
  <si>
    <t>Oshkosh Area</t>
  </si>
  <si>
    <t>Palmyra-Eagle Area</t>
  </si>
  <si>
    <t>Peshtigo</t>
  </si>
  <si>
    <t>Pewaukee</t>
  </si>
  <si>
    <t>Platteville</t>
  </si>
  <si>
    <t>Portage Community</t>
  </si>
  <si>
    <t>Poynette</t>
  </si>
  <si>
    <t>Prairie Du Chien Area</t>
  </si>
  <si>
    <t>Prescott</t>
  </si>
  <si>
    <t>Pulaski Community</t>
  </si>
  <si>
    <t>Randall J1</t>
  </si>
  <si>
    <t>Raymond #14</t>
  </si>
  <si>
    <t>Reedsburg</t>
  </si>
  <si>
    <t>Rhinelander</t>
  </si>
  <si>
    <t>Rice Lake Area</t>
  </si>
  <si>
    <t>Richland</t>
  </si>
  <si>
    <t>Ripon Area</t>
  </si>
  <si>
    <t>River Falls</t>
  </si>
  <si>
    <t>D C Everest Area</t>
  </si>
  <si>
    <t>Saint Croix Falls</t>
  </si>
  <si>
    <t>Saint Francis</t>
  </si>
  <si>
    <t>Central/Westosha UHS</t>
  </si>
  <si>
    <t>Salem</t>
  </si>
  <si>
    <t>Sauk Prairie</t>
  </si>
  <si>
    <t>Seymour Community</t>
  </si>
  <si>
    <t>Sharon J11</t>
  </si>
  <si>
    <t>Shawano</t>
  </si>
  <si>
    <t>Sheboygan Area</t>
  </si>
  <si>
    <t>Sheboygan Falls</t>
  </si>
  <si>
    <t>Shorewood</t>
  </si>
  <si>
    <t>Silver Lake J1</t>
  </si>
  <si>
    <t>Slinger</t>
  </si>
  <si>
    <t>Somerset</t>
  </si>
  <si>
    <t>South Milwaukee</t>
  </si>
  <si>
    <t>Southern Door County</t>
  </si>
  <si>
    <t>Sparta Area</t>
  </si>
  <si>
    <t>River Valley</t>
  </si>
  <si>
    <t>Stanley-Boyd Area</t>
  </si>
  <si>
    <t>Stoughton Area</t>
  </si>
  <si>
    <t>Sturgeon Bay</t>
  </si>
  <si>
    <t>Sun Prairie Area</t>
  </si>
  <si>
    <t>Superior</t>
  </si>
  <si>
    <t>Tomah Area</t>
  </si>
  <si>
    <t>Tomahawk</t>
  </si>
  <si>
    <t>Twin Lakes #4</t>
  </si>
  <si>
    <t>Union Grove J1</t>
  </si>
  <si>
    <t>Verona Area</t>
  </si>
  <si>
    <t>Viroqua Area</t>
  </si>
  <si>
    <t>Walworth J1</t>
  </si>
  <si>
    <t>Waterford UHS</t>
  </si>
  <si>
    <t>Washington-Caldwell</t>
  </si>
  <si>
    <t>Waukesha</t>
  </si>
  <si>
    <t>Waunakee Community</t>
  </si>
  <si>
    <t>Waupaca</t>
  </si>
  <si>
    <t>Waupun</t>
  </si>
  <si>
    <t>Wausau</t>
  </si>
  <si>
    <t>Wautoma Area</t>
  </si>
  <si>
    <t>Wauwatosa</t>
  </si>
  <si>
    <t>West Bend</t>
  </si>
  <si>
    <t>Westby Area</t>
  </si>
  <si>
    <t>Westfield</t>
  </si>
  <si>
    <t>West Salem</t>
  </si>
  <si>
    <t>Wheatland J1</t>
  </si>
  <si>
    <t>Whitefish Bay</t>
  </si>
  <si>
    <t>Whitnall</t>
  </si>
  <si>
    <t>Williams Bay</t>
  </si>
  <si>
    <t>Wilmot UHS</t>
  </si>
  <si>
    <t>Winneconne Community</t>
  </si>
  <si>
    <t>Wisconsin Dells</t>
  </si>
  <si>
    <t>Wisconsin Rapids</t>
  </si>
  <si>
    <t>Wittenberg-Birnamwood</t>
  </si>
  <si>
    <t>Wrightstown Community</t>
  </si>
  <si>
    <t>Yorkville J2</t>
  </si>
  <si>
    <t>Wisconsin Department of Public Instruction | 2023-24 Sparsity Aid Eligibility</t>
  </si>
  <si>
    <t>2022-23 Membership</t>
  </si>
  <si>
    <t>2023-24 Tier 2  Eligibility</t>
  </si>
  <si>
    <t>Base 2023-24 Eligibility</t>
  </si>
  <si>
    <t>Wisconsin Department of Public Instruction |  Sparsity Aid Eligibility for 2023-24 (9/6/2023)</t>
  </si>
  <si>
    <t>Wis. Stat. sec. 115.436</t>
  </si>
  <si>
    <t>Membership
÷ Area</t>
  </si>
  <si>
    <t>Tier 1 eligible?</t>
  </si>
  <si>
    <t>Tier 1 members</t>
  </si>
  <si>
    <t>Tier 2 eligible?</t>
  </si>
  <si>
    <t>Tier 2 members</t>
  </si>
  <si>
    <t>Combined Tier 1 &amp; Tier 2 - eligible</t>
  </si>
  <si>
    <t>Combined Tier 1 &amp; Tier 2 - aid eligibility</t>
  </si>
  <si>
    <t>Combined Tier 1 &amp; Tier 2 - members</t>
  </si>
  <si>
    <r>
      <t xml:space="preserve">Received Tier 2 Aid in </t>
    </r>
    <r>
      <rPr>
        <b/>
        <i/>
        <sz val="10"/>
        <color rgb="FF0070C0"/>
        <rFont val="Calibri"/>
        <family val="2"/>
        <scheme val="minor"/>
      </rPr>
      <t>Prior Year</t>
    </r>
    <r>
      <rPr>
        <i/>
        <sz val="10"/>
        <color rgb="FF0070C0"/>
        <rFont val="Calibri"/>
        <family val="2"/>
        <scheme val="minor"/>
      </rPr>
      <t>?</t>
    </r>
  </si>
  <si>
    <t>Lost Tier 2 Aid due to membership &gt;1,000?</t>
  </si>
  <si>
    <t>Stop Gap Payment eligibility</t>
  </si>
  <si>
    <t>Stop gap members</t>
  </si>
  <si>
    <t>Final 2022-23 Eligibility (Rounded &amp; corrected)</t>
  </si>
  <si>
    <t>First 95%
Paid Sept '23</t>
  </si>
  <si>
    <t>Last 5%
Paid Nov '23</t>
  </si>
  <si>
    <t>SUM</t>
  </si>
  <si>
    <t>CHECK SUM</t>
  </si>
  <si>
    <t>Antigo Unified</t>
  </si>
  <si>
    <t>Beaver Dam Unified</t>
  </si>
  <si>
    <t>Boscobel Area</t>
  </si>
  <si>
    <t>Chetek-Weyerhaeuser Area</t>
  </si>
  <si>
    <t>Chippewa Falls Area Unified</t>
  </si>
  <si>
    <t>DeForest Area</t>
  </si>
  <si>
    <t>De Pere</t>
  </si>
  <si>
    <t>De Soto Area</t>
  </si>
  <si>
    <t>Drummond Area</t>
  </si>
  <si>
    <t>Durand-Arkansaw</t>
  </si>
  <si>
    <t>Lac du Flambeau #1</t>
  </si>
  <si>
    <t>Galesville-Ettrick-Trempealeau</t>
  </si>
  <si>
    <t>Goodman-Armstrong Creek</t>
  </si>
  <si>
    <t>Hortonville Area</t>
  </si>
  <si>
    <t>La Crosse</t>
  </si>
  <si>
    <t>La Farge</t>
  </si>
  <si>
    <t>Lake Geneva-Genoa City UHS</t>
  </si>
  <si>
    <t>Marshfield Unified</t>
  </si>
  <si>
    <t>Mcfarland</t>
  </si>
  <si>
    <t>Medford Area Public</t>
  </si>
  <si>
    <t>Menasha Joint</t>
  </si>
  <si>
    <t>Stone Bank</t>
  </si>
  <si>
    <t>Middleton-Cross Plains Area</t>
  </si>
  <si>
    <t>Mineral Point Unified</t>
  </si>
  <si>
    <t>Neenah Joint</t>
  </si>
  <si>
    <t>Oak Creek-Franklin Joint</t>
  </si>
  <si>
    <t>Oconto Unified</t>
  </si>
  <si>
    <t>Oconto Falls Public</t>
  </si>
  <si>
    <t>Plymouth Joint</t>
  </si>
  <si>
    <t>Port Washington-Saukville</t>
  </si>
  <si>
    <t>Prairie Farm Public</t>
  </si>
  <si>
    <t>Racine Unified</t>
  </si>
  <si>
    <t>Seneca Area</t>
  </si>
  <si>
    <t>Spooner Area</t>
  </si>
  <si>
    <t>Stevens Point Area Public</t>
  </si>
  <si>
    <t>Suring Public</t>
  </si>
  <si>
    <t>Trevor-Wilmot Consolidated</t>
  </si>
  <si>
    <t>Two Rivers Public</t>
  </si>
  <si>
    <t>Waterford Graded J1</t>
  </si>
  <si>
    <t>Watertown Unified</t>
  </si>
  <si>
    <t>West Allis-West Milwaukee</t>
  </si>
  <si>
    <t>West De Pere</t>
  </si>
  <si>
    <t>Whitewater Unified</t>
  </si>
  <si>
    <t>TOTALS/STATEWIDE AVE</t>
  </si>
  <si>
    <t>Initial proration</t>
  </si>
  <si>
    <t>2023-24 "Stop Gap" Eligibility*</t>
  </si>
  <si>
    <t>*Stop gap payment eligibility:</t>
  </si>
  <si>
    <t xml:space="preserve">Districts that lost eligibility due to membership exceeding 1,000 (lose Tier 2 eligibility); for 2023-24 Sparsity Aid, this includes one district (the Menominee Indian school district). </t>
  </si>
  <si>
    <r>
      <t xml:space="preserve">Districts that lose eligibility due to exceeding 10 members per square mile are </t>
    </r>
    <r>
      <rPr>
        <b/>
        <i/>
        <u/>
        <sz val="10"/>
        <color theme="1"/>
        <rFont val="Calibri"/>
        <family val="2"/>
        <scheme val="minor"/>
      </rPr>
      <t>not</t>
    </r>
    <r>
      <rPr>
        <i/>
        <sz val="10"/>
        <color theme="1"/>
        <rFont val="Calibri"/>
        <family val="2"/>
        <scheme val="minor"/>
      </rPr>
      <t xml:space="preserve"> eligible for the stop gap measure under current law; for 2023-24 Sparsity Aid, this includes two districts (Erin and Southwestern school districts).</t>
    </r>
  </si>
  <si>
    <t>October 19, 2023 (Final)</t>
  </si>
  <si>
    <t>Initial amounts from aid run in August 2023 (July 1 membership):</t>
  </si>
  <si>
    <t>Based on October 15 membership, prorated</t>
  </si>
  <si>
    <t>2022-23 Membership - as used for Oct 15 Cert of 2023-24 Gen Aid</t>
  </si>
  <si>
    <t>Received Tier 2 Aid in Prior Year?</t>
  </si>
  <si>
    <t>Prorated 2023-24 Eligibility (Rounded)</t>
  </si>
  <si>
    <t>2023-24 Eligibility w/ October 15 membership (Rounded &amp; corrected)</t>
  </si>
  <si>
    <t>Initial Sparsity Aid Eligibility (Sept 2023)</t>
  </si>
  <si>
    <t>Variance</t>
  </si>
  <si>
    <t>Actual Sparsity Aid Payments in SEPTEMBER 2023</t>
  </si>
  <si>
    <t>Remaining Payment: FINAL eligibility w/ Oct 15 membership less SEPT '23 payment</t>
  </si>
  <si>
    <t>Sum (check)</t>
  </si>
  <si>
    <t>Variance (check)</t>
  </si>
  <si>
    <t>Initial Calculation (August 2023)</t>
  </si>
  <si>
    <t>Varaince (Oct 15 less July 1)</t>
  </si>
  <si>
    <t>Wisconsin Department of Public Instruction |  Sparsity Aid Eligibility for 2023-24 (10/19/2023)</t>
  </si>
  <si>
    <t>Base 2023-24 Eligibility - Membership used for the Oct 15 Aid Cert</t>
  </si>
  <si>
    <t>Base 2023-24 Eligibility - Membership used for Oct. 15 Aid Certification</t>
  </si>
  <si>
    <t>2023-24 Tier 1 Eligibility</t>
  </si>
  <si>
    <t xml:space="preserve">First payment (95% of initial determination) - Sept 2023 </t>
  </si>
  <si>
    <r>
      <t xml:space="preserve">Membership
</t>
    </r>
    <r>
      <rPr>
        <b/>
        <i/>
        <sz val="9"/>
        <color theme="1"/>
        <rFont val="Calibri"/>
        <family val="2"/>
      </rPr>
      <t xml:space="preserve">÷ </t>
    </r>
    <r>
      <rPr>
        <b/>
        <i/>
        <sz val="9"/>
        <color theme="1"/>
        <rFont val="Calibri"/>
        <family val="2"/>
        <scheme val="minor"/>
      </rPr>
      <t>Area</t>
    </r>
  </si>
  <si>
    <t>Last 5% (adjusted)
Paid Nov '23</t>
  </si>
  <si>
    <t>Prorated 2023-24 Eligibility - Final</t>
  </si>
  <si>
    <t>Second payment (with adjustments) - Nov 2023</t>
  </si>
  <si>
    <t>Initial Aid Eligibiltiy Determination</t>
  </si>
  <si>
    <t>Variance (Final less Initial)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</si>
</sst>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_(* #,##0.0_);_(* \(#,##0.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u/>
      <sz val="9"/>
      <color indexed="81"/>
      <name val="Tahoma"/>
      <family val="2"/>
    </font>
    <font>
      <u/>
      <sz val="11"/>
      <color theme="10"/>
      <name val="Calibri"/>
      <family val="2"/>
      <scheme val="minor"/>
    </font>
    <font>
      <b/>
      <sz val="10"/>
      <color theme="1"/>
      <name val="Calibri"/>
      <family val="2"/>
      <scheme val="minor"/>
    </font>
    <font>
      <sz val="10"/>
      <color theme="1"/>
      <name val="Calibri"/>
      <family val="2"/>
      <scheme val="minor"/>
    </font>
    <font>
      <sz val="10"/>
      <color rgb="FF0070C0"/>
      <name val="Calibri"/>
      <family val="2"/>
      <scheme val="minor"/>
    </font>
    <font>
      <i/>
      <sz val="10"/>
      <color theme="1"/>
      <name val="Calibri"/>
      <family val="2"/>
      <scheme val="minor"/>
    </font>
    <font>
      <b/>
      <sz val="10"/>
      <color rgb="FF0070C0"/>
      <name val="Calibri"/>
      <family val="2"/>
      <scheme val="minor"/>
    </font>
    <font>
      <i/>
      <sz val="10"/>
      <color rgb="FF0070C0"/>
      <name val="Calibri"/>
      <family val="2"/>
      <scheme val="minor"/>
    </font>
    <font>
      <b/>
      <i/>
      <sz val="10"/>
      <color rgb="FF0070C0"/>
      <name val="Calibri"/>
      <family val="2"/>
      <scheme val="minor"/>
    </font>
    <font>
      <b/>
      <i/>
      <sz val="10"/>
      <color theme="1"/>
      <name val="Calibri"/>
      <family val="2"/>
      <scheme val="minor"/>
    </font>
    <font>
      <b/>
      <i/>
      <u/>
      <sz val="10"/>
      <color theme="1"/>
      <name val="Calibri"/>
      <family val="2"/>
      <scheme val="minor"/>
    </font>
    <font>
      <sz val="11"/>
      <color rgb="FFFF0000"/>
      <name val="Calibri"/>
      <family val="2"/>
      <scheme val="minor"/>
    </font>
    <font>
      <b/>
      <sz val="9"/>
      <color theme="1"/>
      <name val="Calibri"/>
      <family val="2"/>
      <scheme val="minor"/>
    </font>
    <font>
      <i/>
      <sz val="11"/>
      <color theme="1"/>
      <name val="Calibri"/>
      <family val="2"/>
      <scheme val="minor"/>
    </font>
    <font>
      <b/>
      <i/>
      <sz val="8"/>
      <color theme="1"/>
      <name val="Calibri"/>
      <family val="2"/>
      <scheme val="minor"/>
    </font>
    <font>
      <b/>
      <i/>
      <sz val="9"/>
      <color theme="1"/>
      <name val="Calibri"/>
      <family val="2"/>
      <scheme val="minor"/>
    </font>
    <font>
      <b/>
      <i/>
      <sz val="9"/>
      <color theme="1"/>
      <name val="Calibri"/>
      <family val="2"/>
    </font>
    <font>
      <b/>
      <sz val="11"/>
      <color rgb="FF0070C0"/>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D1E0"/>
        <bgColor indexed="64"/>
      </patternFill>
    </fill>
    <fill>
      <patternFill patternType="solid">
        <fgColor theme="9" tint="0.79998168889431442"/>
        <bgColor indexed="64"/>
      </patternFill>
    </fill>
    <fill>
      <patternFill patternType="solid">
        <fgColor theme="0" tint="-4.9989318521683403E-2"/>
        <bgColor indexed="64"/>
      </patternFill>
    </fill>
  </fills>
  <borders count="6">
    <border>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51">
    <xf numFmtId="0" fontId="0" fillId="0" borderId="0" xfId="0"/>
    <xf numFmtId="0" fontId="2" fillId="0" borderId="0" xfId="0" applyFont="1"/>
    <xf numFmtId="164" fontId="0" fillId="0" borderId="0" xfId="1" applyNumberFormat="1" applyFont="1" applyFill="1"/>
    <xf numFmtId="43" fontId="0" fillId="0" borderId="0" xfId="1" applyFont="1" applyFill="1"/>
    <xf numFmtId="165" fontId="0" fillId="0" borderId="0" xfId="2" applyNumberFormat="1" applyFont="1" applyFill="1"/>
    <xf numFmtId="49" fontId="0" fillId="0" borderId="0" xfId="0" applyNumberFormat="1"/>
    <xf numFmtId="9" fontId="2" fillId="0" borderId="0" xfId="3" applyFont="1" applyFill="1"/>
    <xf numFmtId="164" fontId="2" fillId="0" borderId="0" xfId="1" applyNumberFormat="1" applyFont="1" applyFill="1"/>
    <xf numFmtId="164" fontId="0" fillId="0" borderId="0" xfId="1" applyNumberFormat="1" applyFont="1" applyFill="1" applyBorder="1"/>
    <xf numFmtId="43" fontId="0" fillId="0" borderId="0" xfId="1" applyFont="1" applyFill="1" applyBorder="1"/>
    <xf numFmtId="165" fontId="0" fillId="0" borderId="0" xfId="2" applyNumberFormat="1" applyFont="1" applyFill="1" applyBorder="1"/>
    <xf numFmtId="165" fontId="0" fillId="0" borderId="0" xfId="0" applyNumberFormat="1"/>
    <xf numFmtId="165" fontId="1" fillId="0" borderId="0" xfId="2" applyNumberFormat="1" applyFont="1" applyFill="1" applyBorder="1"/>
    <xf numFmtId="1" fontId="2" fillId="0" borderId="1" xfId="0" applyNumberFormat="1" applyFont="1" applyBorder="1" applyAlignment="1">
      <alignment horizontal="center"/>
    </xf>
    <xf numFmtId="0" fontId="2" fillId="0" borderId="1" xfId="0" applyFont="1" applyBorder="1" applyAlignment="1">
      <alignment horizontal="right"/>
    </xf>
    <xf numFmtId="164" fontId="2" fillId="0" borderId="1" xfId="1" applyNumberFormat="1" applyFont="1" applyFill="1" applyBorder="1"/>
    <xf numFmtId="43" fontId="2" fillId="0" borderId="1" xfId="1" applyFont="1" applyFill="1" applyBorder="1"/>
    <xf numFmtId="165" fontId="2" fillId="0" borderId="1" xfId="2" applyNumberFormat="1" applyFont="1" applyFill="1" applyBorder="1"/>
    <xf numFmtId="0" fontId="2" fillId="0" borderId="1" xfId="0" applyFont="1" applyBorder="1"/>
    <xf numFmtId="1" fontId="0" fillId="0" borderId="0" xfId="0" applyNumberFormat="1" applyAlignment="1">
      <alignment horizontal="center"/>
    </xf>
    <xf numFmtId="165" fontId="2" fillId="0" borderId="0" xfId="2" applyNumberFormat="1" applyFont="1" applyFill="1" applyBorder="1" applyAlignment="1">
      <alignment horizontal="right"/>
    </xf>
    <xf numFmtId="10" fontId="2" fillId="0" borderId="0" xfId="3" applyNumberFormat="1" applyFont="1" applyFill="1" applyBorder="1"/>
    <xf numFmtId="0" fontId="7" fillId="0" borderId="0" xfId="0" applyFont="1"/>
    <xf numFmtId="0" fontId="8" fillId="0" borderId="0" xfId="0" applyFont="1"/>
    <xf numFmtId="0" fontId="8" fillId="0" borderId="0" xfId="0" applyFont="1" applyAlignment="1">
      <alignment horizontal="right"/>
    </xf>
    <xf numFmtId="1" fontId="8" fillId="0" borderId="0" xfId="0" applyNumberFormat="1" applyFont="1" applyAlignment="1">
      <alignment horizontal="right"/>
    </xf>
    <xf numFmtId="165" fontId="8" fillId="0" borderId="0" xfId="2" applyNumberFormat="1" applyFont="1" applyFill="1" applyBorder="1" applyAlignment="1">
      <alignment horizontal="right"/>
    </xf>
    <xf numFmtId="164" fontId="8" fillId="0" borderId="0" xfId="1" applyNumberFormat="1" applyFont="1" applyFill="1" applyAlignment="1">
      <alignment horizontal="right"/>
    </xf>
    <xf numFmtId="165" fontId="8" fillId="0" borderId="0" xfId="2" applyNumberFormat="1" applyFont="1" applyFill="1" applyAlignment="1">
      <alignment horizontal="right"/>
    </xf>
    <xf numFmtId="1" fontId="8" fillId="0" borderId="0" xfId="1" applyNumberFormat="1" applyFont="1" applyFill="1" applyAlignment="1">
      <alignment horizontal="right"/>
    </xf>
    <xf numFmtId="165" fontId="9" fillId="0" borderId="0" xfId="2" applyNumberFormat="1" applyFont="1" applyFill="1" applyAlignment="1">
      <alignment horizontal="right"/>
    </xf>
    <xf numFmtId="44" fontId="8" fillId="0" borderId="0" xfId="2" applyFont="1" applyFill="1" applyAlignment="1">
      <alignment horizontal="right"/>
    </xf>
    <xf numFmtId="166" fontId="8" fillId="0" borderId="0" xfId="2" applyNumberFormat="1" applyFont="1" applyFill="1" applyAlignment="1">
      <alignment horizontal="right"/>
    </xf>
    <xf numFmtId="10" fontId="10" fillId="0" borderId="0" xfId="3" applyNumberFormat="1" applyFont="1" applyFill="1" applyAlignment="1">
      <alignment horizontal="right"/>
    </xf>
    <xf numFmtId="10" fontId="8" fillId="0" borderId="0" xfId="2" applyNumberFormat="1" applyFont="1" applyFill="1" applyBorder="1" applyAlignment="1">
      <alignment horizontal="right"/>
    </xf>
    <xf numFmtId="49" fontId="8" fillId="0" borderId="0" xfId="0" applyNumberFormat="1" applyFont="1"/>
    <xf numFmtId="0" fontId="6" fillId="0" borderId="0" xfId="4"/>
    <xf numFmtId="165" fontId="7" fillId="0" borderId="0" xfId="2" applyNumberFormat="1" applyFont="1" applyFill="1" applyAlignment="1">
      <alignment horizontal="right"/>
    </xf>
    <xf numFmtId="164" fontId="7" fillId="0" borderId="0" xfId="1" applyNumberFormat="1" applyFont="1" applyFill="1" applyAlignment="1">
      <alignment horizontal="right"/>
    </xf>
    <xf numFmtId="1" fontId="7" fillId="0" borderId="0" xfId="1" applyNumberFormat="1" applyFont="1" applyFill="1" applyAlignment="1">
      <alignment horizontal="right"/>
    </xf>
    <xf numFmtId="165" fontId="11" fillId="0" borderId="0" xfId="2" applyNumberFormat="1" applyFont="1" applyFill="1" applyAlignment="1">
      <alignment horizontal="right"/>
    </xf>
    <xf numFmtId="9" fontId="7" fillId="0" borderId="0" xfId="3" applyFont="1" applyFill="1" applyAlignment="1">
      <alignment horizontal="right"/>
    </xf>
    <xf numFmtId="44" fontId="10" fillId="0" borderId="0" xfId="2" applyFont="1" applyFill="1" applyAlignment="1">
      <alignment horizontal="right"/>
    </xf>
    <xf numFmtId="44" fontId="8" fillId="0" borderId="0" xfId="2" applyFont="1" applyFill="1" applyBorder="1" applyAlignment="1">
      <alignment horizontal="right"/>
    </xf>
    <xf numFmtId="49" fontId="8" fillId="0" borderId="0" xfId="0" applyNumberFormat="1" applyFont="1" applyAlignment="1">
      <alignment vertical="center"/>
    </xf>
    <xf numFmtId="164" fontId="8" fillId="0" borderId="0" xfId="1" applyNumberFormat="1" applyFont="1" applyFill="1" applyBorder="1" applyAlignment="1">
      <alignment horizontal="right"/>
    </xf>
    <xf numFmtId="43" fontId="8" fillId="0" borderId="0" xfId="1" applyFont="1" applyFill="1" applyBorder="1" applyAlignment="1">
      <alignment horizontal="right"/>
    </xf>
    <xf numFmtId="1" fontId="8" fillId="0" borderId="0" xfId="1" applyNumberFormat="1" applyFont="1" applyFill="1" applyBorder="1" applyAlignment="1">
      <alignment horizontal="right"/>
    </xf>
    <xf numFmtId="165" fontId="9" fillId="0" borderId="0" xfId="2" applyNumberFormat="1" applyFont="1" applyFill="1" applyBorder="1" applyAlignment="1">
      <alignment horizontal="right"/>
    </xf>
    <xf numFmtId="0" fontId="8" fillId="3" borderId="0" xfId="0" applyFont="1" applyFill="1"/>
    <xf numFmtId="49" fontId="8" fillId="3" borderId="0" xfId="0" applyNumberFormat="1" applyFont="1" applyFill="1" applyAlignment="1">
      <alignment vertical="center"/>
    </xf>
    <xf numFmtId="164" fontId="8" fillId="3" borderId="0" xfId="1" applyNumberFormat="1" applyFont="1" applyFill="1" applyBorder="1" applyAlignment="1">
      <alignment horizontal="right"/>
    </xf>
    <xf numFmtId="43" fontId="8" fillId="3" borderId="0" xfId="1" applyFont="1" applyFill="1" applyBorder="1" applyAlignment="1">
      <alignment horizontal="right"/>
    </xf>
    <xf numFmtId="1" fontId="8" fillId="3" borderId="0" xfId="1" applyNumberFormat="1" applyFont="1" applyFill="1" applyBorder="1" applyAlignment="1">
      <alignment horizontal="right"/>
    </xf>
    <xf numFmtId="165" fontId="8" fillId="3" borderId="0" xfId="2" applyNumberFormat="1" applyFont="1" applyFill="1" applyBorder="1" applyAlignment="1">
      <alignment horizontal="right"/>
    </xf>
    <xf numFmtId="165" fontId="9" fillId="3" borderId="0" xfId="2" applyNumberFormat="1" applyFont="1" applyFill="1" applyBorder="1" applyAlignment="1">
      <alignment horizontal="right"/>
    </xf>
    <xf numFmtId="44" fontId="8" fillId="3" borderId="0" xfId="2" applyFont="1" applyFill="1" applyBorder="1" applyAlignment="1">
      <alignment horizontal="right"/>
    </xf>
    <xf numFmtId="0" fontId="8" fillId="4" borderId="0" xfId="0" applyFont="1" applyFill="1"/>
    <xf numFmtId="49" fontId="8" fillId="4" borderId="0" xfId="0" applyNumberFormat="1" applyFont="1" applyFill="1" applyAlignment="1">
      <alignment vertical="center"/>
    </xf>
    <xf numFmtId="164" fontId="8" fillId="4" borderId="0" xfId="1" applyNumberFormat="1" applyFont="1" applyFill="1" applyBorder="1" applyAlignment="1">
      <alignment horizontal="right"/>
    </xf>
    <xf numFmtId="43" fontId="8" fillId="4" borderId="0" xfId="1" applyFont="1" applyFill="1" applyBorder="1" applyAlignment="1">
      <alignment horizontal="right"/>
    </xf>
    <xf numFmtId="1" fontId="8" fillId="4" borderId="0" xfId="1" applyNumberFormat="1" applyFont="1" applyFill="1" applyBorder="1" applyAlignment="1">
      <alignment horizontal="right"/>
    </xf>
    <xf numFmtId="165" fontId="8" fillId="4" borderId="0" xfId="2" applyNumberFormat="1" applyFont="1" applyFill="1" applyBorder="1" applyAlignment="1">
      <alignment horizontal="right"/>
    </xf>
    <xf numFmtId="165" fontId="9" fillId="4" borderId="0" xfId="2" applyNumberFormat="1" applyFont="1" applyFill="1" applyBorder="1" applyAlignment="1">
      <alignment horizontal="right"/>
    </xf>
    <xf numFmtId="44" fontId="8" fillId="4" borderId="0" xfId="2" applyFont="1" applyFill="1" applyBorder="1" applyAlignment="1">
      <alignment horizontal="right"/>
    </xf>
    <xf numFmtId="0" fontId="8" fillId="5" borderId="0" xfId="0" applyFont="1" applyFill="1"/>
    <xf numFmtId="49" fontId="8" fillId="5" borderId="0" xfId="0" applyNumberFormat="1" applyFont="1" applyFill="1" applyAlignment="1">
      <alignment vertical="center"/>
    </xf>
    <xf numFmtId="164" fontId="8" fillId="5" borderId="0" xfId="1" applyNumberFormat="1" applyFont="1" applyFill="1" applyBorder="1" applyAlignment="1">
      <alignment horizontal="right"/>
    </xf>
    <xf numFmtId="43" fontId="8" fillId="5" borderId="0" xfId="1" applyFont="1" applyFill="1" applyBorder="1" applyAlignment="1">
      <alignment horizontal="right"/>
    </xf>
    <xf numFmtId="1" fontId="8" fillId="5" borderId="0" xfId="1" applyNumberFormat="1" applyFont="1" applyFill="1" applyBorder="1" applyAlignment="1">
      <alignment horizontal="right"/>
    </xf>
    <xf numFmtId="165" fontId="8" fillId="5" borderId="0" xfId="2" applyNumberFormat="1" applyFont="1" applyFill="1" applyBorder="1" applyAlignment="1">
      <alignment horizontal="right"/>
    </xf>
    <xf numFmtId="165" fontId="9" fillId="5" borderId="0" xfId="2" applyNumberFormat="1" applyFont="1" applyFill="1" applyBorder="1" applyAlignment="1">
      <alignment horizontal="right"/>
    </xf>
    <xf numFmtId="44" fontId="8" fillId="5" borderId="0" xfId="2" applyFont="1" applyFill="1" applyBorder="1" applyAlignment="1">
      <alignment horizontal="right"/>
    </xf>
    <xf numFmtId="0" fontId="8" fillId="2" borderId="0" xfId="0" applyFont="1" applyFill="1"/>
    <xf numFmtId="49" fontId="8" fillId="2" borderId="0" xfId="0" applyNumberFormat="1" applyFont="1" applyFill="1" applyAlignment="1">
      <alignment vertical="center"/>
    </xf>
    <xf numFmtId="164" fontId="8" fillId="2" borderId="0" xfId="1" applyNumberFormat="1" applyFont="1" applyFill="1" applyBorder="1" applyAlignment="1">
      <alignment horizontal="right"/>
    </xf>
    <xf numFmtId="43" fontId="8" fillId="2" borderId="0" xfId="1" applyFont="1" applyFill="1" applyBorder="1" applyAlignment="1">
      <alignment horizontal="right"/>
    </xf>
    <xf numFmtId="1" fontId="8" fillId="2" borderId="0" xfId="1" applyNumberFormat="1" applyFont="1" applyFill="1" applyBorder="1" applyAlignment="1">
      <alignment horizontal="right"/>
    </xf>
    <xf numFmtId="165" fontId="8" fillId="2" borderId="0" xfId="2" applyNumberFormat="1" applyFont="1" applyFill="1" applyBorder="1" applyAlignment="1">
      <alignment horizontal="right"/>
    </xf>
    <xf numFmtId="165" fontId="9" fillId="2" borderId="0" xfId="2" applyNumberFormat="1" applyFont="1" applyFill="1" applyBorder="1" applyAlignment="1">
      <alignment horizontal="right"/>
    </xf>
    <xf numFmtId="44" fontId="8" fillId="2" borderId="0" xfId="2" applyFont="1" applyFill="1" applyBorder="1" applyAlignment="1">
      <alignment horizontal="right"/>
    </xf>
    <xf numFmtId="164" fontId="7" fillId="0" borderId="1" xfId="1" applyNumberFormat="1" applyFont="1" applyBorder="1" applyAlignment="1">
      <alignment horizontal="center"/>
    </xf>
    <xf numFmtId="164" fontId="7" fillId="0" borderId="1" xfId="1" applyNumberFormat="1" applyFont="1" applyBorder="1" applyAlignment="1">
      <alignment horizontal="right"/>
    </xf>
    <xf numFmtId="164" fontId="7" fillId="0" borderId="1" xfId="1" applyNumberFormat="1" applyFont="1" applyFill="1" applyBorder="1" applyAlignment="1">
      <alignment horizontal="right"/>
    </xf>
    <xf numFmtId="164" fontId="11" fillId="0" borderId="1" xfId="1" applyNumberFormat="1" applyFont="1" applyFill="1" applyBorder="1" applyAlignment="1">
      <alignment horizontal="right"/>
    </xf>
    <xf numFmtId="44" fontId="7" fillId="0" borderId="1" xfId="1" applyNumberFormat="1" applyFont="1" applyFill="1" applyBorder="1" applyAlignment="1">
      <alignment horizontal="right"/>
    </xf>
    <xf numFmtId="44" fontId="7" fillId="0" borderId="1" xfId="2" applyFont="1" applyFill="1" applyBorder="1" applyAlignment="1">
      <alignment horizontal="right"/>
    </xf>
    <xf numFmtId="1" fontId="8" fillId="0" borderId="0" xfId="0" applyNumberFormat="1" applyFont="1" applyAlignment="1">
      <alignment horizontal="center"/>
    </xf>
    <xf numFmtId="2" fontId="8" fillId="0" borderId="0" xfId="0" applyNumberFormat="1" applyFont="1" applyAlignment="1">
      <alignment horizontal="right"/>
    </xf>
    <xf numFmtId="165" fontId="7" fillId="0" borderId="0" xfId="2" applyNumberFormat="1" applyFont="1" applyFill="1" applyBorder="1" applyAlignment="1">
      <alignment horizontal="right"/>
    </xf>
    <xf numFmtId="166" fontId="8" fillId="2" borderId="0" xfId="3" applyNumberFormat="1" applyFont="1" applyFill="1" applyBorder="1" applyAlignment="1">
      <alignment horizontal="right"/>
    </xf>
    <xf numFmtId="165" fontId="7" fillId="5" borderId="0" xfId="2" applyNumberFormat="1" applyFont="1" applyFill="1" applyBorder="1" applyAlignment="1">
      <alignment horizontal="right"/>
    </xf>
    <xf numFmtId="166" fontId="7" fillId="5" borderId="0" xfId="3" applyNumberFormat="1" applyFont="1" applyFill="1" applyBorder="1" applyAlignment="1">
      <alignment horizontal="right"/>
    </xf>
    <xf numFmtId="1" fontId="10" fillId="6" borderId="0" xfId="0" applyNumberFormat="1" applyFont="1" applyFill="1" applyAlignment="1">
      <alignment horizontal="left" vertical="top" wrapText="1"/>
    </xf>
    <xf numFmtId="49" fontId="10" fillId="6" borderId="0" xfId="0" applyNumberFormat="1" applyFont="1" applyFill="1" applyAlignment="1">
      <alignment horizontal="left" vertical="top" wrapText="1"/>
    </xf>
    <xf numFmtId="164" fontId="10" fillId="6" borderId="0" xfId="1" applyNumberFormat="1" applyFont="1" applyFill="1" applyBorder="1" applyAlignment="1">
      <alignment horizontal="left" vertical="top" wrapText="1"/>
    </xf>
    <xf numFmtId="43" fontId="10" fillId="6" borderId="0" xfId="1" applyFont="1" applyFill="1" applyBorder="1" applyAlignment="1">
      <alignment horizontal="left" vertical="top" wrapText="1"/>
    </xf>
    <xf numFmtId="2" fontId="10" fillId="6" borderId="0" xfId="0" applyNumberFormat="1" applyFont="1" applyFill="1" applyAlignment="1">
      <alignment horizontal="left" vertical="top" wrapText="1"/>
    </xf>
    <xf numFmtId="165" fontId="10" fillId="6" borderId="0" xfId="2" applyNumberFormat="1" applyFont="1" applyFill="1" applyBorder="1" applyAlignment="1">
      <alignment horizontal="left" vertical="top" wrapText="1"/>
    </xf>
    <xf numFmtId="1" fontId="10" fillId="6" borderId="0" xfId="1" applyNumberFormat="1" applyFont="1" applyFill="1" applyBorder="1" applyAlignment="1">
      <alignment horizontal="left" vertical="top" wrapText="1"/>
    </xf>
    <xf numFmtId="165" fontId="12" fillId="6" borderId="0" xfId="2" applyNumberFormat="1" applyFont="1" applyFill="1" applyBorder="1" applyAlignment="1">
      <alignment horizontal="left" vertical="top" wrapText="1"/>
    </xf>
    <xf numFmtId="44" fontId="10" fillId="6" borderId="0" xfId="2" applyFont="1" applyFill="1" applyBorder="1" applyAlignment="1">
      <alignment horizontal="left" vertical="top" wrapText="1"/>
    </xf>
    <xf numFmtId="44" fontId="13" fillId="6" borderId="0" xfId="2" applyFont="1" applyFill="1" applyBorder="1" applyAlignment="1">
      <alignment horizontal="left" vertical="top" wrapText="1"/>
    </xf>
    <xf numFmtId="0" fontId="0" fillId="6" borderId="0" xfId="0" applyFill="1"/>
    <xf numFmtId="0" fontId="14" fillId="0" borderId="0" xfId="0" applyFont="1"/>
    <xf numFmtId="0" fontId="10" fillId="0" borderId="0" xfId="0" applyFont="1"/>
    <xf numFmtId="167" fontId="2" fillId="0" borderId="0" xfId="1" applyNumberFormat="1" applyFont="1"/>
    <xf numFmtId="167" fontId="0" fillId="0" borderId="0" xfId="1" applyNumberFormat="1" applyFont="1"/>
    <xf numFmtId="164" fontId="2" fillId="0" borderId="0" xfId="1" applyNumberFormat="1" applyFont="1"/>
    <xf numFmtId="164" fontId="0" fillId="0" borderId="0" xfId="1" applyNumberFormat="1" applyFont="1"/>
    <xf numFmtId="2" fontId="2" fillId="0" borderId="0" xfId="0" applyNumberFormat="1" applyFont="1"/>
    <xf numFmtId="0" fontId="17" fillId="0" borderId="0" xfId="0" applyFont="1" applyAlignment="1">
      <alignment horizontal="center" vertical="top" wrapText="1"/>
    </xf>
    <xf numFmtId="2" fontId="0" fillId="0" borderId="0" xfId="0" applyNumberFormat="1"/>
    <xf numFmtId="0" fontId="19" fillId="0" borderId="0" xfId="0" applyFont="1" applyAlignment="1">
      <alignment horizontal="center" vertical="top" wrapText="1"/>
    </xf>
    <xf numFmtId="164" fontId="19" fillId="0" borderId="0" xfId="1" applyNumberFormat="1" applyFont="1" applyAlignment="1">
      <alignment horizontal="center" vertical="top" wrapText="1"/>
    </xf>
    <xf numFmtId="2" fontId="19" fillId="0" borderId="0" xfId="0" applyNumberFormat="1" applyFont="1" applyAlignment="1">
      <alignment horizontal="center" vertical="top" wrapText="1"/>
    </xf>
    <xf numFmtId="165" fontId="2" fillId="0" borderId="0" xfId="2" applyNumberFormat="1" applyFont="1"/>
    <xf numFmtId="165" fontId="0" fillId="0" borderId="0" xfId="2" applyNumberFormat="1" applyFont="1"/>
    <xf numFmtId="165" fontId="19" fillId="0" borderId="0" xfId="2" applyNumberFormat="1" applyFont="1" applyAlignment="1">
      <alignment horizontal="center" vertical="top" wrapText="1"/>
    </xf>
    <xf numFmtId="1" fontId="2" fillId="0" borderId="0" xfId="0" applyNumberFormat="1" applyFont="1"/>
    <xf numFmtId="1" fontId="0" fillId="0" borderId="0" xfId="0" applyNumberFormat="1"/>
    <xf numFmtId="1" fontId="19" fillId="0" borderId="0" xfId="0" applyNumberFormat="1" applyFont="1" applyAlignment="1">
      <alignment horizontal="center" vertical="top" wrapText="1"/>
    </xf>
    <xf numFmtId="167" fontId="19" fillId="0" borderId="0" xfId="1" applyNumberFormat="1" applyFont="1" applyAlignment="1">
      <alignment horizontal="center" vertical="top" wrapText="1"/>
    </xf>
    <xf numFmtId="10" fontId="0" fillId="0" borderId="0" xfId="3" applyNumberFormat="1" applyFont="1"/>
    <xf numFmtId="164" fontId="2" fillId="0" borderId="1" xfId="1" applyNumberFormat="1" applyFont="1" applyBorder="1"/>
    <xf numFmtId="2" fontId="2" fillId="0" borderId="1" xfId="0" applyNumberFormat="1" applyFont="1" applyBorder="1"/>
    <xf numFmtId="165" fontId="2" fillId="0" borderId="1" xfId="2" applyNumberFormat="1" applyFont="1" applyBorder="1"/>
    <xf numFmtId="1" fontId="2" fillId="0" borderId="1" xfId="0" applyNumberFormat="1" applyFont="1" applyBorder="1"/>
    <xf numFmtId="1" fontId="0" fillId="0" borderId="0" xfId="0" applyNumberFormat="1" applyAlignment="1">
      <alignment horizontal="right"/>
    </xf>
    <xf numFmtId="166" fontId="0" fillId="0" borderId="0" xfId="3" applyNumberFormat="1" applyFont="1"/>
    <xf numFmtId="0" fontId="18" fillId="0" borderId="0" xfId="0" applyFont="1"/>
    <xf numFmtId="164" fontId="18" fillId="0" borderId="0" xfId="1" applyNumberFormat="1" applyFont="1"/>
    <xf numFmtId="2" fontId="18" fillId="0" borderId="0" xfId="0" applyNumberFormat="1" applyFont="1"/>
    <xf numFmtId="165" fontId="18" fillId="0" borderId="0" xfId="2" applyNumberFormat="1" applyFont="1"/>
    <xf numFmtId="1" fontId="18" fillId="0" borderId="0" xfId="0" applyNumberFormat="1" applyFont="1"/>
    <xf numFmtId="167" fontId="2" fillId="0" borderId="1" xfId="1" applyNumberFormat="1" applyFont="1" applyBorder="1"/>
    <xf numFmtId="167" fontId="18" fillId="0" borderId="0" xfId="1" applyNumberFormat="1" applyFont="1"/>
    <xf numFmtId="165" fontId="20" fillId="0" borderId="0" xfId="2" applyNumberFormat="1" applyFont="1" applyFill="1" applyBorder="1" applyAlignment="1">
      <alignment horizontal="center" vertical="top" wrapText="1"/>
    </xf>
    <xf numFmtId="1" fontId="20" fillId="0" borderId="0" xfId="0" applyNumberFormat="1" applyFont="1" applyAlignment="1">
      <alignment horizontal="center" vertical="top" wrapText="1"/>
    </xf>
    <xf numFmtId="49" fontId="20" fillId="0" borderId="0" xfId="0" applyNumberFormat="1" applyFont="1" applyAlignment="1">
      <alignment horizontal="center" vertical="top" wrapText="1"/>
    </xf>
    <xf numFmtId="164" fontId="20" fillId="0" borderId="0" xfId="1" applyNumberFormat="1" applyFont="1" applyFill="1" applyBorder="1" applyAlignment="1">
      <alignment horizontal="center" vertical="top" wrapText="1"/>
    </xf>
    <xf numFmtId="2" fontId="20" fillId="0" borderId="0" xfId="1" applyNumberFormat="1" applyFont="1" applyFill="1" applyBorder="1" applyAlignment="1">
      <alignment horizontal="center" vertical="top" wrapText="1"/>
    </xf>
    <xf numFmtId="2" fontId="20" fillId="0" borderId="0" xfId="0" applyNumberFormat="1" applyFont="1" applyAlignment="1">
      <alignment horizontal="center" vertical="top" wrapText="1"/>
    </xf>
    <xf numFmtId="44" fontId="20" fillId="0" borderId="0" xfId="2" applyFont="1" applyFill="1" applyBorder="1" applyAlignment="1">
      <alignment horizontal="center" vertical="top" wrapText="1"/>
    </xf>
    <xf numFmtId="165" fontId="22" fillId="0" borderId="0" xfId="2" applyNumberFormat="1" applyFont="1"/>
    <xf numFmtId="165" fontId="17" fillId="0" borderId="0" xfId="2" applyNumberFormat="1" applyFont="1" applyAlignment="1">
      <alignment horizontal="center" vertical="top" wrapText="1"/>
    </xf>
    <xf numFmtId="165" fontId="23" fillId="0" borderId="2" xfId="2" applyNumberFormat="1" applyFont="1" applyFill="1" applyBorder="1"/>
    <xf numFmtId="165" fontId="16" fillId="0" borderId="3" xfId="2" applyNumberFormat="1" applyFont="1" applyFill="1" applyBorder="1"/>
    <xf numFmtId="165" fontId="23" fillId="0" borderId="4" xfId="2" applyNumberFormat="1" applyFont="1" applyFill="1" applyBorder="1"/>
    <xf numFmtId="165" fontId="16" fillId="0" borderId="5" xfId="2" applyNumberFormat="1" applyFont="1" applyFill="1" applyBorder="1"/>
    <xf numFmtId="0" fontId="16" fillId="0" borderId="0" xfId="0" applyFont="1" applyFill="1" applyBorder="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PB\Sparsity%20Aid\2023-24\Sparsity%20Aid%20Run_2023-24.xlsx" TargetMode="External"/><Relationship Id="rId1" Type="http://schemas.openxmlformats.org/officeDocument/2006/relationships/externalLinkPath" Target="/PB/Sparsity%20Aid/2023-24/Sparsity%20Aid%20Run_2023-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2023-24 Aid Eligible Districts"/>
      <sheetName val="11.1.2022 for 2023-24 stop gap"/>
      <sheetName val="Membership"/>
      <sheetName val="Geo Area"/>
      <sheetName val="OLD"/>
    </sheetNames>
    <sheetDataSet>
      <sheetData sheetId="0"/>
      <sheetData sheetId="1"/>
      <sheetData sheetId="2">
        <row r="3">
          <cell r="A3" t="str">
            <v>Code</v>
          </cell>
          <cell r="B3" t="str">
            <v>District</v>
          </cell>
          <cell r="C3" t="str">
            <v>2021-22 Membership (updated for Oct 15 Aid Cert)</v>
          </cell>
          <cell r="D3" t="str">
            <v>Area
(sq. mi.)</v>
          </cell>
          <cell r="E3" t="str">
            <v>Membership
÷ Area</v>
          </cell>
          <cell r="F3" t="str">
            <v>2022-23 Tier 1 Eligibile?</v>
          </cell>
          <cell r="G3" t="str">
            <v>2022-23 Tier 2 Eligibile?</v>
          </cell>
          <cell r="H3" t="str">
            <v>Membership increased from &lt;1,000 to 1,000+</v>
          </cell>
          <cell r="I3" t="str">
            <v>"Stop Gap" Eligibile?</v>
          </cell>
          <cell r="J3" t="str">
            <v>Aid eligibiltiy - Tier 1</v>
          </cell>
          <cell r="K3" t="str">
            <v>Aid eligibiltiy - Tier 2</v>
          </cell>
        </row>
        <row r="4">
          <cell r="A4">
            <v>7</v>
          </cell>
          <cell r="B4" t="str">
            <v>Abbotsford</v>
          </cell>
          <cell r="C4">
            <v>806</v>
          </cell>
          <cell r="D4">
            <v>42.948300132852744</v>
          </cell>
          <cell r="E4">
            <v>18.766749731812105</v>
          </cell>
          <cell r="F4">
            <v>0</v>
          </cell>
          <cell r="G4">
            <v>0</v>
          </cell>
          <cell r="H4">
            <v>0</v>
          </cell>
          <cell r="I4">
            <v>0</v>
          </cell>
          <cell r="J4">
            <v>0</v>
          </cell>
          <cell r="K4">
            <v>0</v>
          </cell>
        </row>
        <row r="5">
          <cell r="A5">
            <v>14</v>
          </cell>
          <cell r="B5" t="str">
            <v>Adams-Friendship Area</v>
          </cell>
          <cell r="C5">
            <v>1493</v>
          </cell>
          <cell r="D5">
            <v>486.73997792392754</v>
          </cell>
          <cell r="E5">
            <v>3.0673461554730577</v>
          </cell>
          <cell r="F5">
            <v>0</v>
          </cell>
          <cell r="G5">
            <v>0</v>
          </cell>
          <cell r="H5">
            <v>0</v>
          </cell>
          <cell r="I5">
            <v>0</v>
          </cell>
          <cell r="J5">
            <v>0</v>
          </cell>
          <cell r="K5">
            <v>0</v>
          </cell>
        </row>
        <row r="6">
          <cell r="A6">
            <v>63</v>
          </cell>
          <cell r="B6" t="str">
            <v>Albany</v>
          </cell>
          <cell r="C6">
            <v>408</v>
          </cell>
          <cell r="D6">
            <v>67.224280656521515</v>
          </cell>
          <cell r="E6">
            <v>6.0692356394953757</v>
          </cell>
          <cell r="F6">
            <v>1</v>
          </cell>
          <cell r="G6">
            <v>0</v>
          </cell>
          <cell r="H6">
            <v>0</v>
          </cell>
          <cell r="I6">
            <v>0</v>
          </cell>
          <cell r="J6">
            <v>163200</v>
          </cell>
          <cell r="K6">
            <v>0</v>
          </cell>
        </row>
        <row r="7">
          <cell r="A7">
            <v>70</v>
          </cell>
          <cell r="B7" t="str">
            <v>Algoma</v>
          </cell>
          <cell r="C7">
            <v>715</v>
          </cell>
          <cell r="D7">
            <v>68.3581578823634</v>
          </cell>
          <cell r="E7">
            <v>10.459614801651524</v>
          </cell>
          <cell r="F7">
            <v>0</v>
          </cell>
          <cell r="G7">
            <v>0</v>
          </cell>
          <cell r="H7">
            <v>0</v>
          </cell>
          <cell r="I7">
            <v>0</v>
          </cell>
          <cell r="J7">
            <v>0</v>
          </cell>
          <cell r="K7">
            <v>0</v>
          </cell>
        </row>
        <row r="8">
          <cell r="A8">
            <v>84</v>
          </cell>
          <cell r="B8" t="str">
            <v>Alma</v>
          </cell>
          <cell r="C8">
            <v>240</v>
          </cell>
          <cell r="D8">
            <v>136.7320621710505</v>
          </cell>
          <cell r="E8">
            <v>1.7552576637055493</v>
          </cell>
          <cell r="F8">
            <v>1</v>
          </cell>
          <cell r="G8">
            <v>0</v>
          </cell>
          <cell r="H8">
            <v>0</v>
          </cell>
          <cell r="I8">
            <v>0</v>
          </cell>
          <cell r="J8">
            <v>96000</v>
          </cell>
          <cell r="K8">
            <v>0</v>
          </cell>
        </row>
        <row r="9">
          <cell r="A9">
            <v>91</v>
          </cell>
          <cell r="B9" t="str">
            <v>Alma Center</v>
          </cell>
          <cell r="C9">
            <v>525</v>
          </cell>
          <cell r="D9">
            <v>133.42990589305882</v>
          </cell>
          <cell r="E9">
            <v>3.934650155721283</v>
          </cell>
          <cell r="F9">
            <v>1</v>
          </cell>
          <cell r="G9">
            <v>0</v>
          </cell>
          <cell r="H9">
            <v>0</v>
          </cell>
          <cell r="I9">
            <v>0</v>
          </cell>
          <cell r="J9">
            <v>210000</v>
          </cell>
          <cell r="K9">
            <v>0</v>
          </cell>
        </row>
        <row r="10">
          <cell r="A10">
            <v>105</v>
          </cell>
          <cell r="B10" t="str">
            <v>Almond-Bancroft</v>
          </cell>
          <cell r="C10">
            <v>449</v>
          </cell>
          <cell r="D10">
            <v>108.33522183286189</v>
          </cell>
          <cell r="E10">
            <v>4.1445431356822358</v>
          </cell>
          <cell r="F10">
            <v>1</v>
          </cell>
          <cell r="G10">
            <v>0</v>
          </cell>
          <cell r="H10">
            <v>0</v>
          </cell>
          <cell r="I10">
            <v>0</v>
          </cell>
          <cell r="J10">
            <v>179600</v>
          </cell>
          <cell r="K10">
            <v>0</v>
          </cell>
        </row>
        <row r="11">
          <cell r="A11">
            <v>112</v>
          </cell>
          <cell r="B11" t="str">
            <v>Altoona</v>
          </cell>
          <cell r="C11">
            <v>1657</v>
          </cell>
          <cell r="D11">
            <v>13.028044142795311</v>
          </cell>
          <cell r="E11">
            <v>127.18716499869583</v>
          </cell>
          <cell r="F11">
            <v>0</v>
          </cell>
          <cell r="G11">
            <v>0</v>
          </cell>
          <cell r="H11">
            <v>0</v>
          </cell>
          <cell r="I11">
            <v>0</v>
          </cell>
          <cell r="J11">
            <v>0</v>
          </cell>
          <cell r="K11">
            <v>0</v>
          </cell>
        </row>
        <row r="12">
          <cell r="A12">
            <v>119</v>
          </cell>
          <cell r="B12" t="str">
            <v>Amery</v>
          </cell>
          <cell r="C12">
            <v>1510</v>
          </cell>
          <cell r="D12">
            <v>162.66264466408194</v>
          </cell>
          <cell r="E12">
            <v>9.2830164117787017</v>
          </cell>
          <cell r="F12">
            <v>0</v>
          </cell>
          <cell r="G12">
            <v>0</v>
          </cell>
          <cell r="H12">
            <v>0</v>
          </cell>
          <cell r="I12">
            <v>0</v>
          </cell>
          <cell r="J12">
            <v>0</v>
          </cell>
          <cell r="K12">
            <v>0</v>
          </cell>
        </row>
        <row r="13">
          <cell r="A13">
            <v>126</v>
          </cell>
          <cell r="B13" t="str">
            <v>Tomorrow River</v>
          </cell>
          <cell r="C13">
            <v>891</v>
          </cell>
          <cell r="D13">
            <v>99.487022616809696</v>
          </cell>
          <cell r="E13">
            <v>8.9559419566894682</v>
          </cell>
          <cell r="F13">
            <v>0</v>
          </cell>
          <cell r="G13">
            <v>1</v>
          </cell>
          <cell r="H13">
            <v>0</v>
          </cell>
          <cell r="I13">
            <v>0</v>
          </cell>
          <cell r="J13">
            <v>0</v>
          </cell>
          <cell r="K13">
            <v>89100</v>
          </cell>
        </row>
        <row r="14">
          <cell r="A14">
            <v>140</v>
          </cell>
          <cell r="B14" t="str">
            <v>Antigo</v>
          </cell>
          <cell r="C14">
            <v>2128</v>
          </cell>
          <cell r="D14">
            <v>542.52598650428388</v>
          </cell>
          <cell r="E14">
            <v>3.9223927570945891</v>
          </cell>
          <cell r="F14">
            <v>0</v>
          </cell>
          <cell r="G14">
            <v>0</v>
          </cell>
          <cell r="H14">
            <v>0</v>
          </cell>
          <cell r="I14">
            <v>0</v>
          </cell>
          <cell r="J14">
            <v>0</v>
          </cell>
          <cell r="K14">
            <v>0</v>
          </cell>
        </row>
        <row r="15">
          <cell r="A15">
            <v>147</v>
          </cell>
          <cell r="B15" t="str">
            <v>Appleton Area</v>
          </cell>
          <cell r="C15">
            <v>14308</v>
          </cell>
          <cell r="D15">
            <v>44.615704534976132</v>
          </cell>
          <cell r="E15">
            <v>320.6942521502346</v>
          </cell>
          <cell r="F15">
            <v>0</v>
          </cell>
          <cell r="G15">
            <v>0</v>
          </cell>
          <cell r="H15">
            <v>0</v>
          </cell>
          <cell r="I15">
            <v>0</v>
          </cell>
          <cell r="J15">
            <v>0</v>
          </cell>
          <cell r="K15">
            <v>0</v>
          </cell>
        </row>
        <row r="16">
          <cell r="A16">
            <v>154</v>
          </cell>
          <cell r="B16" t="str">
            <v>Arcadia</v>
          </cell>
          <cell r="C16">
            <v>1314</v>
          </cell>
          <cell r="D16">
            <v>213.55571212788675</v>
          </cell>
          <cell r="E16">
            <v>6.152961149609137</v>
          </cell>
          <cell r="F16">
            <v>0</v>
          </cell>
          <cell r="G16">
            <v>0</v>
          </cell>
          <cell r="H16">
            <v>0</v>
          </cell>
          <cell r="I16">
            <v>0</v>
          </cell>
          <cell r="J16">
            <v>0</v>
          </cell>
          <cell r="K16">
            <v>0</v>
          </cell>
        </row>
        <row r="17">
          <cell r="A17">
            <v>161</v>
          </cell>
          <cell r="B17" t="str">
            <v>Argyle</v>
          </cell>
          <cell r="C17">
            <v>270</v>
          </cell>
          <cell r="D17">
            <v>83.248368478364398</v>
          </cell>
          <cell r="E17">
            <v>3.2433068051077889</v>
          </cell>
          <cell r="F17">
            <v>1</v>
          </cell>
          <cell r="G17">
            <v>0</v>
          </cell>
          <cell r="H17">
            <v>0</v>
          </cell>
          <cell r="I17">
            <v>0</v>
          </cell>
          <cell r="J17">
            <v>108000</v>
          </cell>
          <cell r="K17">
            <v>0</v>
          </cell>
        </row>
        <row r="18">
          <cell r="A18">
            <v>170</v>
          </cell>
          <cell r="B18" t="str">
            <v>Ashland</v>
          </cell>
          <cell r="C18">
            <v>1943</v>
          </cell>
          <cell r="D18">
            <v>408.80726987527396</v>
          </cell>
          <cell r="E18">
            <v>4.7528508986467006</v>
          </cell>
          <cell r="F18">
            <v>0</v>
          </cell>
          <cell r="G18">
            <v>0</v>
          </cell>
          <cell r="H18">
            <v>0</v>
          </cell>
          <cell r="I18">
            <v>0</v>
          </cell>
          <cell r="J18">
            <v>0</v>
          </cell>
          <cell r="K18">
            <v>0</v>
          </cell>
        </row>
        <row r="19">
          <cell r="A19">
            <v>182</v>
          </cell>
          <cell r="B19" t="str">
            <v>Ashwaubenon</v>
          </cell>
          <cell r="C19">
            <v>2205</v>
          </cell>
          <cell r="D19">
            <v>10.123602799620322</v>
          </cell>
          <cell r="E19">
            <v>217.80783419146954</v>
          </cell>
          <cell r="F19">
            <v>0</v>
          </cell>
          <cell r="G19">
            <v>0</v>
          </cell>
          <cell r="H19">
            <v>0</v>
          </cell>
          <cell r="I19">
            <v>0</v>
          </cell>
          <cell r="J19">
            <v>0</v>
          </cell>
          <cell r="K19">
            <v>0</v>
          </cell>
        </row>
        <row r="20">
          <cell r="A20">
            <v>196</v>
          </cell>
          <cell r="B20" t="str">
            <v>Athens</v>
          </cell>
          <cell r="C20">
            <v>441</v>
          </cell>
          <cell r="D20">
            <v>156.28999280997047</v>
          </cell>
          <cell r="E20">
            <v>2.8216777803310933</v>
          </cell>
          <cell r="F20">
            <v>1</v>
          </cell>
          <cell r="G20">
            <v>0</v>
          </cell>
          <cell r="H20">
            <v>0</v>
          </cell>
          <cell r="I20">
            <v>0</v>
          </cell>
          <cell r="J20">
            <v>176400</v>
          </cell>
          <cell r="K20">
            <v>0</v>
          </cell>
        </row>
        <row r="21">
          <cell r="A21">
            <v>203</v>
          </cell>
          <cell r="B21" t="str">
            <v>Auburndale</v>
          </cell>
          <cell r="C21">
            <v>754</v>
          </cell>
          <cell r="D21">
            <v>150.77547556175884</v>
          </cell>
          <cell r="E21">
            <v>5.0008132767663236</v>
          </cell>
          <cell r="F21">
            <v>0</v>
          </cell>
          <cell r="G21">
            <v>1</v>
          </cell>
          <cell r="H21">
            <v>0</v>
          </cell>
          <cell r="I21">
            <v>0</v>
          </cell>
          <cell r="J21">
            <v>0</v>
          </cell>
          <cell r="K21">
            <v>75400</v>
          </cell>
        </row>
        <row r="22">
          <cell r="A22">
            <v>217</v>
          </cell>
          <cell r="B22" t="str">
            <v>Augusta</v>
          </cell>
          <cell r="C22">
            <v>603</v>
          </cell>
          <cell r="D22">
            <v>165.51049228444336</v>
          </cell>
          <cell r="E22">
            <v>3.6432735573264745</v>
          </cell>
          <cell r="F22">
            <v>1</v>
          </cell>
          <cell r="G22">
            <v>0</v>
          </cell>
          <cell r="H22">
            <v>0</v>
          </cell>
          <cell r="I22">
            <v>0</v>
          </cell>
          <cell r="J22">
            <v>241200</v>
          </cell>
          <cell r="K22">
            <v>0</v>
          </cell>
        </row>
        <row r="23">
          <cell r="A23">
            <v>231</v>
          </cell>
          <cell r="B23" t="str">
            <v>Baldwin-Woodville Area</v>
          </cell>
          <cell r="C23">
            <v>1651</v>
          </cell>
          <cell r="D23">
            <v>115.66185007731258</v>
          </cell>
          <cell r="E23">
            <v>14.274369629194169</v>
          </cell>
          <cell r="F23">
            <v>0</v>
          </cell>
          <cell r="G23">
            <v>0</v>
          </cell>
          <cell r="H23">
            <v>0</v>
          </cell>
          <cell r="I23">
            <v>0</v>
          </cell>
          <cell r="J23">
            <v>0</v>
          </cell>
          <cell r="K23">
            <v>0</v>
          </cell>
        </row>
        <row r="24">
          <cell r="A24">
            <v>238</v>
          </cell>
          <cell r="B24" t="str">
            <v>Unity</v>
          </cell>
          <cell r="C24">
            <v>1001</v>
          </cell>
          <cell r="D24">
            <v>147.03600949034742</v>
          </cell>
          <cell r="E24">
            <v>6.8078561399322615</v>
          </cell>
          <cell r="F24">
            <v>0</v>
          </cell>
          <cell r="G24">
            <v>0</v>
          </cell>
          <cell r="H24">
            <v>0</v>
          </cell>
          <cell r="I24">
            <v>0</v>
          </cell>
          <cell r="J24">
            <v>0</v>
          </cell>
          <cell r="K24">
            <v>0</v>
          </cell>
        </row>
        <row r="25">
          <cell r="A25">
            <v>245</v>
          </cell>
          <cell r="B25" t="str">
            <v>Bangor</v>
          </cell>
          <cell r="C25">
            <v>640</v>
          </cell>
          <cell r="D25">
            <v>94.776908677727945</v>
          </cell>
          <cell r="E25">
            <v>6.7526996705094744</v>
          </cell>
          <cell r="F25">
            <v>1</v>
          </cell>
          <cell r="G25">
            <v>0</v>
          </cell>
          <cell r="H25">
            <v>0</v>
          </cell>
          <cell r="I25">
            <v>0</v>
          </cell>
          <cell r="J25">
            <v>256000</v>
          </cell>
          <cell r="K25">
            <v>0</v>
          </cell>
        </row>
        <row r="26">
          <cell r="A26">
            <v>280</v>
          </cell>
          <cell r="B26" t="str">
            <v>Baraboo</v>
          </cell>
          <cell r="C26">
            <v>2834</v>
          </cell>
          <cell r="D26">
            <v>158.03654876709331</v>
          </cell>
          <cell r="E26">
            <v>17.932560677319103</v>
          </cell>
          <cell r="F26">
            <v>0</v>
          </cell>
          <cell r="G26">
            <v>0</v>
          </cell>
          <cell r="H26">
            <v>0</v>
          </cell>
          <cell r="I26">
            <v>0</v>
          </cell>
          <cell r="J26">
            <v>0</v>
          </cell>
          <cell r="K26">
            <v>0</v>
          </cell>
        </row>
        <row r="27">
          <cell r="A27">
            <v>287</v>
          </cell>
          <cell r="B27" t="str">
            <v>Barneveld</v>
          </cell>
          <cell r="C27">
            <v>434</v>
          </cell>
          <cell r="D27">
            <v>67.131266177077904</v>
          </cell>
          <cell r="E27">
            <v>6.4649458399190767</v>
          </cell>
          <cell r="F27">
            <v>1</v>
          </cell>
          <cell r="G27">
            <v>0</v>
          </cell>
          <cell r="H27">
            <v>0</v>
          </cell>
          <cell r="I27">
            <v>0</v>
          </cell>
          <cell r="J27">
            <v>173600</v>
          </cell>
          <cell r="K27">
            <v>0</v>
          </cell>
        </row>
        <row r="28">
          <cell r="A28">
            <v>308</v>
          </cell>
          <cell r="B28" t="str">
            <v>Barron Area</v>
          </cell>
          <cell r="C28">
            <v>1332</v>
          </cell>
          <cell r="D28">
            <v>180.95080047316065</v>
          </cell>
          <cell r="E28">
            <v>7.361116925247134</v>
          </cell>
          <cell r="F28">
            <v>0</v>
          </cell>
          <cell r="G28">
            <v>0</v>
          </cell>
          <cell r="H28">
            <v>0</v>
          </cell>
          <cell r="I28">
            <v>0</v>
          </cell>
          <cell r="J28">
            <v>0</v>
          </cell>
          <cell r="K28">
            <v>0</v>
          </cell>
        </row>
        <row r="29">
          <cell r="A29">
            <v>315</v>
          </cell>
          <cell r="B29" t="str">
            <v>Bayfield</v>
          </cell>
          <cell r="C29">
            <v>432</v>
          </cell>
          <cell r="D29">
            <v>216.76874492512553</v>
          </cell>
          <cell r="E29">
            <v>1.9929072346164014</v>
          </cell>
          <cell r="F29">
            <v>1</v>
          </cell>
          <cell r="G29">
            <v>0</v>
          </cell>
          <cell r="H29">
            <v>0</v>
          </cell>
          <cell r="I29">
            <v>0</v>
          </cell>
          <cell r="J29">
            <v>172800</v>
          </cell>
          <cell r="K29">
            <v>0</v>
          </cell>
        </row>
        <row r="30">
          <cell r="A30">
            <v>336</v>
          </cell>
          <cell r="B30" t="str">
            <v>Beaver Dam</v>
          </cell>
          <cell r="C30">
            <v>3301</v>
          </cell>
          <cell r="D30">
            <v>116.74902105512986</v>
          </cell>
          <cell r="E30">
            <v>28.274327015052574</v>
          </cell>
          <cell r="F30">
            <v>0</v>
          </cell>
          <cell r="G30">
            <v>0</v>
          </cell>
          <cell r="H30">
            <v>0</v>
          </cell>
          <cell r="I30">
            <v>0</v>
          </cell>
          <cell r="J30">
            <v>0</v>
          </cell>
          <cell r="K30">
            <v>0</v>
          </cell>
        </row>
        <row r="31">
          <cell r="A31">
            <v>350</v>
          </cell>
          <cell r="B31" t="str">
            <v>Belleville</v>
          </cell>
          <cell r="C31">
            <v>949</v>
          </cell>
          <cell r="D31">
            <v>71.588637958156582</v>
          </cell>
          <cell r="E31">
            <v>13.256293555336095</v>
          </cell>
          <cell r="F31">
            <v>0</v>
          </cell>
          <cell r="G31">
            <v>0</v>
          </cell>
          <cell r="H31">
            <v>0</v>
          </cell>
          <cell r="I31">
            <v>0</v>
          </cell>
          <cell r="J31">
            <v>0</v>
          </cell>
          <cell r="K31">
            <v>0</v>
          </cell>
        </row>
        <row r="32">
          <cell r="A32">
            <v>364</v>
          </cell>
          <cell r="B32" t="str">
            <v>Belmont Community</v>
          </cell>
          <cell r="C32">
            <v>364</v>
          </cell>
          <cell r="D32">
            <v>101.32695282417194</v>
          </cell>
          <cell r="E32">
            <v>3.5923314562871802</v>
          </cell>
          <cell r="F32">
            <v>1</v>
          </cell>
          <cell r="G32">
            <v>0</v>
          </cell>
          <cell r="H32">
            <v>0</v>
          </cell>
          <cell r="I32">
            <v>0</v>
          </cell>
          <cell r="J32">
            <v>145600</v>
          </cell>
          <cell r="K32">
            <v>0</v>
          </cell>
        </row>
        <row r="33">
          <cell r="A33">
            <v>413</v>
          </cell>
          <cell r="B33" t="str">
            <v>Beloit</v>
          </cell>
          <cell r="C33">
            <v>6120</v>
          </cell>
          <cell r="D33">
            <v>17.540751563654503</v>
          </cell>
          <cell r="E33">
            <v>348.90181174910487</v>
          </cell>
          <cell r="F33">
            <v>0</v>
          </cell>
          <cell r="G33">
            <v>0</v>
          </cell>
          <cell r="H33">
            <v>0</v>
          </cell>
          <cell r="I33">
            <v>0</v>
          </cell>
          <cell r="J33">
            <v>0</v>
          </cell>
          <cell r="K33">
            <v>0</v>
          </cell>
        </row>
        <row r="34">
          <cell r="A34">
            <v>422</v>
          </cell>
          <cell r="B34" t="str">
            <v>Beloit Turner</v>
          </cell>
          <cell r="C34">
            <v>1215</v>
          </cell>
          <cell r="D34">
            <v>30.113984165793564</v>
          </cell>
          <cell r="E34">
            <v>40.346703820749063</v>
          </cell>
          <cell r="F34">
            <v>0</v>
          </cell>
          <cell r="G34">
            <v>0</v>
          </cell>
          <cell r="H34">
            <v>0</v>
          </cell>
          <cell r="I34">
            <v>0</v>
          </cell>
          <cell r="J34">
            <v>0</v>
          </cell>
          <cell r="K34">
            <v>0</v>
          </cell>
        </row>
        <row r="35">
          <cell r="A35">
            <v>427</v>
          </cell>
          <cell r="B35" t="str">
            <v>Benton</v>
          </cell>
          <cell r="C35">
            <v>251</v>
          </cell>
          <cell r="D35">
            <v>32.44091824381384</v>
          </cell>
          <cell r="E35">
            <v>7.7371422754922543</v>
          </cell>
          <cell r="F35">
            <v>1</v>
          </cell>
          <cell r="G35">
            <v>0</v>
          </cell>
          <cell r="H35">
            <v>0</v>
          </cell>
          <cell r="I35">
            <v>0</v>
          </cell>
          <cell r="J35">
            <v>100400</v>
          </cell>
          <cell r="K35">
            <v>0</v>
          </cell>
        </row>
        <row r="36">
          <cell r="A36">
            <v>434</v>
          </cell>
          <cell r="B36" t="str">
            <v>Berlin Area</v>
          </cell>
          <cell r="C36">
            <v>1472</v>
          </cell>
          <cell r="D36">
            <v>206.23830035735716</v>
          </cell>
          <cell r="E36">
            <v>7.137374568396889</v>
          </cell>
          <cell r="F36">
            <v>0</v>
          </cell>
          <cell r="G36">
            <v>0</v>
          </cell>
          <cell r="H36">
            <v>0</v>
          </cell>
          <cell r="I36">
            <v>0</v>
          </cell>
          <cell r="J36">
            <v>0</v>
          </cell>
          <cell r="K36">
            <v>0</v>
          </cell>
        </row>
        <row r="37">
          <cell r="A37">
            <v>441</v>
          </cell>
          <cell r="B37" t="str">
            <v>Birchwood</v>
          </cell>
          <cell r="C37">
            <v>206</v>
          </cell>
          <cell r="D37">
            <v>231.42798920217081</v>
          </cell>
          <cell r="E37">
            <v>0.89012569616219828</v>
          </cell>
          <cell r="F37">
            <v>1</v>
          </cell>
          <cell r="G37">
            <v>0</v>
          </cell>
          <cell r="H37">
            <v>0</v>
          </cell>
          <cell r="I37">
            <v>0</v>
          </cell>
          <cell r="J37">
            <v>82400</v>
          </cell>
          <cell r="K37">
            <v>0</v>
          </cell>
        </row>
        <row r="38">
          <cell r="A38">
            <v>469</v>
          </cell>
          <cell r="B38" t="str">
            <v>Wisconsin Heights</v>
          </cell>
          <cell r="C38">
            <v>771</v>
          </cell>
          <cell r="D38">
            <v>104.29684097576956</v>
          </cell>
          <cell r="E38">
            <v>7.3923619621338315</v>
          </cell>
          <cell r="F38">
            <v>0</v>
          </cell>
          <cell r="G38">
            <v>1</v>
          </cell>
          <cell r="H38">
            <v>0</v>
          </cell>
          <cell r="I38">
            <v>0</v>
          </cell>
          <cell r="J38">
            <v>0</v>
          </cell>
          <cell r="K38">
            <v>77100</v>
          </cell>
        </row>
        <row r="39">
          <cell r="A39">
            <v>476</v>
          </cell>
          <cell r="B39" t="str">
            <v>Black River Falls</v>
          </cell>
          <cell r="C39">
            <v>1690</v>
          </cell>
          <cell r="D39">
            <v>466.35291232298641</v>
          </cell>
          <cell r="E39">
            <v>3.6238650072577241</v>
          </cell>
          <cell r="F39">
            <v>0</v>
          </cell>
          <cell r="G39">
            <v>0</v>
          </cell>
          <cell r="H39">
            <v>0</v>
          </cell>
          <cell r="I39">
            <v>0</v>
          </cell>
          <cell r="J39">
            <v>0</v>
          </cell>
          <cell r="K39">
            <v>0</v>
          </cell>
        </row>
        <row r="40">
          <cell r="A40">
            <v>485</v>
          </cell>
          <cell r="B40" t="str">
            <v>Blair-Taylor</v>
          </cell>
          <cell r="C40">
            <v>662</v>
          </cell>
          <cell r="D40">
            <v>176.07311475568525</v>
          </cell>
          <cell r="E40">
            <v>3.7598017216800814</v>
          </cell>
          <cell r="F40">
            <v>1</v>
          </cell>
          <cell r="G40">
            <v>0</v>
          </cell>
          <cell r="H40">
            <v>0</v>
          </cell>
          <cell r="I40">
            <v>0</v>
          </cell>
          <cell r="J40">
            <v>264800</v>
          </cell>
          <cell r="K40">
            <v>0</v>
          </cell>
        </row>
        <row r="41">
          <cell r="A41">
            <v>490</v>
          </cell>
          <cell r="B41" t="str">
            <v>Pecatonica Area</v>
          </cell>
          <cell r="C41">
            <v>445</v>
          </cell>
          <cell r="D41">
            <v>114.81748750564633</v>
          </cell>
          <cell r="E41">
            <v>3.8757162316247031</v>
          </cell>
          <cell r="F41">
            <v>1</v>
          </cell>
          <cell r="G41">
            <v>0</v>
          </cell>
          <cell r="H41">
            <v>0</v>
          </cell>
          <cell r="I41">
            <v>0</v>
          </cell>
          <cell r="J41">
            <v>178000</v>
          </cell>
          <cell r="K41">
            <v>0</v>
          </cell>
        </row>
        <row r="42">
          <cell r="A42">
            <v>497</v>
          </cell>
          <cell r="B42" t="str">
            <v>Bloomer</v>
          </cell>
          <cell r="C42">
            <v>1229</v>
          </cell>
          <cell r="D42">
            <v>168.75063283483004</v>
          </cell>
          <cell r="E42">
            <v>7.2829356509905487</v>
          </cell>
          <cell r="F42">
            <v>0</v>
          </cell>
          <cell r="G42">
            <v>0</v>
          </cell>
          <cell r="H42">
            <v>0</v>
          </cell>
          <cell r="I42">
            <v>0</v>
          </cell>
          <cell r="J42">
            <v>0</v>
          </cell>
          <cell r="K42">
            <v>0</v>
          </cell>
        </row>
        <row r="43">
          <cell r="A43">
            <v>602</v>
          </cell>
          <cell r="B43" t="str">
            <v>Bonduel</v>
          </cell>
          <cell r="C43">
            <v>720</v>
          </cell>
          <cell r="D43">
            <v>148.75967212318454</v>
          </cell>
          <cell r="E43">
            <v>4.8400214233047256</v>
          </cell>
          <cell r="F43">
            <v>1</v>
          </cell>
          <cell r="G43">
            <v>0</v>
          </cell>
          <cell r="H43">
            <v>0</v>
          </cell>
          <cell r="I43">
            <v>0</v>
          </cell>
          <cell r="J43">
            <v>288000</v>
          </cell>
          <cell r="K43">
            <v>0</v>
          </cell>
        </row>
        <row r="44">
          <cell r="A44">
            <v>609</v>
          </cell>
          <cell r="B44" t="str">
            <v>Boscobel</v>
          </cell>
          <cell r="C44">
            <v>768</v>
          </cell>
          <cell r="D44">
            <v>174.74773378185148</v>
          </cell>
          <cell r="E44">
            <v>4.3949067800715653</v>
          </cell>
          <cell r="F44">
            <v>0</v>
          </cell>
          <cell r="G44">
            <v>1</v>
          </cell>
          <cell r="H44">
            <v>0</v>
          </cell>
          <cell r="I44">
            <v>0</v>
          </cell>
          <cell r="J44">
            <v>0</v>
          </cell>
          <cell r="K44">
            <v>76800</v>
          </cell>
        </row>
        <row r="45">
          <cell r="A45">
            <v>616</v>
          </cell>
          <cell r="B45" t="str">
            <v>North Lakeland</v>
          </cell>
          <cell r="C45">
            <v>125</v>
          </cell>
          <cell r="D45">
            <v>267.07053562157569</v>
          </cell>
          <cell r="E45">
            <v>0.46804114766564198</v>
          </cell>
          <cell r="F45">
            <v>1</v>
          </cell>
          <cell r="G45">
            <v>0</v>
          </cell>
          <cell r="H45">
            <v>0</v>
          </cell>
          <cell r="I45">
            <v>0</v>
          </cell>
          <cell r="J45">
            <v>50000</v>
          </cell>
          <cell r="K45">
            <v>0</v>
          </cell>
        </row>
        <row r="46">
          <cell r="A46">
            <v>623</v>
          </cell>
          <cell r="B46" t="str">
            <v>Bowler</v>
          </cell>
          <cell r="C46">
            <v>398</v>
          </cell>
          <cell r="D46">
            <v>125.39299060532325</v>
          </cell>
          <cell r="E46">
            <v>3.1740211161620056</v>
          </cell>
          <cell r="F46">
            <v>1</v>
          </cell>
          <cell r="G46">
            <v>0</v>
          </cell>
          <cell r="H46">
            <v>0</v>
          </cell>
          <cell r="I46">
            <v>0</v>
          </cell>
          <cell r="J46">
            <v>159200</v>
          </cell>
          <cell r="K46">
            <v>0</v>
          </cell>
        </row>
        <row r="47">
          <cell r="A47">
            <v>637</v>
          </cell>
          <cell r="B47" t="str">
            <v>Boyceville Community</v>
          </cell>
          <cell r="C47">
            <v>727</v>
          </cell>
          <cell r="D47">
            <v>161.90252522572001</v>
          </cell>
          <cell r="E47">
            <v>4.490356150939812</v>
          </cell>
          <cell r="F47">
            <v>1</v>
          </cell>
          <cell r="G47">
            <v>0</v>
          </cell>
          <cell r="H47">
            <v>0</v>
          </cell>
          <cell r="I47">
            <v>0</v>
          </cell>
          <cell r="J47">
            <v>290800</v>
          </cell>
          <cell r="K47">
            <v>0</v>
          </cell>
        </row>
        <row r="48">
          <cell r="A48">
            <v>657</v>
          </cell>
          <cell r="B48" t="str">
            <v>Brighton #1</v>
          </cell>
          <cell r="C48">
            <v>132</v>
          </cell>
          <cell r="D48">
            <v>33.707917018023522</v>
          </cell>
          <cell r="E48">
            <v>3.9159939764127221</v>
          </cell>
          <cell r="F48">
            <v>1</v>
          </cell>
          <cell r="G48">
            <v>0</v>
          </cell>
          <cell r="H48">
            <v>0</v>
          </cell>
          <cell r="I48">
            <v>0</v>
          </cell>
          <cell r="J48">
            <v>52800</v>
          </cell>
          <cell r="K48">
            <v>0</v>
          </cell>
        </row>
        <row r="49">
          <cell r="A49">
            <v>658</v>
          </cell>
          <cell r="B49" t="str">
            <v>Brillion</v>
          </cell>
          <cell r="C49">
            <v>907</v>
          </cell>
          <cell r="D49">
            <v>63.520660993181458</v>
          </cell>
          <cell r="E49">
            <v>14.278818668108014</v>
          </cell>
          <cell r="F49">
            <v>0</v>
          </cell>
          <cell r="G49">
            <v>0</v>
          </cell>
          <cell r="H49">
            <v>0</v>
          </cell>
          <cell r="I49">
            <v>0</v>
          </cell>
          <cell r="J49">
            <v>0</v>
          </cell>
          <cell r="K49">
            <v>0</v>
          </cell>
        </row>
        <row r="50">
          <cell r="A50">
            <v>665</v>
          </cell>
          <cell r="B50" t="str">
            <v>Bristol #1</v>
          </cell>
          <cell r="C50">
            <v>753</v>
          </cell>
          <cell r="D50">
            <v>32.646455059185428</v>
          </cell>
          <cell r="E50">
            <v>23.065291427043789</v>
          </cell>
          <cell r="F50">
            <v>0</v>
          </cell>
          <cell r="G50">
            <v>0</v>
          </cell>
          <cell r="H50">
            <v>0</v>
          </cell>
          <cell r="I50">
            <v>0</v>
          </cell>
          <cell r="J50">
            <v>0</v>
          </cell>
          <cell r="K50">
            <v>0</v>
          </cell>
        </row>
        <row r="51">
          <cell r="A51">
            <v>700</v>
          </cell>
          <cell r="B51" t="str">
            <v>Brodhead</v>
          </cell>
          <cell r="C51">
            <v>1050</v>
          </cell>
          <cell r="D51">
            <v>99.260705911246077</v>
          </cell>
          <cell r="E51">
            <v>10.578204037142926</v>
          </cell>
          <cell r="F51">
            <v>0</v>
          </cell>
          <cell r="G51">
            <v>0</v>
          </cell>
          <cell r="H51">
            <v>1</v>
          </cell>
          <cell r="I51">
            <v>1</v>
          </cell>
          <cell r="J51">
            <v>0</v>
          </cell>
          <cell r="K51">
            <v>0</v>
          </cell>
        </row>
        <row r="52">
          <cell r="A52">
            <v>714</v>
          </cell>
          <cell r="B52" t="str">
            <v>Elmbrook</v>
          </cell>
          <cell r="C52">
            <v>7716</v>
          </cell>
          <cell r="D52">
            <v>32.860581678528149</v>
          </cell>
          <cell r="E52">
            <v>234.81020742374167</v>
          </cell>
          <cell r="F52">
            <v>0</v>
          </cell>
          <cell r="G52">
            <v>0</v>
          </cell>
          <cell r="H52">
            <v>0</v>
          </cell>
          <cell r="I52">
            <v>0</v>
          </cell>
          <cell r="J52">
            <v>0</v>
          </cell>
          <cell r="K52">
            <v>0</v>
          </cell>
        </row>
        <row r="53">
          <cell r="A53">
            <v>721</v>
          </cell>
          <cell r="B53" t="str">
            <v>Brown Deer</v>
          </cell>
          <cell r="C53">
            <v>1764</v>
          </cell>
          <cell r="D53">
            <v>4.4521513672403206</v>
          </cell>
          <cell r="E53">
            <v>396.21294392185519</v>
          </cell>
          <cell r="F53">
            <v>0</v>
          </cell>
          <cell r="G53">
            <v>0</v>
          </cell>
          <cell r="H53">
            <v>0</v>
          </cell>
          <cell r="I53">
            <v>0</v>
          </cell>
          <cell r="J53">
            <v>0</v>
          </cell>
          <cell r="K53">
            <v>0</v>
          </cell>
        </row>
        <row r="54">
          <cell r="A54">
            <v>735</v>
          </cell>
          <cell r="B54" t="str">
            <v>Bruce</v>
          </cell>
          <cell r="C54">
            <v>493</v>
          </cell>
          <cell r="D54">
            <v>270.46520126806473</v>
          </cell>
          <cell r="E54">
            <v>1.8227853257594331</v>
          </cell>
          <cell r="F54">
            <v>1</v>
          </cell>
          <cell r="G54">
            <v>0</v>
          </cell>
          <cell r="H54">
            <v>0</v>
          </cell>
          <cell r="I54">
            <v>0</v>
          </cell>
          <cell r="J54">
            <v>197200</v>
          </cell>
          <cell r="K54">
            <v>0</v>
          </cell>
        </row>
        <row r="55">
          <cell r="A55">
            <v>777</v>
          </cell>
          <cell r="B55" t="str">
            <v>Burlington Area</v>
          </cell>
          <cell r="C55">
            <v>3217</v>
          </cell>
          <cell r="D55">
            <v>99.591918561109708</v>
          </cell>
          <cell r="E55">
            <v>32.301817722549899</v>
          </cell>
          <cell r="F55">
            <v>0</v>
          </cell>
          <cell r="G55">
            <v>0</v>
          </cell>
          <cell r="H55">
            <v>0</v>
          </cell>
          <cell r="I55">
            <v>0</v>
          </cell>
          <cell r="J55">
            <v>0</v>
          </cell>
          <cell r="K55">
            <v>0</v>
          </cell>
        </row>
        <row r="56">
          <cell r="A56">
            <v>840</v>
          </cell>
          <cell r="B56" t="str">
            <v>Butternut</v>
          </cell>
          <cell r="C56">
            <v>139</v>
          </cell>
          <cell r="D56">
            <v>233.34181891136183</v>
          </cell>
          <cell r="E56">
            <v>0.59569262230188202</v>
          </cell>
          <cell r="F56">
            <v>1</v>
          </cell>
          <cell r="G56">
            <v>0</v>
          </cell>
          <cell r="H56">
            <v>0</v>
          </cell>
          <cell r="I56">
            <v>0</v>
          </cell>
          <cell r="J56">
            <v>55600</v>
          </cell>
          <cell r="K56">
            <v>0</v>
          </cell>
        </row>
        <row r="57">
          <cell r="A57">
            <v>870</v>
          </cell>
          <cell r="B57" t="str">
            <v>Cadott Community</v>
          </cell>
          <cell r="C57">
            <v>841</v>
          </cell>
          <cell r="D57">
            <v>152.24272793317326</v>
          </cell>
          <cell r="E57">
            <v>5.5240733755713824</v>
          </cell>
          <cell r="F57">
            <v>0</v>
          </cell>
          <cell r="G57">
            <v>1</v>
          </cell>
          <cell r="H57">
            <v>0</v>
          </cell>
          <cell r="I57">
            <v>0</v>
          </cell>
          <cell r="J57">
            <v>0</v>
          </cell>
          <cell r="K57">
            <v>84100</v>
          </cell>
        </row>
        <row r="58">
          <cell r="A58">
            <v>882</v>
          </cell>
          <cell r="B58" t="str">
            <v>Cambria-Friesland</v>
          </cell>
          <cell r="C58">
            <v>352</v>
          </cell>
          <cell r="D58">
            <v>83.635345353762247</v>
          </cell>
          <cell r="E58">
            <v>4.2087468941642348</v>
          </cell>
          <cell r="F58">
            <v>1</v>
          </cell>
          <cell r="G58">
            <v>0</v>
          </cell>
          <cell r="H58">
            <v>0</v>
          </cell>
          <cell r="I58">
            <v>0</v>
          </cell>
          <cell r="J58">
            <v>140800</v>
          </cell>
          <cell r="K58">
            <v>0</v>
          </cell>
        </row>
        <row r="59">
          <cell r="A59">
            <v>896</v>
          </cell>
          <cell r="B59" t="str">
            <v>Cambridge</v>
          </cell>
          <cell r="C59">
            <v>883</v>
          </cell>
          <cell r="D59">
            <v>64.681203788730997</v>
          </cell>
          <cell r="E59">
            <v>13.651570290561592</v>
          </cell>
          <cell r="F59">
            <v>0</v>
          </cell>
          <cell r="G59">
            <v>0</v>
          </cell>
          <cell r="H59">
            <v>0</v>
          </cell>
          <cell r="I59">
            <v>0</v>
          </cell>
          <cell r="J59">
            <v>0</v>
          </cell>
          <cell r="K59">
            <v>0</v>
          </cell>
        </row>
        <row r="60">
          <cell r="A60">
            <v>903</v>
          </cell>
          <cell r="B60" t="str">
            <v>Cameron</v>
          </cell>
          <cell r="C60">
            <v>894</v>
          </cell>
          <cell r="D60">
            <v>69.958114328355961</v>
          </cell>
          <cell r="E60">
            <v>12.779075144934788</v>
          </cell>
          <cell r="F60">
            <v>0</v>
          </cell>
          <cell r="G60">
            <v>0</v>
          </cell>
          <cell r="H60">
            <v>0</v>
          </cell>
          <cell r="I60">
            <v>0</v>
          </cell>
          <cell r="J60">
            <v>0</v>
          </cell>
          <cell r="K60">
            <v>0</v>
          </cell>
        </row>
        <row r="61">
          <cell r="A61">
            <v>910</v>
          </cell>
          <cell r="B61" t="str">
            <v>Campbellsport</v>
          </cell>
          <cell r="C61">
            <v>1349</v>
          </cell>
          <cell r="D61">
            <v>179.03122071603832</v>
          </cell>
          <cell r="E61">
            <v>7.5349986142341665</v>
          </cell>
          <cell r="F61">
            <v>0</v>
          </cell>
          <cell r="G61">
            <v>0</v>
          </cell>
          <cell r="H61">
            <v>0</v>
          </cell>
          <cell r="I61">
            <v>0</v>
          </cell>
          <cell r="J61">
            <v>0</v>
          </cell>
          <cell r="K61">
            <v>0</v>
          </cell>
        </row>
        <row r="62">
          <cell r="A62">
            <v>980</v>
          </cell>
          <cell r="B62" t="str">
            <v>Cashton</v>
          </cell>
          <cell r="C62">
            <v>570</v>
          </cell>
          <cell r="D62">
            <v>117.14538128510328</v>
          </cell>
          <cell r="E62">
            <v>4.8657488135427123</v>
          </cell>
          <cell r="F62">
            <v>1</v>
          </cell>
          <cell r="G62">
            <v>0</v>
          </cell>
          <cell r="H62">
            <v>0</v>
          </cell>
          <cell r="I62">
            <v>0</v>
          </cell>
          <cell r="J62">
            <v>228000</v>
          </cell>
          <cell r="K62">
            <v>0</v>
          </cell>
        </row>
        <row r="63">
          <cell r="A63">
            <v>994</v>
          </cell>
          <cell r="B63" t="str">
            <v>Cassville</v>
          </cell>
          <cell r="C63">
            <v>231</v>
          </cell>
          <cell r="D63">
            <v>90.369018534971346</v>
          </cell>
          <cell r="E63">
            <v>2.5561857785431932</v>
          </cell>
          <cell r="F63">
            <v>1</v>
          </cell>
          <cell r="G63">
            <v>0</v>
          </cell>
          <cell r="H63">
            <v>0</v>
          </cell>
          <cell r="I63">
            <v>0</v>
          </cell>
          <cell r="J63">
            <v>92400</v>
          </cell>
          <cell r="K63">
            <v>0</v>
          </cell>
        </row>
        <row r="64">
          <cell r="A64">
            <v>1015</v>
          </cell>
          <cell r="B64" t="str">
            <v>Cedarburg</v>
          </cell>
          <cell r="C64">
            <v>3031</v>
          </cell>
          <cell r="D64">
            <v>34.866978227753812</v>
          </cell>
          <cell r="E64">
            <v>86.930389556596282</v>
          </cell>
          <cell r="F64">
            <v>0</v>
          </cell>
          <cell r="G64">
            <v>0</v>
          </cell>
          <cell r="H64">
            <v>0</v>
          </cell>
          <cell r="I64">
            <v>0</v>
          </cell>
          <cell r="J64">
            <v>0</v>
          </cell>
          <cell r="K64">
            <v>0</v>
          </cell>
        </row>
        <row r="65">
          <cell r="A65">
            <v>1029</v>
          </cell>
          <cell r="B65" t="str">
            <v>Cedar Grove-Belgium Area</v>
          </cell>
          <cell r="C65">
            <v>969</v>
          </cell>
          <cell r="D65">
            <v>37.925132494127347</v>
          </cell>
          <cell r="E65">
            <v>25.550339215032363</v>
          </cell>
          <cell r="F65">
            <v>0</v>
          </cell>
          <cell r="G65">
            <v>0</v>
          </cell>
          <cell r="H65">
            <v>0</v>
          </cell>
          <cell r="I65">
            <v>0</v>
          </cell>
          <cell r="J65">
            <v>0</v>
          </cell>
          <cell r="K65">
            <v>0</v>
          </cell>
        </row>
        <row r="66">
          <cell r="A66">
            <v>1071</v>
          </cell>
          <cell r="B66" t="str">
            <v>Chequamegon</v>
          </cell>
          <cell r="C66">
            <v>735</v>
          </cell>
          <cell r="D66">
            <v>737.2306693724081</v>
          </cell>
          <cell r="E66">
            <v>0.99697425858000854</v>
          </cell>
          <cell r="F66">
            <v>1</v>
          </cell>
          <cell r="G66">
            <v>0</v>
          </cell>
          <cell r="H66">
            <v>0</v>
          </cell>
          <cell r="I66">
            <v>0</v>
          </cell>
          <cell r="J66">
            <v>294000</v>
          </cell>
          <cell r="K66">
            <v>0</v>
          </cell>
        </row>
        <row r="67">
          <cell r="A67">
            <v>1080</v>
          </cell>
          <cell r="B67" t="str">
            <v>Chetek-Weyerhaeuser</v>
          </cell>
          <cell r="C67">
            <v>1036</v>
          </cell>
          <cell r="D67">
            <v>254.76844906976814</v>
          </cell>
          <cell r="E67">
            <v>4.0664375976802853</v>
          </cell>
          <cell r="F67">
            <v>0</v>
          </cell>
          <cell r="G67">
            <v>0</v>
          </cell>
          <cell r="H67">
            <v>0</v>
          </cell>
          <cell r="I67">
            <v>0</v>
          </cell>
          <cell r="J67">
            <v>0</v>
          </cell>
          <cell r="K67">
            <v>0</v>
          </cell>
        </row>
        <row r="68">
          <cell r="A68">
            <v>1085</v>
          </cell>
          <cell r="B68" t="str">
            <v>Chilton</v>
          </cell>
          <cell r="C68">
            <v>1068</v>
          </cell>
          <cell r="D68">
            <v>103.26596463430185</v>
          </cell>
          <cell r="E68">
            <v>10.342226538842038</v>
          </cell>
          <cell r="F68">
            <v>0</v>
          </cell>
          <cell r="G68">
            <v>0</v>
          </cell>
          <cell r="H68">
            <v>0</v>
          </cell>
          <cell r="I68">
            <v>0</v>
          </cell>
          <cell r="J68">
            <v>0</v>
          </cell>
          <cell r="K68">
            <v>0</v>
          </cell>
        </row>
        <row r="69">
          <cell r="A69">
            <v>1092</v>
          </cell>
          <cell r="B69" t="str">
            <v>Chippewa Falls Area</v>
          </cell>
          <cell r="C69">
            <v>4973</v>
          </cell>
          <cell r="D69">
            <v>225.52621965773966</v>
          </cell>
          <cell r="E69">
            <v>22.050651172830651</v>
          </cell>
          <cell r="F69">
            <v>0</v>
          </cell>
          <cell r="G69">
            <v>0</v>
          </cell>
          <cell r="H69">
            <v>0</v>
          </cell>
          <cell r="I69">
            <v>0</v>
          </cell>
          <cell r="J69">
            <v>0</v>
          </cell>
          <cell r="K69">
            <v>0</v>
          </cell>
        </row>
        <row r="70">
          <cell r="A70">
            <v>1120</v>
          </cell>
          <cell r="B70" t="str">
            <v>Clayton</v>
          </cell>
          <cell r="C70">
            <v>296</v>
          </cell>
          <cell r="D70">
            <v>57.609848758762539</v>
          </cell>
          <cell r="E70">
            <v>5.1380103641563197</v>
          </cell>
          <cell r="F70">
            <v>1</v>
          </cell>
          <cell r="G70">
            <v>0</v>
          </cell>
          <cell r="H70">
            <v>0</v>
          </cell>
          <cell r="I70">
            <v>0</v>
          </cell>
          <cell r="J70">
            <v>118400</v>
          </cell>
          <cell r="K70">
            <v>0</v>
          </cell>
        </row>
        <row r="71">
          <cell r="A71">
            <v>1127</v>
          </cell>
          <cell r="B71" t="str">
            <v>Clear Lake</v>
          </cell>
          <cell r="C71">
            <v>599</v>
          </cell>
          <cell r="D71">
            <v>107.71005183942039</v>
          </cell>
          <cell r="E71">
            <v>5.5612265500811349</v>
          </cell>
          <cell r="F71">
            <v>1</v>
          </cell>
          <cell r="G71">
            <v>0</v>
          </cell>
          <cell r="H71">
            <v>0</v>
          </cell>
          <cell r="I71">
            <v>0</v>
          </cell>
          <cell r="J71">
            <v>239600</v>
          </cell>
          <cell r="K71">
            <v>0</v>
          </cell>
        </row>
        <row r="72">
          <cell r="A72">
            <v>1134</v>
          </cell>
          <cell r="B72" t="str">
            <v>Clinton Community</v>
          </cell>
          <cell r="C72">
            <v>965</v>
          </cell>
          <cell r="D72">
            <v>111.54879579313639</v>
          </cell>
          <cell r="E72">
            <v>8.6509226131814199</v>
          </cell>
          <cell r="F72">
            <v>0</v>
          </cell>
          <cell r="G72">
            <v>1</v>
          </cell>
          <cell r="H72">
            <v>0</v>
          </cell>
          <cell r="I72">
            <v>0</v>
          </cell>
          <cell r="J72">
            <v>0</v>
          </cell>
          <cell r="K72">
            <v>96500</v>
          </cell>
        </row>
        <row r="73">
          <cell r="A73">
            <v>1141</v>
          </cell>
          <cell r="B73" t="str">
            <v>Clintonville</v>
          </cell>
          <cell r="C73">
            <v>1210</v>
          </cell>
          <cell r="D73">
            <v>164.12773822139457</v>
          </cell>
          <cell r="E73">
            <v>7.3723065528863341</v>
          </cell>
          <cell r="F73">
            <v>0</v>
          </cell>
          <cell r="G73">
            <v>0</v>
          </cell>
          <cell r="H73">
            <v>0</v>
          </cell>
          <cell r="I73">
            <v>0</v>
          </cell>
          <cell r="J73">
            <v>0</v>
          </cell>
          <cell r="K73">
            <v>0</v>
          </cell>
        </row>
        <row r="74">
          <cell r="A74">
            <v>1155</v>
          </cell>
          <cell r="B74" t="str">
            <v>Cochrane-Fountain City</v>
          </cell>
          <cell r="C74">
            <v>560</v>
          </cell>
          <cell r="D74">
            <v>160.54177121777545</v>
          </cell>
          <cell r="E74">
            <v>3.4881887483373917</v>
          </cell>
          <cell r="F74">
            <v>1</v>
          </cell>
          <cell r="G74">
            <v>0</v>
          </cell>
          <cell r="H74">
            <v>0</v>
          </cell>
          <cell r="I74">
            <v>0</v>
          </cell>
          <cell r="J74">
            <v>224000</v>
          </cell>
          <cell r="K74">
            <v>0</v>
          </cell>
        </row>
        <row r="75">
          <cell r="A75">
            <v>1162</v>
          </cell>
          <cell r="B75" t="str">
            <v>Colby</v>
          </cell>
          <cell r="C75">
            <v>986</v>
          </cell>
          <cell r="D75">
            <v>163.40418539985316</v>
          </cell>
          <cell r="E75">
            <v>6.0341171652809207</v>
          </cell>
          <cell r="F75">
            <v>0</v>
          </cell>
          <cell r="G75">
            <v>1</v>
          </cell>
          <cell r="H75">
            <v>0</v>
          </cell>
          <cell r="I75">
            <v>0</v>
          </cell>
          <cell r="J75">
            <v>0</v>
          </cell>
          <cell r="K75">
            <v>98600</v>
          </cell>
        </row>
        <row r="76">
          <cell r="A76">
            <v>1169</v>
          </cell>
          <cell r="B76" t="str">
            <v>Coleman</v>
          </cell>
          <cell r="C76">
            <v>702</v>
          </cell>
          <cell r="D76">
            <v>191.67175426627477</v>
          </cell>
          <cell r="E76">
            <v>3.6625114779549914</v>
          </cell>
          <cell r="F76">
            <v>1</v>
          </cell>
          <cell r="G76">
            <v>0</v>
          </cell>
          <cell r="H76">
            <v>0</v>
          </cell>
          <cell r="I76">
            <v>0</v>
          </cell>
          <cell r="J76">
            <v>280800</v>
          </cell>
          <cell r="K76">
            <v>0</v>
          </cell>
        </row>
        <row r="77">
          <cell r="A77">
            <v>1176</v>
          </cell>
          <cell r="B77" t="str">
            <v>Colfax</v>
          </cell>
          <cell r="C77">
            <v>773</v>
          </cell>
          <cell r="D77">
            <v>183.50491386427032</v>
          </cell>
          <cell r="E77">
            <v>4.2124212574043147</v>
          </cell>
          <cell r="F77">
            <v>0</v>
          </cell>
          <cell r="G77">
            <v>1</v>
          </cell>
          <cell r="H77">
            <v>0</v>
          </cell>
          <cell r="I77">
            <v>0</v>
          </cell>
          <cell r="J77">
            <v>0</v>
          </cell>
          <cell r="K77">
            <v>77300</v>
          </cell>
        </row>
        <row r="78">
          <cell r="A78">
            <v>1183</v>
          </cell>
          <cell r="B78" t="str">
            <v>Columbus</v>
          </cell>
          <cell r="C78">
            <v>1225</v>
          </cell>
          <cell r="D78">
            <v>132.78794388192193</v>
          </cell>
          <cell r="E78">
            <v>9.2252350943041783</v>
          </cell>
          <cell r="F78">
            <v>0</v>
          </cell>
          <cell r="G78">
            <v>0</v>
          </cell>
          <cell r="H78">
            <v>0</v>
          </cell>
          <cell r="I78">
            <v>0</v>
          </cell>
          <cell r="J78">
            <v>0</v>
          </cell>
          <cell r="K78">
            <v>0</v>
          </cell>
        </row>
        <row r="79">
          <cell r="A79">
            <v>1204</v>
          </cell>
          <cell r="B79" t="str">
            <v>Cornell</v>
          </cell>
          <cell r="C79">
            <v>431</v>
          </cell>
          <cell r="D79">
            <v>101.00150877238941</v>
          </cell>
          <cell r="E79">
            <v>4.2672629868458127</v>
          </cell>
          <cell r="F79">
            <v>1</v>
          </cell>
          <cell r="G79">
            <v>0</v>
          </cell>
          <cell r="H79">
            <v>0</v>
          </cell>
          <cell r="I79">
            <v>0</v>
          </cell>
          <cell r="J79">
            <v>172400</v>
          </cell>
          <cell r="K79">
            <v>0</v>
          </cell>
        </row>
        <row r="80">
          <cell r="A80">
            <v>1218</v>
          </cell>
          <cell r="B80" t="str">
            <v>Crandon</v>
          </cell>
          <cell r="C80">
            <v>881</v>
          </cell>
          <cell r="D80">
            <v>529.53342695721722</v>
          </cell>
          <cell r="E80">
            <v>1.6637287754662917</v>
          </cell>
          <cell r="F80">
            <v>0</v>
          </cell>
          <cell r="G80">
            <v>1</v>
          </cell>
          <cell r="H80">
            <v>0</v>
          </cell>
          <cell r="I80">
            <v>0</v>
          </cell>
          <cell r="J80">
            <v>0</v>
          </cell>
          <cell r="K80">
            <v>88100</v>
          </cell>
        </row>
        <row r="81">
          <cell r="A81">
            <v>1232</v>
          </cell>
          <cell r="B81" t="str">
            <v>Crivitz</v>
          </cell>
          <cell r="C81">
            <v>794</v>
          </cell>
          <cell r="D81">
            <v>285.2781325472198</v>
          </cell>
          <cell r="E81">
            <v>2.7832487296185437</v>
          </cell>
          <cell r="F81">
            <v>0</v>
          </cell>
          <cell r="G81">
            <v>1</v>
          </cell>
          <cell r="H81">
            <v>0</v>
          </cell>
          <cell r="I81">
            <v>0</v>
          </cell>
          <cell r="J81">
            <v>0</v>
          </cell>
          <cell r="K81">
            <v>79400</v>
          </cell>
        </row>
        <row r="82">
          <cell r="A82">
            <v>1246</v>
          </cell>
          <cell r="B82" t="str">
            <v>Cuba City</v>
          </cell>
          <cell r="C82">
            <v>638</v>
          </cell>
          <cell r="D82">
            <v>78.570151134867615</v>
          </cell>
          <cell r="E82">
            <v>8.1201320194084534</v>
          </cell>
          <cell r="F82">
            <v>1</v>
          </cell>
          <cell r="G82">
            <v>0</v>
          </cell>
          <cell r="H82">
            <v>0</v>
          </cell>
          <cell r="I82">
            <v>0</v>
          </cell>
          <cell r="J82">
            <v>255200</v>
          </cell>
          <cell r="K82">
            <v>0</v>
          </cell>
        </row>
        <row r="83">
          <cell r="A83">
            <v>1253</v>
          </cell>
          <cell r="B83" t="str">
            <v>Cudahy</v>
          </cell>
          <cell r="C83">
            <v>2212</v>
          </cell>
          <cell r="D83">
            <v>4.7778743804546631</v>
          </cell>
          <cell r="E83">
            <v>462.96738337216516</v>
          </cell>
          <cell r="F83">
            <v>0</v>
          </cell>
          <cell r="G83">
            <v>0</v>
          </cell>
          <cell r="H83">
            <v>0</v>
          </cell>
          <cell r="I83">
            <v>0</v>
          </cell>
          <cell r="J83">
            <v>0</v>
          </cell>
          <cell r="K83">
            <v>0</v>
          </cell>
        </row>
        <row r="84">
          <cell r="A84">
            <v>1260</v>
          </cell>
          <cell r="B84" t="str">
            <v>Cumberland</v>
          </cell>
          <cell r="C84">
            <v>927</v>
          </cell>
          <cell r="D84">
            <v>186.52414347701352</v>
          </cell>
          <cell r="E84">
            <v>4.9698660061893793</v>
          </cell>
          <cell r="F84">
            <v>0</v>
          </cell>
          <cell r="G84">
            <v>1</v>
          </cell>
          <cell r="H84">
            <v>0</v>
          </cell>
          <cell r="I84">
            <v>0</v>
          </cell>
          <cell r="J84">
            <v>0</v>
          </cell>
          <cell r="K84">
            <v>92700</v>
          </cell>
        </row>
        <row r="85">
          <cell r="A85">
            <v>1295</v>
          </cell>
          <cell r="B85" t="str">
            <v>Darlington Community</v>
          </cell>
          <cell r="C85">
            <v>896</v>
          </cell>
          <cell r="D85">
            <v>159.78840387056269</v>
          </cell>
          <cell r="E85">
            <v>5.6074156715765735</v>
          </cell>
          <cell r="F85">
            <v>0</v>
          </cell>
          <cell r="G85">
            <v>1</v>
          </cell>
          <cell r="H85">
            <v>0</v>
          </cell>
          <cell r="I85">
            <v>0</v>
          </cell>
          <cell r="J85">
            <v>0</v>
          </cell>
          <cell r="K85">
            <v>89600</v>
          </cell>
        </row>
        <row r="86">
          <cell r="A86">
            <v>1309</v>
          </cell>
          <cell r="B86" t="str">
            <v>Deerfield Community</v>
          </cell>
          <cell r="C86">
            <v>753</v>
          </cell>
          <cell r="D86">
            <v>41.309609175148438</v>
          </cell>
          <cell r="E86">
            <v>18.228204406566967</v>
          </cell>
          <cell r="F86">
            <v>0</v>
          </cell>
          <cell r="G86">
            <v>0</v>
          </cell>
          <cell r="H86">
            <v>0</v>
          </cell>
          <cell r="I86">
            <v>0</v>
          </cell>
          <cell r="J86">
            <v>0</v>
          </cell>
          <cell r="K86">
            <v>0</v>
          </cell>
        </row>
        <row r="87">
          <cell r="A87">
            <v>1316</v>
          </cell>
          <cell r="B87" t="str">
            <v>Deforest Area</v>
          </cell>
          <cell r="C87">
            <v>3914</v>
          </cell>
          <cell r="D87">
            <v>89.288246892243251</v>
          </cell>
          <cell r="E87">
            <v>43.83555659597144</v>
          </cell>
          <cell r="F87">
            <v>0</v>
          </cell>
          <cell r="G87">
            <v>0</v>
          </cell>
          <cell r="H87">
            <v>0</v>
          </cell>
          <cell r="I87">
            <v>0</v>
          </cell>
          <cell r="J87">
            <v>0</v>
          </cell>
          <cell r="K87">
            <v>0</v>
          </cell>
        </row>
        <row r="88">
          <cell r="A88">
            <v>1376</v>
          </cell>
          <cell r="B88" t="str">
            <v>Kettle Moraine</v>
          </cell>
          <cell r="C88">
            <v>3340</v>
          </cell>
          <cell r="D88">
            <v>82.295772681963371</v>
          </cell>
          <cell r="E88">
            <v>40.585316731973798</v>
          </cell>
          <cell r="F88">
            <v>0</v>
          </cell>
          <cell r="G88">
            <v>0</v>
          </cell>
          <cell r="H88">
            <v>0</v>
          </cell>
          <cell r="I88">
            <v>0</v>
          </cell>
          <cell r="J88">
            <v>0</v>
          </cell>
          <cell r="K88">
            <v>0</v>
          </cell>
        </row>
        <row r="89">
          <cell r="A89">
            <v>1380</v>
          </cell>
          <cell r="B89" t="str">
            <v>Delavan-Darien</v>
          </cell>
          <cell r="C89">
            <v>2458</v>
          </cell>
          <cell r="D89">
            <v>98.615000120254635</v>
          </cell>
          <cell r="E89">
            <v>24.925214186509429</v>
          </cell>
          <cell r="F89">
            <v>0</v>
          </cell>
          <cell r="G89">
            <v>0</v>
          </cell>
          <cell r="H89">
            <v>0</v>
          </cell>
          <cell r="I89">
            <v>0</v>
          </cell>
          <cell r="J89">
            <v>0</v>
          </cell>
          <cell r="K89">
            <v>0</v>
          </cell>
        </row>
        <row r="90">
          <cell r="A90">
            <v>1407</v>
          </cell>
          <cell r="B90" t="str">
            <v>Denmark</v>
          </cell>
          <cell r="C90">
            <v>1497</v>
          </cell>
          <cell r="D90">
            <v>140.88470474535575</v>
          </cell>
          <cell r="E90">
            <v>10.625709886007682</v>
          </cell>
          <cell r="F90">
            <v>0</v>
          </cell>
          <cell r="G90">
            <v>0</v>
          </cell>
          <cell r="H90">
            <v>0</v>
          </cell>
          <cell r="I90">
            <v>0</v>
          </cell>
          <cell r="J90">
            <v>0</v>
          </cell>
          <cell r="K90">
            <v>0</v>
          </cell>
        </row>
        <row r="91">
          <cell r="A91">
            <v>1414</v>
          </cell>
          <cell r="B91" t="str">
            <v>Depere</v>
          </cell>
          <cell r="C91">
            <v>4121</v>
          </cell>
          <cell r="D91">
            <v>63.465287706944736</v>
          </cell>
          <cell r="E91">
            <v>64.93313351117223</v>
          </cell>
          <cell r="F91">
            <v>0</v>
          </cell>
          <cell r="G91">
            <v>0</v>
          </cell>
          <cell r="H91">
            <v>0</v>
          </cell>
          <cell r="I91">
            <v>0</v>
          </cell>
          <cell r="J91">
            <v>0</v>
          </cell>
          <cell r="K91">
            <v>0</v>
          </cell>
        </row>
        <row r="92">
          <cell r="A92">
            <v>1421</v>
          </cell>
          <cell r="B92" t="str">
            <v>Desoto Area</v>
          </cell>
          <cell r="C92">
            <v>515</v>
          </cell>
          <cell r="D92">
            <v>153.40521824508696</v>
          </cell>
          <cell r="E92">
            <v>3.3571217843268748</v>
          </cell>
          <cell r="F92">
            <v>1</v>
          </cell>
          <cell r="G92">
            <v>0</v>
          </cell>
          <cell r="H92">
            <v>0</v>
          </cell>
          <cell r="I92">
            <v>0</v>
          </cell>
          <cell r="J92">
            <v>206000</v>
          </cell>
          <cell r="K92">
            <v>0</v>
          </cell>
        </row>
        <row r="93">
          <cell r="A93">
            <v>1428</v>
          </cell>
          <cell r="B93" t="str">
            <v>Dodgeville</v>
          </cell>
          <cell r="C93">
            <v>1192</v>
          </cell>
          <cell r="D93">
            <v>187.69488398659638</v>
          </cell>
          <cell r="E93">
            <v>6.3507325009728168</v>
          </cell>
          <cell r="F93">
            <v>0</v>
          </cell>
          <cell r="G93">
            <v>0</v>
          </cell>
          <cell r="H93">
            <v>0</v>
          </cell>
          <cell r="I93">
            <v>0</v>
          </cell>
          <cell r="J93">
            <v>0</v>
          </cell>
          <cell r="K93">
            <v>0</v>
          </cell>
        </row>
        <row r="94">
          <cell r="A94">
            <v>1449</v>
          </cell>
          <cell r="B94" t="str">
            <v>Dover #1</v>
          </cell>
          <cell r="C94">
            <v>83</v>
          </cell>
          <cell r="D94">
            <v>11.28723991034315</v>
          </cell>
          <cell r="E94">
            <v>7.353436328038204</v>
          </cell>
          <cell r="F94">
            <v>1</v>
          </cell>
          <cell r="G94">
            <v>0</v>
          </cell>
          <cell r="H94">
            <v>0</v>
          </cell>
          <cell r="I94">
            <v>0</v>
          </cell>
          <cell r="J94">
            <v>33200</v>
          </cell>
          <cell r="K94">
            <v>0</v>
          </cell>
        </row>
        <row r="95">
          <cell r="A95">
            <v>1491</v>
          </cell>
          <cell r="B95" t="str">
            <v>Drummond</v>
          </cell>
          <cell r="C95">
            <v>370</v>
          </cell>
          <cell r="D95">
            <v>675.39767249153465</v>
          </cell>
          <cell r="E95">
            <v>0.54782539986416301</v>
          </cell>
          <cell r="F95">
            <v>1</v>
          </cell>
          <cell r="G95">
            <v>0</v>
          </cell>
          <cell r="H95">
            <v>0</v>
          </cell>
          <cell r="I95">
            <v>0</v>
          </cell>
          <cell r="J95">
            <v>148000</v>
          </cell>
          <cell r="K95">
            <v>0</v>
          </cell>
        </row>
        <row r="96">
          <cell r="A96">
            <v>1499</v>
          </cell>
          <cell r="B96" t="str">
            <v>Durand</v>
          </cell>
          <cell r="C96">
            <v>1038</v>
          </cell>
          <cell r="D96">
            <v>294.72043230908008</v>
          </cell>
          <cell r="E96">
            <v>3.5219818044764049</v>
          </cell>
          <cell r="F96">
            <v>0</v>
          </cell>
          <cell r="G96">
            <v>0</v>
          </cell>
          <cell r="H96">
            <v>0</v>
          </cell>
          <cell r="I96">
            <v>0</v>
          </cell>
          <cell r="J96">
            <v>0</v>
          </cell>
          <cell r="K96">
            <v>0</v>
          </cell>
        </row>
        <row r="97">
          <cell r="A97">
            <v>1526</v>
          </cell>
          <cell r="B97" t="str">
            <v>Northland Pines</v>
          </cell>
          <cell r="C97">
            <v>1306</v>
          </cell>
          <cell r="D97">
            <v>476.12997827455524</v>
          </cell>
          <cell r="E97">
            <v>2.7429484795996379</v>
          </cell>
          <cell r="F97">
            <v>0</v>
          </cell>
          <cell r="G97">
            <v>0</v>
          </cell>
          <cell r="H97">
            <v>0</v>
          </cell>
          <cell r="I97">
            <v>0</v>
          </cell>
          <cell r="J97">
            <v>0</v>
          </cell>
          <cell r="K97">
            <v>0</v>
          </cell>
        </row>
        <row r="98">
          <cell r="A98">
            <v>1540</v>
          </cell>
          <cell r="B98" t="str">
            <v>East Troy Community</v>
          </cell>
          <cell r="C98">
            <v>1629</v>
          </cell>
          <cell r="D98">
            <v>92.436044547714488</v>
          </cell>
          <cell r="E98">
            <v>17.622995531349545</v>
          </cell>
          <cell r="F98">
            <v>0</v>
          </cell>
          <cell r="G98">
            <v>0</v>
          </cell>
          <cell r="H98">
            <v>0</v>
          </cell>
          <cell r="I98">
            <v>0</v>
          </cell>
          <cell r="J98">
            <v>0</v>
          </cell>
          <cell r="K98">
            <v>0</v>
          </cell>
        </row>
        <row r="99">
          <cell r="A99">
            <v>1554</v>
          </cell>
          <cell r="B99" t="str">
            <v>Eau Claire Area</v>
          </cell>
          <cell r="C99">
            <v>11377</v>
          </cell>
          <cell r="D99">
            <v>196.71657580568333</v>
          </cell>
          <cell r="E99">
            <v>57.834475581957072</v>
          </cell>
          <cell r="F99">
            <v>0</v>
          </cell>
          <cell r="G99">
            <v>0</v>
          </cell>
          <cell r="H99">
            <v>0</v>
          </cell>
          <cell r="I99">
            <v>0</v>
          </cell>
          <cell r="J99">
            <v>0</v>
          </cell>
          <cell r="K99">
            <v>0</v>
          </cell>
        </row>
        <row r="100">
          <cell r="A100">
            <v>1561</v>
          </cell>
          <cell r="B100" t="str">
            <v>Edgar</v>
          </cell>
          <cell r="C100">
            <v>609</v>
          </cell>
          <cell r="D100">
            <v>81.38838326989729</v>
          </cell>
          <cell r="E100">
            <v>7.4826403416867944</v>
          </cell>
          <cell r="F100">
            <v>1</v>
          </cell>
          <cell r="G100">
            <v>0</v>
          </cell>
          <cell r="H100">
            <v>0</v>
          </cell>
          <cell r="I100">
            <v>0</v>
          </cell>
          <cell r="J100">
            <v>243600</v>
          </cell>
          <cell r="K100">
            <v>0</v>
          </cell>
        </row>
        <row r="101">
          <cell r="A101">
            <v>1568</v>
          </cell>
          <cell r="B101" t="str">
            <v>Edgerton</v>
          </cell>
          <cell r="C101">
            <v>1928</v>
          </cell>
          <cell r="D101">
            <v>91.724390120743138</v>
          </cell>
          <cell r="E101">
            <v>21.019491080420821</v>
          </cell>
          <cell r="F101">
            <v>0</v>
          </cell>
          <cell r="G101">
            <v>0</v>
          </cell>
          <cell r="H101">
            <v>0</v>
          </cell>
          <cell r="I101">
            <v>0</v>
          </cell>
          <cell r="J101">
            <v>0</v>
          </cell>
          <cell r="K101">
            <v>0</v>
          </cell>
        </row>
        <row r="102">
          <cell r="A102">
            <v>1582</v>
          </cell>
          <cell r="B102" t="str">
            <v>Elcho</v>
          </cell>
          <cell r="C102">
            <v>285</v>
          </cell>
          <cell r="D102">
            <v>322.49919863958445</v>
          </cell>
          <cell r="E102">
            <v>0.88372312614180337</v>
          </cell>
          <cell r="F102">
            <v>1</v>
          </cell>
          <cell r="G102">
            <v>0</v>
          </cell>
          <cell r="H102">
            <v>0</v>
          </cell>
          <cell r="I102">
            <v>0</v>
          </cell>
          <cell r="J102">
            <v>114000</v>
          </cell>
          <cell r="K102">
            <v>0</v>
          </cell>
        </row>
        <row r="103">
          <cell r="A103">
            <v>1600</v>
          </cell>
          <cell r="B103" t="str">
            <v>Eleva-Strum</v>
          </cell>
          <cell r="C103">
            <v>666</v>
          </cell>
          <cell r="D103">
            <v>125.36838949099952</v>
          </cell>
          <cell r="E103">
            <v>5.3123439066576958</v>
          </cell>
          <cell r="F103">
            <v>1</v>
          </cell>
          <cell r="G103">
            <v>0</v>
          </cell>
          <cell r="H103">
            <v>0</v>
          </cell>
          <cell r="I103">
            <v>0</v>
          </cell>
          <cell r="J103">
            <v>266400</v>
          </cell>
          <cell r="K103">
            <v>0</v>
          </cell>
        </row>
        <row r="104">
          <cell r="A104">
            <v>1631</v>
          </cell>
          <cell r="B104" t="str">
            <v>Elkhart Lake-Glenbeulah</v>
          </cell>
          <cell r="C104">
            <v>416</v>
          </cell>
          <cell r="D104">
            <v>54.349523747188414</v>
          </cell>
          <cell r="E104">
            <v>7.6541609073717103</v>
          </cell>
          <cell r="F104">
            <v>1</v>
          </cell>
          <cell r="G104">
            <v>0</v>
          </cell>
          <cell r="H104">
            <v>0</v>
          </cell>
          <cell r="I104">
            <v>0</v>
          </cell>
          <cell r="J104">
            <v>166400</v>
          </cell>
          <cell r="K104">
            <v>0</v>
          </cell>
        </row>
        <row r="105">
          <cell r="A105">
            <v>1638</v>
          </cell>
          <cell r="B105" t="str">
            <v>Elkhorn Area</v>
          </cell>
          <cell r="C105">
            <v>2986</v>
          </cell>
          <cell r="D105">
            <v>87.922612575862615</v>
          </cell>
          <cell r="E105">
            <v>33.961684173381194</v>
          </cell>
          <cell r="F105">
            <v>0</v>
          </cell>
          <cell r="G105">
            <v>0</v>
          </cell>
          <cell r="H105">
            <v>0</v>
          </cell>
          <cell r="I105">
            <v>0</v>
          </cell>
          <cell r="J105">
            <v>0</v>
          </cell>
          <cell r="K105">
            <v>0</v>
          </cell>
        </row>
        <row r="106">
          <cell r="A106">
            <v>1645</v>
          </cell>
          <cell r="B106" t="str">
            <v>Elk Mound Area</v>
          </cell>
          <cell r="C106">
            <v>1057</v>
          </cell>
          <cell r="D106">
            <v>88.59769302547889</v>
          </cell>
          <cell r="E106">
            <v>11.930333216419397</v>
          </cell>
          <cell r="F106">
            <v>0</v>
          </cell>
          <cell r="G106">
            <v>0</v>
          </cell>
          <cell r="H106">
            <v>0</v>
          </cell>
          <cell r="I106">
            <v>0</v>
          </cell>
          <cell r="J106">
            <v>0</v>
          </cell>
          <cell r="K106">
            <v>0</v>
          </cell>
        </row>
        <row r="107">
          <cell r="A107">
            <v>1659</v>
          </cell>
          <cell r="B107" t="str">
            <v>Ellsworth Community</v>
          </cell>
          <cell r="C107">
            <v>1694</v>
          </cell>
          <cell r="D107">
            <v>230.36966167583509</v>
          </cell>
          <cell r="E107">
            <v>7.3533988272453765</v>
          </cell>
          <cell r="F107">
            <v>0</v>
          </cell>
          <cell r="G107">
            <v>0</v>
          </cell>
          <cell r="H107">
            <v>0</v>
          </cell>
          <cell r="I107">
            <v>0</v>
          </cell>
          <cell r="J107">
            <v>0</v>
          </cell>
          <cell r="K107">
            <v>0</v>
          </cell>
        </row>
        <row r="108">
          <cell r="A108">
            <v>1666</v>
          </cell>
          <cell r="B108" t="str">
            <v>Elmwood</v>
          </cell>
          <cell r="C108">
            <v>307</v>
          </cell>
          <cell r="D108">
            <v>97.803073503273524</v>
          </cell>
          <cell r="E108">
            <v>3.1389606584267984</v>
          </cell>
          <cell r="F108">
            <v>1</v>
          </cell>
          <cell r="G108">
            <v>0</v>
          </cell>
          <cell r="H108">
            <v>0</v>
          </cell>
          <cell r="I108">
            <v>0</v>
          </cell>
          <cell r="J108">
            <v>122800</v>
          </cell>
          <cell r="K108">
            <v>0</v>
          </cell>
        </row>
        <row r="109">
          <cell r="A109">
            <v>1673</v>
          </cell>
          <cell r="B109" t="str">
            <v>Royall</v>
          </cell>
          <cell r="C109">
            <v>525</v>
          </cell>
          <cell r="D109">
            <v>118.772109582876</v>
          </cell>
          <cell r="E109">
            <v>4.4202296468740334</v>
          </cell>
          <cell r="F109">
            <v>1</v>
          </cell>
          <cell r="G109">
            <v>0</v>
          </cell>
          <cell r="H109">
            <v>0</v>
          </cell>
          <cell r="I109">
            <v>0</v>
          </cell>
          <cell r="J109">
            <v>210000</v>
          </cell>
          <cell r="K109">
            <v>0</v>
          </cell>
        </row>
        <row r="110">
          <cell r="A110">
            <v>1687</v>
          </cell>
          <cell r="B110" t="str">
            <v>Erin</v>
          </cell>
          <cell r="C110">
            <v>237</v>
          </cell>
          <cell r="D110">
            <v>24.080276715624251</v>
          </cell>
          <cell r="E110">
            <v>9.8420795906479288</v>
          </cell>
          <cell r="F110">
            <v>1</v>
          </cell>
          <cell r="G110">
            <v>0</v>
          </cell>
          <cell r="H110">
            <v>0</v>
          </cell>
          <cell r="I110">
            <v>0</v>
          </cell>
          <cell r="J110">
            <v>94800</v>
          </cell>
          <cell r="K110">
            <v>0</v>
          </cell>
        </row>
        <row r="111">
          <cell r="A111">
            <v>1694</v>
          </cell>
          <cell r="B111" t="str">
            <v>Evansville Community</v>
          </cell>
          <cell r="C111">
            <v>1686</v>
          </cell>
          <cell r="D111">
            <v>104.42121904449574</v>
          </cell>
          <cell r="E111">
            <v>16.146143623180318</v>
          </cell>
          <cell r="F111">
            <v>0</v>
          </cell>
          <cell r="G111">
            <v>0</v>
          </cell>
          <cell r="H111">
            <v>0</v>
          </cell>
          <cell r="I111">
            <v>0</v>
          </cell>
          <cell r="J111">
            <v>0</v>
          </cell>
          <cell r="K111">
            <v>0</v>
          </cell>
        </row>
        <row r="112">
          <cell r="A112">
            <v>1729</v>
          </cell>
          <cell r="B112" t="str">
            <v>Fall Creek</v>
          </cell>
          <cell r="C112">
            <v>732</v>
          </cell>
          <cell r="D112">
            <v>106.63298565925594</v>
          </cell>
          <cell r="E112">
            <v>6.8646675836227145</v>
          </cell>
          <cell r="F112">
            <v>1</v>
          </cell>
          <cell r="G112">
            <v>0</v>
          </cell>
          <cell r="H112">
            <v>0</v>
          </cell>
          <cell r="I112">
            <v>0</v>
          </cell>
          <cell r="J112">
            <v>292800</v>
          </cell>
          <cell r="K112">
            <v>0</v>
          </cell>
        </row>
        <row r="113">
          <cell r="A113">
            <v>1736</v>
          </cell>
          <cell r="B113" t="str">
            <v>Fall River</v>
          </cell>
          <cell r="C113">
            <v>526</v>
          </cell>
          <cell r="D113">
            <v>48.505867251128613</v>
          </cell>
          <cell r="E113">
            <v>10.844048974049862</v>
          </cell>
          <cell r="F113">
            <v>0</v>
          </cell>
          <cell r="G113">
            <v>0</v>
          </cell>
          <cell r="H113">
            <v>0</v>
          </cell>
          <cell r="I113">
            <v>0</v>
          </cell>
          <cell r="J113">
            <v>0</v>
          </cell>
          <cell r="K113">
            <v>0</v>
          </cell>
        </row>
        <row r="114">
          <cell r="A114">
            <v>1813</v>
          </cell>
          <cell r="B114" t="str">
            <v>Fennimore Community</v>
          </cell>
          <cell r="C114">
            <v>744</v>
          </cell>
          <cell r="D114">
            <v>146.02927578382352</v>
          </cell>
          <cell r="E114">
            <v>5.0948687926206713</v>
          </cell>
          <cell r="F114">
            <v>1</v>
          </cell>
          <cell r="G114">
            <v>0</v>
          </cell>
          <cell r="H114">
            <v>0</v>
          </cell>
          <cell r="I114">
            <v>0</v>
          </cell>
          <cell r="J114">
            <v>297600</v>
          </cell>
          <cell r="K114">
            <v>0</v>
          </cell>
        </row>
        <row r="115">
          <cell r="A115">
            <v>1848</v>
          </cell>
          <cell r="B115" t="str">
            <v>Lac Du Flambeau #1</v>
          </cell>
          <cell r="C115">
            <v>565</v>
          </cell>
          <cell r="D115">
            <v>127.73500234026893</v>
          </cell>
          <cell r="E115">
            <v>4.4232198665085996</v>
          </cell>
          <cell r="F115">
            <v>1</v>
          </cell>
          <cell r="G115">
            <v>0</v>
          </cell>
          <cell r="H115">
            <v>0</v>
          </cell>
          <cell r="I115">
            <v>0</v>
          </cell>
          <cell r="J115">
            <v>226000</v>
          </cell>
          <cell r="K115">
            <v>0</v>
          </cell>
        </row>
        <row r="116">
          <cell r="A116">
            <v>1855</v>
          </cell>
          <cell r="B116" t="str">
            <v>Florence</v>
          </cell>
          <cell r="C116">
            <v>465</v>
          </cell>
          <cell r="D116">
            <v>497.10487621507122</v>
          </cell>
          <cell r="E116">
            <v>0.93541629191104314</v>
          </cell>
          <cell r="F116">
            <v>1</v>
          </cell>
          <cell r="G116">
            <v>0</v>
          </cell>
          <cell r="H116">
            <v>0</v>
          </cell>
          <cell r="I116">
            <v>0</v>
          </cell>
          <cell r="J116">
            <v>186000</v>
          </cell>
          <cell r="K116">
            <v>0</v>
          </cell>
        </row>
        <row r="117">
          <cell r="A117">
            <v>1862</v>
          </cell>
          <cell r="B117" t="str">
            <v>Fond Du Lac</v>
          </cell>
          <cell r="C117">
            <v>6984</v>
          </cell>
          <cell r="D117">
            <v>80.26985415920673</v>
          </cell>
          <cell r="E117">
            <v>87.00651163695872</v>
          </cell>
          <cell r="F117">
            <v>0</v>
          </cell>
          <cell r="G117">
            <v>0</v>
          </cell>
          <cell r="H117">
            <v>0</v>
          </cell>
          <cell r="I117">
            <v>0</v>
          </cell>
          <cell r="J117">
            <v>0</v>
          </cell>
          <cell r="K117">
            <v>0</v>
          </cell>
        </row>
        <row r="118">
          <cell r="A118">
            <v>1870</v>
          </cell>
          <cell r="B118" t="str">
            <v>Fontana J8</v>
          </cell>
          <cell r="C118">
            <v>145</v>
          </cell>
          <cell r="D118">
            <v>12.3662674810786</v>
          </cell>
          <cell r="E118">
            <v>11.725445872965457</v>
          </cell>
          <cell r="F118">
            <v>0</v>
          </cell>
          <cell r="G118">
            <v>0</v>
          </cell>
          <cell r="H118">
            <v>0</v>
          </cell>
          <cell r="I118">
            <v>0</v>
          </cell>
          <cell r="J118">
            <v>0</v>
          </cell>
          <cell r="K118">
            <v>0</v>
          </cell>
        </row>
        <row r="119">
          <cell r="A119">
            <v>1883</v>
          </cell>
          <cell r="B119" t="str">
            <v>Fort Atkinson</v>
          </cell>
          <cell r="C119">
            <v>2595</v>
          </cell>
          <cell r="D119">
            <v>108.55006493904096</v>
          </cell>
          <cell r="E119">
            <v>23.906019784117937</v>
          </cell>
          <cell r="F119">
            <v>0</v>
          </cell>
          <cell r="G119">
            <v>0</v>
          </cell>
          <cell r="H119">
            <v>0</v>
          </cell>
          <cell r="I119">
            <v>0</v>
          </cell>
          <cell r="J119">
            <v>0</v>
          </cell>
          <cell r="K119">
            <v>0</v>
          </cell>
        </row>
        <row r="120">
          <cell r="A120">
            <v>1890</v>
          </cell>
          <cell r="B120" t="str">
            <v>Fox Point J2</v>
          </cell>
          <cell r="C120">
            <v>772</v>
          </cell>
          <cell r="D120">
            <v>3.768577451324183</v>
          </cell>
          <cell r="E120">
            <v>204.85183334330537</v>
          </cell>
          <cell r="F120">
            <v>0</v>
          </cell>
          <cell r="G120">
            <v>0</v>
          </cell>
          <cell r="H120">
            <v>0</v>
          </cell>
          <cell r="I120">
            <v>0</v>
          </cell>
          <cell r="J120">
            <v>0</v>
          </cell>
          <cell r="K120">
            <v>0</v>
          </cell>
        </row>
        <row r="121">
          <cell r="A121">
            <v>1897</v>
          </cell>
          <cell r="B121" t="str">
            <v>Maple Dale-Indian Hill</v>
          </cell>
          <cell r="C121">
            <v>390</v>
          </cell>
          <cell r="D121">
            <v>6.2294990489126061</v>
          </cell>
          <cell r="E121">
            <v>62.605355091606711</v>
          </cell>
          <cell r="F121">
            <v>0</v>
          </cell>
          <cell r="G121">
            <v>0</v>
          </cell>
          <cell r="H121">
            <v>0</v>
          </cell>
          <cell r="I121">
            <v>0</v>
          </cell>
          <cell r="J121">
            <v>0</v>
          </cell>
          <cell r="K121">
            <v>0</v>
          </cell>
        </row>
        <row r="122">
          <cell r="A122">
            <v>1900</v>
          </cell>
          <cell r="B122" t="str">
            <v>Franklin Public</v>
          </cell>
          <cell r="C122">
            <v>4416</v>
          </cell>
          <cell r="D122">
            <v>28.987858664970176</v>
          </cell>
          <cell r="E122">
            <v>152.33964160783049</v>
          </cell>
          <cell r="F122">
            <v>0</v>
          </cell>
          <cell r="G122">
            <v>0</v>
          </cell>
          <cell r="H122">
            <v>0</v>
          </cell>
          <cell r="I122">
            <v>0</v>
          </cell>
          <cell r="J122">
            <v>0</v>
          </cell>
          <cell r="K122">
            <v>0</v>
          </cell>
        </row>
        <row r="123">
          <cell r="A123">
            <v>1939</v>
          </cell>
          <cell r="B123" t="str">
            <v>Frederic</v>
          </cell>
          <cell r="C123">
            <v>520</v>
          </cell>
          <cell r="D123">
            <v>152.23608685824865</v>
          </cell>
          <cell r="E123">
            <v>3.4157472826018367</v>
          </cell>
          <cell r="F123">
            <v>1</v>
          </cell>
          <cell r="G123">
            <v>0</v>
          </cell>
          <cell r="H123">
            <v>0</v>
          </cell>
          <cell r="I123">
            <v>0</v>
          </cell>
          <cell r="J123">
            <v>208000</v>
          </cell>
          <cell r="K123">
            <v>0</v>
          </cell>
        </row>
        <row r="124">
          <cell r="A124">
            <v>1945</v>
          </cell>
          <cell r="B124" t="str">
            <v>Northern Ozaukee</v>
          </cell>
          <cell r="C124">
            <v>757</v>
          </cell>
          <cell r="D124">
            <v>62.488491627093943</v>
          </cell>
          <cell r="E124">
            <v>12.114230641339049</v>
          </cell>
          <cell r="F124">
            <v>0</v>
          </cell>
          <cell r="G124">
            <v>0</v>
          </cell>
          <cell r="H124">
            <v>0</v>
          </cell>
          <cell r="I124">
            <v>0</v>
          </cell>
          <cell r="J124">
            <v>0</v>
          </cell>
          <cell r="K124">
            <v>0</v>
          </cell>
        </row>
        <row r="125">
          <cell r="A125">
            <v>1953</v>
          </cell>
          <cell r="B125" t="str">
            <v>Freedom Area</v>
          </cell>
          <cell r="C125">
            <v>1588</v>
          </cell>
          <cell r="D125">
            <v>75.613969409205779</v>
          </cell>
          <cell r="E125">
            <v>21.001410353239116</v>
          </cell>
          <cell r="F125">
            <v>0</v>
          </cell>
          <cell r="G125">
            <v>0</v>
          </cell>
          <cell r="H125">
            <v>0</v>
          </cell>
          <cell r="I125">
            <v>0</v>
          </cell>
          <cell r="J125">
            <v>0</v>
          </cell>
          <cell r="K125">
            <v>0</v>
          </cell>
        </row>
        <row r="126">
          <cell r="A126">
            <v>2009</v>
          </cell>
          <cell r="B126" t="str">
            <v>Galesville-Ettrick</v>
          </cell>
          <cell r="C126">
            <v>1422</v>
          </cell>
          <cell r="D126">
            <v>180.18057391091003</v>
          </cell>
          <cell r="E126">
            <v>7.8920827541769594</v>
          </cell>
          <cell r="F126">
            <v>0</v>
          </cell>
          <cell r="G126">
            <v>0</v>
          </cell>
          <cell r="H126">
            <v>0</v>
          </cell>
          <cell r="I126">
            <v>0</v>
          </cell>
          <cell r="J126">
            <v>0</v>
          </cell>
          <cell r="K126">
            <v>0</v>
          </cell>
        </row>
        <row r="127">
          <cell r="A127">
            <v>2016</v>
          </cell>
          <cell r="B127" t="str">
            <v>North Crawford</v>
          </cell>
          <cell r="C127">
            <v>434</v>
          </cell>
          <cell r="D127">
            <v>162.08035351458474</v>
          </cell>
          <cell r="E127">
            <v>2.6776841892866838</v>
          </cell>
          <cell r="F127">
            <v>1</v>
          </cell>
          <cell r="G127">
            <v>0</v>
          </cell>
          <cell r="H127">
            <v>0</v>
          </cell>
          <cell r="I127">
            <v>0</v>
          </cell>
          <cell r="J127">
            <v>173600</v>
          </cell>
          <cell r="K127">
            <v>0</v>
          </cell>
        </row>
        <row r="128">
          <cell r="A128">
            <v>2044</v>
          </cell>
          <cell r="B128" t="str">
            <v>Geneva J4</v>
          </cell>
          <cell r="C128">
            <v>98</v>
          </cell>
          <cell r="D128">
            <v>6.1350598805152901</v>
          </cell>
          <cell r="E128">
            <v>15.97376421887</v>
          </cell>
          <cell r="F128">
            <v>0</v>
          </cell>
          <cell r="G128">
            <v>0</v>
          </cell>
          <cell r="H128">
            <v>0</v>
          </cell>
          <cell r="I128">
            <v>0</v>
          </cell>
          <cell r="J128">
            <v>0</v>
          </cell>
          <cell r="K128">
            <v>0</v>
          </cell>
        </row>
        <row r="129">
          <cell r="A129">
            <v>2051</v>
          </cell>
          <cell r="B129" t="str">
            <v>Genoa City J2</v>
          </cell>
          <cell r="C129">
            <v>579</v>
          </cell>
          <cell r="D129">
            <v>18.195740152654324</v>
          </cell>
          <cell r="E129">
            <v>31.820634672865328</v>
          </cell>
          <cell r="F129">
            <v>0</v>
          </cell>
          <cell r="G129">
            <v>0</v>
          </cell>
          <cell r="H129">
            <v>0</v>
          </cell>
          <cell r="I129">
            <v>0</v>
          </cell>
          <cell r="J129">
            <v>0</v>
          </cell>
          <cell r="K129">
            <v>0</v>
          </cell>
        </row>
        <row r="130">
          <cell r="A130">
            <v>2058</v>
          </cell>
          <cell r="B130" t="str">
            <v>Germantown</v>
          </cell>
          <cell r="C130">
            <v>3909</v>
          </cell>
          <cell r="D130">
            <v>57.303898109111458</v>
          </cell>
          <cell r="E130">
            <v>68.215254615958827</v>
          </cell>
          <cell r="F130">
            <v>0</v>
          </cell>
          <cell r="G130">
            <v>0</v>
          </cell>
          <cell r="H130">
            <v>0</v>
          </cell>
          <cell r="I130">
            <v>0</v>
          </cell>
          <cell r="J130">
            <v>0</v>
          </cell>
          <cell r="K130">
            <v>0</v>
          </cell>
        </row>
        <row r="131">
          <cell r="A131">
            <v>2114</v>
          </cell>
          <cell r="B131" t="str">
            <v>Gibraltar Area</v>
          </cell>
          <cell r="C131">
            <v>516</v>
          </cell>
          <cell r="D131">
            <v>138.96444748042836</v>
          </cell>
          <cell r="E131">
            <v>3.7131799489410628</v>
          </cell>
          <cell r="F131">
            <v>1</v>
          </cell>
          <cell r="G131">
            <v>0</v>
          </cell>
          <cell r="H131">
            <v>0</v>
          </cell>
          <cell r="I131">
            <v>0</v>
          </cell>
          <cell r="J131">
            <v>206400</v>
          </cell>
          <cell r="K131">
            <v>0</v>
          </cell>
        </row>
        <row r="132">
          <cell r="A132">
            <v>2128</v>
          </cell>
          <cell r="B132" t="str">
            <v>Gillett</v>
          </cell>
          <cell r="C132">
            <v>561</v>
          </cell>
          <cell r="D132">
            <v>110.99732844534834</v>
          </cell>
          <cell r="E132">
            <v>5.0541756982576302</v>
          </cell>
          <cell r="F132">
            <v>1</v>
          </cell>
          <cell r="G132">
            <v>0</v>
          </cell>
          <cell r="H132">
            <v>0</v>
          </cell>
          <cell r="I132">
            <v>0</v>
          </cell>
          <cell r="J132">
            <v>224400</v>
          </cell>
          <cell r="K132">
            <v>0</v>
          </cell>
        </row>
        <row r="133">
          <cell r="A133">
            <v>2135</v>
          </cell>
          <cell r="B133" t="str">
            <v>Gilman</v>
          </cell>
          <cell r="C133">
            <v>339</v>
          </cell>
          <cell r="D133">
            <v>333.96512519359061</v>
          </cell>
          <cell r="E133">
            <v>1.0150760496428806</v>
          </cell>
          <cell r="F133">
            <v>1</v>
          </cell>
          <cell r="G133">
            <v>0</v>
          </cell>
          <cell r="H133">
            <v>0</v>
          </cell>
          <cell r="I133">
            <v>0</v>
          </cell>
          <cell r="J133">
            <v>135600</v>
          </cell>
          <cell r="K133">
            <v>0</v>
          </cell>
        </row>
        <row r="134">
          <cell r="A134">
            <v>2142</v>
          </cell>
          <cell r="B134" t="str">
            <v>Gilmanton</v>
          </cell>
          <cell r="C134">
            <v>160</v>
          </cell>
          <cell r="D134">
            <v>95.784745684938358</v>
          </cell>
          <cell r="E134">
            <v>1.6704121189221799</v>
          </cell>
          <cell r="F134">
            <v>1</v>
          </cell>
          <cell r="G134">
            <v>0</v>
          </cell>
          <cell r="H134">
            <v>0</v>
          </cell>
          <cell r="I134">
            <v>0</v>
          </cell>
          <cell r="J134">
            <v>64000</v>
          </cell>
          <cell r="K134">
            <v>0</v>
          </cell>
        </row>
        <row r="135">
          <cell r="A135">
            <v>2177</v>
          </cell>
          <cell r="B135" t="str">
            <v>Nicolet UHS</v>
          </cell>
          <cell r="C135">
            <v>1068</v>
          </cell>
          <cell r="D135">
            <v>16.485009266634879</v>
          </cell>
          <cell r="E135">
            <v>64.786132826846341</v>
          </cell>
          <cell r="F135">
            <v>0</v>
          </cell>
          <cell r="G135">
            <v>0</v>
          </cell>
          <cell r="H135">
            <v>0</v>
          </cell>
          <cell r="I135">
            <v>0</v>
          </cell>
          <cell r="J135">
            <v>0</v>
          </cell>
          <cell r="K135">
            <v>0</v>
          </cell>
        </row>
        <row r="136">
          <cell r="A136">
            <v>2184</v>
          </cell>
          <cell r="B136" t="str">
            <v>Glendale-River Hills</v>
          </cell>
          <cell r="C136">
            <v>908</v>
          </cell>
          <cell r="D136">
            <v>6.486932726041343</v>
          </cell>
          <cell r="E136">
            <v>139.97370380532803</v>
          </cell>
          <cell r="F136">
            <v>0</v>
          </cell>
          <cell r="G136">
            <v>0</v>
          </cell>
          <cell r="H136">
            <v>0</v>
          </cell>
          <cell r="I136">
            <v>0</v>
          </cell>
          <cell r="J136">
            <v>0</v>
          </cell>
          <cell r="K136">
            <v>0</v>
          </cell>
        </row>
        <row r="137">
          <cell r="A137">
            <v>2198</v>
          </cell>
          <cell r="B137" t="str">
            <v>Glenwood City</v>
          </cell>
          <cell r="C137">
            <v>712</v>
          </cell>
          <cell r="D137">
            <v>115.40797413330313</v>
          </cell>
          <cell r="E137">
            <v>6.1694177143911855</v>
          </cell>
          <cell r="F137">
            <v>1</v>
          </cell>
          <cell r="G137">
            <v>0</v>
          </cell>
          <cell r="H137">
            <v>0</v>
          </cell>
          <cell r="I137">
            <v>0</v>
          </cell>
          <cell r="J137">
            <v>284800</v>
          </cell>
          <cell r="K137">
            <v>0</v>
          </cell>
        </row>
        <row r="138">
          <cell r="A138">
            <v>2212</v>
          </cell>
          <cell r="B138" t="str">
            <v>Goodman-Armstrong</v>
          </cell>
          <cell r="C138">
            <v>99</v>
          </cell>
          <cell r="D138">
            <v>159.05039017472384</v>
          </cell>
          <cell r="E138">
            <v>0.62244424481602434</v>
          </cell>
          <cell r="F138">
            <v>1</v>
          </cell>
          <cell r="G138">
            <v>0</v>
          </cell>
          <cell r="H138">
            <v>0</v>
          </cell>
          <cell r="I138">
            <v>0</v>
          </cell>
          <cell r="J138">
            <v>39600</v>
          </cell>
          <cell r="K138">
            <v>0</v>
          </cell>
        </row>
        <row r="139">
          <cell r="A139">
            <v>2217</v>
          </cell>
          <cell r="B139" t="str">
            <v>Grafton</v>
          </cell>
          <cell r="C139">
            <v>1990</v>
          </cell>
          <cell r="D139">
            <v>21.526555102831129</v>
          </cell>
          <cell r="E139">
            <v>92.443960052775893</v>
          </cell>
          <cell r="F139">
            <v>0</v>
          </cell>
          <cell r="G139">
            <v>0</v>
          </cell>
          <cell r="H139">
            <v>0</v>
          </cell>
          <cell r="I139">
            <v>0</v>
          </cell>
          <cell r="J139">
            <v>0</v>
          </cell>
          <cell r="K139">
            <v>0</v>
          </cell>
        </row>
        <row r="140">
          <cell r="A140">
            <v>2226</v>
          </cell>
          <cell r="B140" t="str">
            <v>Granton Area</v>
          </cell>
          <cell r="C140">
            <v>261</v>
          </cell>
          <cell r="D140">
            <v>77.661724144675603</v>
          </cell>
          <cell r="E140">
            <v>3.3607288902546708</v>
          </cell>
          <cell r="F140">
            <v>1</v>
          </cell>
          <cell r="G140">
            <v>0</v>
          </cell>
          <cell r="H140">
            <v>0</v>
          </cell>
          <cell r="I140">
            <v>0</v>
          </cell>
          <cell r="J140">
            <v>104400</v>
          </cell>
          <cell r="K140">
            <v>0</v>
          </cell>
        </row>
        <row r="141">
          <cell r="A141">
            <v>2233</v>
          </cell>
          <cell r="B141" t="str">
            <v>Grantsburg</v>
          </cell>
          <cell r="C141">
            <v>853</v>
          </cell>
          <cell r="D141">
            <v>262.60729288744307</v>
          </cell>
          <cell r="E141">
            <v>3.2481961586862975</v>
          </cell>
          <cell r="F141">
            <v>0</v>
          </cell>
          <cell r="G141">
            <v>1</v>
          </cell>
          <cell r="H141">
            <v>0</v>
          </cell>
          <cell r="I141">
            <v>0</v>
          </cell>
          <cell r="J141">
            <v>0</v>
          </cell>
          <cell r="K141">
            <v>85300</v>
          </cell>
        </row>
        <row r="142">
          <cell r="A142">
            <v>2240</v>
          </cell>
          <cell r="B142" t="str">
            <v>Black Hawk</v>
          </cell>
          <cell r="C142">
            <v>394</v>
          </cell>
          <cell r="D142">
            <v>133.63947332068867</v>
          </cell>
          <cell r="E142">
            <v>2.9482307151460843</v>
          </cell>
          <cell r="F142">
            <v>1</v>
          </cell>
          <cell r="G142">
            <v>0</v>
          </cell>
          <cell r="H142">
            <v>0</v>
          </cell>
          <cell r="I142">
            <v>0</v>
          </cell>
          <cell r="J142">
            <v>157600</v>
          </cell>
          <cell r="K142">
            <v>0</v>
          </cell>
        </row>
        <row r="143">
          <cell r="A143">
            <v>2289</v>
          </cell>
          <cell r="B143" t="str">
            <v>Green Bay Area</v>
          </cell>
          <cell r="C143">
            <v>20909</v>
          </cell>
          <cell r="D143">
            <v>96.711686371839235</v>
          </cell>
          <cell r="E143">
            <v>216.19931142146166</v>
          </cell>
          <cell r="F143">
            <v>0</v>
          </cell>
          <cell r="G143">
            <v>0</v>
          </cell>
          <cell r="H143">
            <v>0</v>
          </cell>
          <cell r="I143">
            <v>0</v>
          </cell>
          <cell r="J143">
            <v>0</v>
          </cell>
          <cell r="K143">
            <v>0</v>
          </cell>
        </row>
        <row r="144">
          <cell r="A144">
            <v>2296</v>
          </cell>
          <cell r="B144" t="str">
            <v>Greendale</v>
          </cell>
          <cell r="C144">
            <v>2527</v>
          </cell>
          <cell r="D144">
            <v>5.5690491610833499</v>
          </cell>
          <cell r="E144">
            <v>453.75789060343317</v>
          </cell>
          <cell r="F144">
            <v>0</v>
          </cell>
          <cell r="G144">
            <v>0</v>
          </cell>
          <cell r="H144">
            <v>0</v>
          </cell>
          <cell r="I144">
            <v>0</v>
          </cell>
          <cell r="J144">
            <v>0</v>
          </cell>
          <cell r="K144">
            <v>0</v>
          </cell>
        </row>
        <row r="145">
          <cell r="A145">
            <v>2303</v>
          </cell>
          <cell r="B145" t="str">
            <v>Greenfield</v>
          </cell>
          <cell r="C145">
            <v>3356</v>
          </cell>
          <cell r="D145">
            <v>7.370391020428114</v>
          </cell>
          <cell r="E145">
            <v>455.33540767353543</v>
          </cell>
          <cell r="F145">
            <v>0</v>
          </cell>
          <cell r="G145">
            <v>0</v>
          </cell>
          <cell r="H145">
            <v>0</v>
          </cell>
          <cell r="I145">
            <v>0</v>
          </cell>
          <cell r="J145">
            <v>0</v>
          </cell>
          <cell r="K145">
            <v>0</v>
          </cell>
        </row>
        <row r="146">
          <cell r="A146">
            <v>2310</v>
          </cell>
          <cell r="B146" t="str">
            <v>Green Lake</v>
          </cell>
          <cell r="C146">
            <v>268</v>
          </cell>
          <cell r="D146">
            <v>41.127870912995554</v>
          </cell>
          <cell r="E146">
            <v>6.5162624286324915</v>
          </cell>
          <cell r="F146">
            <v>1</v>
          </cell>
          <cell r="G146">
            <v>0</v>
          </cell>
          <cell r="H146">
            <v>0</v>
          </cell>
          <cell r="I146">
            <v>0</v>
          </cell>
          <cell r="J146">
            <v>107200</v>
          </cell>
          <cell r="K146">
            <v>0</v>
          </cell>
        </row>
        <row r="147">
          <cell r="A147">
            <v>2394</v>
          </cell>
          <cell r="B147" t="str">
            <v>Greenwood</v>
          </cell>
          <cell r="C147">
            <v>406</v>
          </cell>
          <cell r="D147">
            <v>148.42785165377455</v>
          </cell>
          <cell r="E147">
            <v>2.7353356898747201</v>
          </cell>
          <cell r="F147">
            <v>1</v>
          </cell>
          <cell r="G147">
            <v>0</v>
          </cell>
          <cell r="H147">
            <v>0</v>
          </cell>
          <cell r="I147">
            <v>0</v>
          </cell>
          <cell r="J147">
            <v>162400</v>
          </cell>
          <cell r="K147">
            <v>0</v>
          </cell>
        </row>
        <row r="148">
          <cell r="A148">
            <v>2415</v>
          </cell>
          <cell r="B148" t="str">
            <v>Gresham</v>
          </cell>
          <cell r="C148">
            <v>258</v>
          </cell>
          <cell r="D148">
            <v>55.892996652511961</v>
          </cell>
          <cell r="E148">
            <v>4.6159629193616496</v>
          </cell>
          <cell r="F148">
            <v>1</v>
          </cell>
          <cell r="G148">
            <v>0</v>
          </cell>
          <cell r="H148">
            <v>0</v>
          </cell>
          <cell r="I148">
            <v>0</v>
          </cell>
          <cell r="J148">
            <v>103200</v>
          </cell>
          <cell r="K148">
            <v>0</v>
          </cell>
        </row>
        <row r="149">
          <cell r="A149">
            <v>2420</v>
          </cell>
          <cell r="B149" t="str">
            <v>Hamilton</v>
          </cell>
          <cell r="C149">
            <v>4945</v>
          </cell>
          <cell r="D149">
            <v>38.179606292676439</v>
          </cell>
          <cell r="E149">
            <v>129.51940787688383</v>
          </cell>
          <cell r="F149">
            <v>0</v>
          </cell>
          <cell r="G149">
            <v>0</v>
          </cell>
          <cell r="H149">
            <v>0</v>
          </cell>
          <cell r="I149">
            <v>0</v>
          </cell>
          <cell r="J149">
            <v>0</v>
          </cell>
          <cell r="K149">
            <v>0</v>
          </cell>
        </row>
        <row r="150">
          <cell r="A150">
            <v>2422</v>
          </cell>
          <cell r="B150" t="str">
            <v>Saint Croix Central</v>
          </cell>
          <cell r="C150">
            <v>1666</v>
          </cell>
          <cell r="D150">
            <v>85.233026880796388</v>
          </cell>
          <cell r="E150">
            <v>19.546413649370955</v>
          </cell>
          <cell r="F150">
            <v>0</v>
          </cell>
          <cell r="G150">
            <v>0</v>
          </cell>
          <cell r="H150">
            <v>0</v>
          </cell>
          <cell r="I150">
            <v>0</v>
          </cell>
          <cell r="J150">
            <v>0</v>
          </cell>
          <cell r="K150">
            <v>0</v>
          </cell>
        </row>
        <row r="151">
          <cell r="A151">
            <v>2436</v>
          </cell>
          <cell r="B151" t="str">
            <v>Hartford UHS</v>
          </cell>
          <cell r="C151">
            <v>1477</v>
          </cell>
          <cell r="D151">
            <v>181.32976090633747</v>
          </cell>
          <cell r="E151">
            <v>8.1453810594440537</v>
          </cell>
          <cell r="F151">
            <v>0</v>
          </cell>
          <cell r="G151">
            <v>0</v>
          </cell>
          <cell r="H151">
            <v>0</v>
          </cell>
          <cell r="I151">
            <v>0</v>
          </cell>
          <cell r="J151">
            <v>0</v>
          </cell>
          <cell r="K151">
            <v>0</v>
          </cell>
        </row>
        <row r="152">
          <cell r="A152">
            <v>2443</v>
          </cell>
          <cell r="B152" t="str">
            <v>Hartford J1</v>
          </cell>
          <cell r="C152">
            <v>1824</v>
          </cell>
          <cell r="D152">
            <v>48.954429408579664</v>
          </cell>
          <cell r="E152">
            <v>37.259141246988555</v>
          </cell>
          <cell r="F152">
            <v>0</v>
          </cell>
          <cell r="G152">
            <v>0</v>
          </cell>
          <cell r="H152">
            <v>0</v>
          </cell>
          <cell r="I152">
            <v>0</v>
          </cell>
          <cell r="J152">
            <v>0</v>
          </cell>
          <cell r="K152">
            <v>0</v>
          </cell>
        </row>
        <row r="153">
          <cell r="A153">
            <v>2450</v>
          </cell>
          <cell r="B153" t="str">
            <v>Arrowhead UHS</v>
          </cell>
          <cell r="C153">
            <v>1976</v>
          </cell>
          <cell r="D153">
            <v>67.508614389960869</v>
          </cell>
          <cell r="E153">
            <v>29.27033857613657</v>
          </cell>
          <cell r="F153">
            <v>0</v>
          </cell>
          <cell r="G153">
            <v>0</v>
          </cell>
          <cell r="H153">
            <v>0</v>
          </cell>
          <cell r="I153">
            <v>0</v>
          </cell>
          <cell r="J153">
            <v>0</v>
          </cell>
          <cell r="K153">
            <v>0</v>
          </cell>
        </row>
        <row r="154">
          <cell r="A154">
            <v>2460</v>
          </cell>
          <cell r="B154" t="str">
            <v>Hartland-Lakeside J3</v>
          </cell>
          <cell r="C154">
            <v>1202</v>
          </cell>
          <cell r="D154">
            <v>9.6076827390486148</v>
          </cell>
          <cell r="E154">
            <v>125.10821106890818</v>
          </cell>
          <cell r="F154">
            <v>0</v>
          </cell>
          <cell r="G154">
            <v>0</v>
          </cell>
          <cell r="H154">
            <v>0</v>
          </cell>
          <cell r="I154">
            <v>0</v>
          </cell>
          <cell r="J154">
            <v>0</v>
          </cell>
          <cell r="K154">
            <v>0</v>
          </cell>
        </row>
        <row r="155">
          <cell r="A155">
            <v>2478</v>
          </cell>
          <cell r="B155" t="str">
            <v>Hayward Community</v>
          </cell>
          <cell r="C155">
            <v>1687</v>
          </cell>
          <cell r="D155">
            <v>612.61068810541508</v>
          </cell>
          <cell r="E155">
            <v>2.7537880627210169</v>
          </cell>
          <cell r="F155">
            <v>0</v>
          </cell>
          <cell r="G155">
            <v>0</v>
          </cell>
          <cell r="H155">
            <v>0</v>
          </cell>
          <cell r="I155">
            <v>0</v>
          </cell>
          <cell r="J155">
            <v>0</v>
          </cell>
          <cell r="K155">
            <v>0</v>
          </cell>
        </row>
        <row r="156">
          <cell r="A156">
            <v>2485</v>
          </cell>
          <cell r="B156" t="str">
            <v>Southwestern Wisconsin</v>
          </cell>
          <cell r="C156">
            <v>552</v>
          </cell>
          <cell r="D156">
            <v>56.924371166519386</v>
          </cell>
          <cell r="E156">
            <v>9.697076817682337</v>
          </cell>
          <cell r="F156">
            <v>1</v>
          </cell>
          <cell r="G156">
            <v>0</v>
          </cell>
          <cell r="H156">
            <v>0</v>
          </cell>
          <cell r="I156">
            <v>0</v>
          </cell>
          <cell r="J156">
            <v>220800</v>
          </cell>
          <cell r="K156">
            <v>0</v>
          </cell>
        </row>
        <row r="157">
          <cell r="A157">
            <v>2525</v>
          </cell>
          <cell r="B157" t="str">
            <v>Herman-Neosho-Rubicon</v>
          </cell>
          <cell r="C157">
            <v>321</v>
          </cell>
          <cell r="D157">
            <v>82.184068162871171</v>
          </cell>
          <cell r="E157">
            <v>3.9058665161701041</v>
          </cell>
          <cell r="F157">
            <v>1</v>
          </cell>
          <cell r="G157">
            <v>0</v>
          </cell>
          <cell r="H157">
            <v>0</v>
          </cell>
          <cell r="I157">
            <v>0</v>
          </cell>
          <cell r="J157">
            <v>128400</v>
          </cell>
          <cell r="K157">
            <v>0</v>
          </cell>
        </row>
        <row r="158">
          <cell r="A158">
            <v>2527</v>
          </cell>
          <cell r="B158" t="str">
            <v>Highland</v>
          </cell>
          <cell r="C158">
            <v>318</v>
          </cell>
          <cell r="D158">
            <v>72.660375108224969</v>
          </cell>
          <cell r="E158">
            <v>4.376525713311425</v>
          </cell>
          <cell r="F158">
            <v>1</v>
          </cell>
          <cell r="G158">
            <v>0</v>
          </cell>
          <cell r="H158">
            <v>0</v>
          </cell>
          <cell r="I158">
            <v>0</v>
          </cell>
          <cell r="J158">
            <v>127200</v>
          </cell>
          <cell r="K158">
            <v>0</v>
          </cell>
        </row>
        <row r="159">
          <cell r="A159">
            <v>2534</v>
          </cell>
          <cell r="B159" t="str">
            <v>Hilbert</v>
          </cell>
          <cell r="C159">
            <v>458</v>
          </cell>
          <cell r="D159">
            <v>53.170111630749695</v>
          </cell>
          <cell r="E159">
            <v>8.6138619226657109</v>
          </cell>
          <cell r="F159">
            <v>1</v>
          </cell>
          <cell r="G159">
            <v>0</v>
          </cell>
          <cell r="H159">
            <v>0</v>
          </cell>
          <cell r="I159">
            <v>0</v>
          </cell>
          <cell r="J159">
            <v>183200</v>
          </cell>
          <cell r="K159">
            <v>0</v>
          </cell>
        </row>
        <row r="160">
          <cell r="A160">
            <v>2541</v>
          </cell>
          <cell r="B160" t="str">
            <v>Hillsboro</v>
          </cell>
          <cell r="C160">
            <v>489</v>
          </cell>
          <cell r="D160">
            <v>139.60351448685529</v>
          </cell>
          <cell r="E160">
            <v>3.5027771456716659</v>
          </cell>
          <cell r="F160">
            <v>1</v>
          </cell>
          <cell r="G160">
            <v>0</v>
          </cell>
          <cell r="H160">
            <v>0</v>
          </cell>
          <cell r="I160">
            <v>0</v>
          </cell>
          <cell r="J160">
            <v>195600</v>
          </cell>
          <cell r="K160">
            <v>0</v>
          </cell>
        </row>
        <row r="161">
          <cell r="A161">
            <v>2562</v>
          </cell>
          <cell r="B161" t="str">
            <v>Holmen</v>
          </cell>
          <cell r="C161">
            <v>4139</v>
          </cell>
          <cell r="D161">
            <v>100.48526379157147</v>
          </cell>
          <cell r="E161">
            <v>41.190119265499426</v>
          </cell>
          <cell r="F161">
            <v>0</v>
          </cell>
          <cell r="G161">
            <v>0</v>
          </cell>
          <cell r="H161">
            <v>0</v>
          </cell>
          <cell r="I161">
            <v>0</v>
          </cell>
          <cell r="J161">
            <v>0</v>
          </cell>
          <cell r="K161">
            <v>0</v>
          </cell>
        </row>
        <row r="162">
          <cell r="A162">
            <v>2570</v>
          </cell>
          <cell r="B162" t="str">
            <v>Holy Hill Area</v>
          </cell>
          <cell r="C162">
            <v>489</v>
          </cell>
          <cell r="D162">
            <v>26.110965552040799</v>
          </cell>
          <cell r="E162">
            <v>18.727763974311568</v>
          </cell>
          <cell r="F162">
            <v>0</v>
          </cell>
          <cell r="G162">
            <v>0</v>
          </cell>
          <cell r="H162">
            <v>0</v>
          </cell>
          <cell r="I162">
            <v>0</v>
          </cell>
          <cell r="J162">
            <v>0</v>
          </cell>
          <cell r="K162">
            <v>0</v>
          </cell>
        </row>
        <row r="163">
          <cell r="A163">
            <v>2576</v>
          </cell>
          <cell r="B163" t="str">
            <v>Horicon</v>
          </cell>
          <cell r="C163">
            <v>838</v>
          </cell>
          <cell r="D163">
            <v>52.473105006739161</v>
          </cell>
          <cell r="E163">
            <v>15.970086006771945</v>
          </cell>
          <cell r="F163">
            <v>0</v>
          </cell>
          <cell r="G163">
            <v>0</v>
          </cell>
          <cell r="H163">
            <v>0</v>
          </cell>
          <cell r="I163">
            <v>0</v>
          </cell>
          <cell r="J163">
            <v>0</v>
          </cell>
          <cell r="K163">
            <v>0</v>
          </cell>
        </row>
        <row r="164">
          <cell r="A164">
            <v>2583</v>
          </cell>
          <cell r="B164" t="str">
            <v>Hortonville</v>
          </cell>
          <cell r="C164">
            <v>4107</v>
          </cell>
          <cell r="D164">
            <v>109.69825987442653</v>
          </cell>
          <cell r="E164">
            <v>37.439062430902304</v>
          </cell>
          <cell r="F164">
            <v>0</v>
          </cell>
          <cell r="G164">
            <v>0</v>
          </cell>
          <cell r="H164">
            <v>0</v>
          </cell>
          <cell r="I164">
            <v>0</v>
          </cell>
          <cell r="J164">
            <v>0</v>
          </cell>
          <cell r="K164">
            <v>0</v>
          </cell>
        </row>
        <row r="165">
          <cell r="A165">
            <v>2604</v>
          </cell>
          <cell r="B165" t="str">
            <v>Howard-Suamico</v>
          </cell>
          <cell r="C165">
            <v>5606</v>
          </cell>
          <cell r="D165">
            <v>54.994600315648803</v>
          </cell>
          <cell r="E165">
            <v>101.93728052979056</v>
          </cell>
          <cell r="F165">
            <v>0</v>
          </cell>
          <cell r="G165">
            <v>0</v>
          </cell>
          <cell r="H165">
            <v>0</v>
          </cell>
          <cell r="I165">
            <v>0</v>
          </cell>
          <cell r="J165">
            <v>0</v>
          </cell>
          <cell r="K165">
            <v>0</v>
          </cell>
        </row>
        <row r="166">
          <cell r="A166">
            <v>2605</v>
          </cell>
          <cell r="B166" t="str">
            <v>Howards Grove</v>
          </cell>
          <cell r="C166">
            <v>769</v>
          </cell>
          <cell r="D166">
            <v>51.761433013132304</v>
          </cell>
          <cell r="E166">
            <v>14.856621141166983</v>
          </cell>
          <cell r="F166">
            <v>0</v>
          </cell>
          <cell r="G166">
            <v>0</v>
          </cell>
          <cell r="H166">
            <v>0</v>
          </cell>
          <cell r="I166">
            <v>0</v>
          </cell>
          <cell r="J166">
            <v>0</v>
          </cell>
          <cell r="K166">
            <v>0</v>
          </cell>
        </row>
        <row r="167">
          <cell r="A167">
            <v>2611</v>
          </cell>
          <cell r="B167" t="str">
            <v>Hudson</v>
          </cell>
          <cell r="C167">
            <v>5452</v>
          </cell>
          <cell r="D167">
            <v>66.652151845115057</v>
          </cell>
          <cell r="E167">
            <v>81.797809209059736</v>
          </cell>
          <cell r="F167">
            <v>0</v>
          </cell>
          <cell r="G167">
            <v>0</v>
          </cell>
          <cell r="H167">
            <v>0</v>
          </cell>
          <cell r="I167">
            <v>0</v>
          </cell>
          <cell r="J167">
            <v>0</v>
          </cell>
          <cell r="K167">
            <v>0</v>
          </cell>
        </row>
        <row r="168">
          <cell r="A168">
            <v>2618</v>
          </cell>
          <cell r="B168" t="str">
            <v>Hurley</v>
          </cell>
          <cell r="C168">
            <v>521</v>
          </cell>
          <cell r="D168">
            <v>480.52431594083595</v>
          </cell>
          <cell r="E168">
            <v>1.0842323327174719</v>
          </cell>
          <cell r="F168">
            <v>1</v>
          </cell>
          <cell r="G168">
            <v>0</v>
          </cell>
          <cell r="H168">
            <v>0</v>
          </cell>
          <cell r="I168">
            <v>0</v>
          </cell>
          <cell r="J168">
            <v>208400</v>
          </cell>
          <cell r="K168">
            <v>0</v>
          </cell>
        </row>
        <row r="169">
          <cell r="A169">
            <v>2625</v>
          </cell>
          <cell r="B169" t="str">
            <v>Hustisford</v>
          </cell>
          <cell r="C169">
            <v>366</v>
          </cell>
          <cell r="D169">
            <v>51.40226542097588</v>
          </cell>
          <cell r="E169">
            <v>7.1203087451987139</v>
          </cell>
          <cell r="F169">
            <v>1</v>
          </cell>
          <cell r="G169">
            <v>0</v>
          </cell>
          <cell r="H169">
            <v>0</v>
          </cell>
          <cell r="I169">
            <v>0</v>
          </cell>
          <cell r="J169">
            <v>146400</v>
          </cell>
          <cell r="K169">
            <v>0</v>
          </cell>
        </row>
        <row r="170">
          <cell r="A170">
            <v>2632</v>
          </cell>
          <cell r="B170" t="str">
            <v>Independence</v>
          </cell>
          <cell r="C170">
            <v>503</v>
          </cell>
          <cell r="D170">
            <v>94.154461752288356</v>
          </cell>
          <cell r="E170">
            <v>5.3422853324077861</v>
          </cell>
          <cell r="F170">
            <v>1</v>
          </cell>
          <cell r="G170">
            <v>0</v>
          </cell>
          <cell r="H170">
            <v>0</v>
          </cell>
          <cell r="I170">
            <v>0</v>
          </cell>
          <cell r="J170">
            <v>201200</v>
          </cell>
          <cell r="K170">
            <v>0</v>
          </cell>
        </row>
        <row r="171">
          <cell r="A171">
            <v>2639</v>
          </cell>
          <cell r="B171" t="str">
            <v>Iola-Scandinavia</v>
          </cell>
          <cell r="C171">
            <v>631</v>
          </cell>
          <cell r="D171">
            <v>133.52875766986634</v>
          </cell>
          <cell r="E171">
            <v>4.7255738090522117</v>
          </cell>
          <cell r="F171">
            <v>1</v>
          </cell>
          <cell r="G171">
            <v>0</v>
          </cell>
          <cell r="H171">
            <v>0</v>
          </cell>
          <cell r="I171">
            <v>0</v>
          </cell>
          <cell r="J171">
            <v>252400</v>
          </cell>
          <cell r="K171">
            <v>0</v>
          </cell>
        </row>
        <row r="172">
          <cell r="A172">
            <v>2646</v>
          </cell>
          <cell r="B172" t="str">
            <v>Iowa-Grant</v>
          </cell>
          <cell r="C172">
            <v>702</v>
          </cell>
          <cell r="D172">
            <v>165.29769964294218</v>
          </cell>
          <cell r="E172">
            <v>4.2468830571531413</v>
          </cell>
          <cell r="F172">
            <v>1</v>
          </cell>
          <cell r="G172">
            <v>0</v>
          </cell>
          <cell r="H172">
            <v>0</v>
          </cell>
          <cell r="I172">
            <v>0</v>
          </cell>
          <cell r="J172">
            <v>280800</v>
          </cell>
          <cell r="K172">
            <v>0</v>
          </cell>
        </row>
        <row r="173">
          <cell r="A173">
            <v>2660</v>
          </cell>
          <cell r="B173" t="str">
            <v>Ithaca</v>
          </cell>
          <cell r="C173">
            <v>280</v>
          </cell>
          <cell r="D173">
            <v>87.240908982467744</v>
          </cell>
          <cell r="E173">
            <v>3.2095034687943227</v>
          </cell>
          <cell r="F173">
            <v>1</v>
          </cell>
          <cell r="G173">
            <v>0</v>
          </cell>
          <cell r="H173">
            <v>0</v>
          </cell>
          <cell r="I173">
            <v>0</v>
          </cell>
          <cell r="J173">
            <v>112000</v>
          </cell>
          <cell r="K173">
            <v>0</v>
          </cell>
        </row>
        <row r="174">
          <cell r="A174">
            <v>2695</v>
          </cell>
          <cell r="B174" t="str">
            <v>Janesville</v>
          </cell>
          <cell r="C174">
            <v>9192</v>
          </cell>
          <cell r="D174">
            <v>85.151499191596685</v>
          </cell>
          <cell r="E174">
            <v>107.94877468119937</v>
          </cell>
          <cell r="F174">
            <v>0</v>
          </cell>
          <cell r="G174">
            <v>0</v>
          </cell>
          <cell r="H174">
            <v>0</v>
          </cell>
          <cell r="I174">
            <v>0</v>
          </cell>
          <cell r="J174">
            <v>0</v>
          </cell>
          <cell r="K174">
            <v>0</v>
          </cell>
        </row>
        <row r="175">
          <cell r="A175">
            <v>2702</v>
          </cell>
          <cell r="B175" t="str">
            <v>Jefferson</v>
          </cell>
          <cell r="C175">
            <v>1716</v>
          </cell>
          <cell r="D175">
            <v>106.0035659782245</v>
          </cell>
          <cell r="E175">
            <v>16.188134655323811</v>
          </cell>
          <cell r="F175">
            <v>0</v>
          </cell>
          <cell r="G175">
            <v>0</v>
          </cell>
          <cell r="H175">
            <v>0</v>
          </cell>
          <cell r="I175">
            <v>0</v>
          </cell>
          <cell r="J175">
            <v>0</v>
          </cell>
          <cell r="K175">
            <v>0</v>
          </cell>
        </row>
        <row r="176">
          <cell r="A176">
            <v>2730</v>
          </cell>
          <cell r="B176" t="str">
            <v>Johnson Creek</v>
          </cell>
          <cell r="C176">
            <v>706</v>
          </cell>
          <cell r="D176">
            <v>42.575502629996087</v>
          </cell>
          <cell r="E176">
            <v>16.582305701368178</v>
          </cell>
          <cell r="F176">
            <v>0</v>
          </cell>
          <cell r="G176">
            <v>0</v>
          </cell>
          <cell r="H176">
            <v>0</v>
          </cell>
          <cell r="I176">
            <v>0</v>
          </cell>
          <cell r="J176">
            <v>0</v>
          </cell>
          <cell r="K176">
            <v>0</v>
          </cell>
        </row>
        <row r="177">
          <cell r="A177">
            <v>2737</v>
          </cell>
          <cell r="B177" t="str">
            <v>Juda</v>
          </cell>
          <cell r="C177">
            <v>234</v>
          </cell>
          <cell r="D177">
            <v>57.067355378928553</v>
          </cell>
          <cell r="E177">
            <v>4.100417803597777</v>
          </cell>
          <cell r="F177">
            <v>1</v>
          </cell>
          <cell r="G177">
            <v>0</v>
          </cell>
          <cell r="H177">
            <v>0</v>
          </cell>
          <cell r="I177">
            <v>0</v>
          </cell>
          <cell r="J177">
            <v>93600</v>
          </cell>
          <cell r="K177">
            <v>0</v>
          </cell>
        </row>
        <row r="178">
          <cell r="A178">
            <v>2744</v>
          </cell>
          <cell r="B178" t="str">
            <v>Dodgeland</v>
          </cell>
          <cell r="C178">
            <v>685</v>
          </cell>
          <cell r="D178">
            <v>85.119398014882179</v>
          </cell>
          <cell r="E178">
            <v>8.0475193196295329</v>
          </cell>
          <cell r="F178">
            <v>1</v>
          </cell>
          <cell r="G178">
            <v>0</v>
          </cell>
          <cell r="H178">
            <v>0</v>
          </cell>
          <cell r="I178">
            <v>0</v>
          </cell>
          <cell r="J178">
            <v>274000</v>
          </cell>
          <cell r="K178">
            <v>0</v>
          </cell>
        </row>
        <row r="179">
          <cell r="A179">
            <v>2758</v>
          </cell>
          <cell r="B179" t="str">
            <v>Kaukauna Area</v>
          </cell>
          <cell r="C179">
            <v>4715</v>
          </cell>
          <cell r="D179">
            <v>69.576227327015218</v>
          </cell>
          <cell r="E179">
            <v>67.767399601002069</v>
          </cell>
          <cell r="F179">
            <v>0</v>
          </cell>
          <cell r="G179">
            <v>0</v>
          </cell>
          <cell r="H179">
            <v>0</v>
          </cell>
          <cell r="I179">
            <v>0</v>
          </cell>
          <cell r="J179">
            <v>0</v>
          </cell>
          <cell r="K179">
            <v>0</v>
          </cell>
        </row>
        <row r="180">
          <cell r="A180">
            <v>2793</v>
          </cell>
          <cell r="B180" t="str">
            <v>Kenosha</v>
          </cell>
          <cell r="C180">
            <v>19525</v>
          </cell>
          <cell r="D180">
            <v>85.738881264937461</v>
          </cell>
          <cell r="E180">
            <v>227.72632103358995</v>
          </cell>
          <cell r="F180">
            <v>0</v>
          </cell>
          <cell r="G180">
            <v>0</v>
          </cell>
          <cell r="H180">
            <v>0</v>
          </cell>
          <cell r="I180">
            <v>0</v>
          </cell>
          <cell r="J180">
            <v>0</v>
          </cell>
          <cell r="K180">
            <v>0</v>
          </cell>
        </row>
        <row r="181">
          <cell r="A181">
            <v>2800</v>
          </cell>
          <cell r="B181" t="str">
            <v>Kewaskum</v>
          </cell>
          <cell r="C181">
            <v>1803</v>
          </cell>
          <cell r="D181">
            <v>141.21311299064007</v>
          </cell>
          <cell r="E181">
            <v>12.767936077717563</v>
          </cell>
          <cell r="F181">
            <v>0</v>
          </cell>
          <cell r="G181">
            <v>0</v>
          </cell>
          <cell r="H181">
            <v>0</v>
          </cell>
          <cell r="I181">
            <v>0</v>
          </cell>
          <cell r="J181">
            <v>0</v>
          </cell>
          <cell r="K181">
            <v>0</v>
          </cell>
        </row>
        <row r="182">
          <cell r="A182">
            <v>2814</v>
          </cell>
          <cell r="B182" t="str">
            <v>Kewaunee</v>
          </cell>
          <cell r="C182">
            <v>954</v>
          </cell>
          <cell r="D182">
            <v>129.17368834162241</v>
          </cell>
          <cell r="E182">
            <v>7.3854049709951779</v>
          </cell>
          <cell r="F182">
            <v>0</v>
          </cell>
          <cell r="G182">
            <v>1</v>
          </cell>
          <cell r="H182">
            <v>0</v>
          </cell>
          <cell r="I182">
            <v>0</v>
          </cell>
          <cell r="J182">
            <v>0</v>
          </cell>
          <cell r="K182">
            <v>95400</v>
          </cell>
        </row>
        <row r="183">
          <cell r="A183">
            <v>2828</v>
          </cell>
          <cell r="B183" t="str">
            <v>Kiel Area</v>
          </cell>
          <cell r="C183">
            <v>1222</v>
          </cell>
          <cell r="D183">
            <v>108.92045089759547</v>
          </cell>
          <cell r="E183">
            <v>11.219197037192735</v>
          </cell>
          <cell r="F183">
            <v>0</v>
          </cell>
          <cell r="G183">
            <v>0</v>
          </cell>
          <cell r="H183">
            <v>0</v>
          </cell>
          <cell r="I183">
            <v>0</v>
          </cell>
          <cell r="J183">
            <v>0</v>
          </cell>
          <cell r="K183">
            <v>0</v>
          </cell>
        </row>
        <row r="184">
          <cell r="A184">
            <v>2835</v>
          </cell>
          <cell r="B184" t="str">
            <v>Kimberly Area</v>
          </cell>
          <cell r="C184">
            <v>4756</v>
          </cell>
          <cell r="D184">
            <v>13.40203863041612</v>
          </cell>
          <cell r="E184">
            <v>354.87138420912987</v>
          </cell>
          <cell r="F184">
            <v>0</v>
          </cell>
          <cell r="G184">
            <v>0</v>
          </cell>
          <cell r="H184">
            <v>0</v>
          </cell>
          <cell r="I184">
            <v>0</v>
          </cell>
          <cell r="J184">
            <v>0</v>
          </cell>
          <cell r="K184">
            <v>0</v>
          </cell>
        </row>
        <row r="185">
          <cell r="A185">
            <v>2842</v>
          </cell>
          <cell r="B185" t="str">
            <v>Kohler</v>
          </cell>
          <cell r="C185">
            <v>465</v>
          </cell>
          <cell r="D185">
            <v>10.690808622015478</v>
          </cell>
          <cell r="E185">
            <v>43.495306710703815</v>
          </cell>
          <cell r="F185">
            <v>0</v>
          </cell>
          <cell r="G185">
            <v>0</v>
          </cell>
          <cell r="H185">
            <v>0</v>
          </cell>
          <cell r="I185">
            <v>0</v>
          </cell>
          <cell r="J185">
            <v>0</v>
          </cell>
          <cell r="K185">
            <v>0</v>
          </cell>
        </row>
        <row r="186">
          <cell r="A186">
            <v>2849</v>
          </cell>
          <cell r="B186" t="str">
            <v>Lacrosse</v>
          </cell>
          <cell r="C186">
            <v>6045</v>
          </cell>
          <cell r="D186">
            <v>96.314198143134078</v>
          </cell>
          <cell r="E186">
            <v>62.763332058440938</v>
          </cell>
          <cell r="F186">
            <v>0</v>
          </cell>
          <cell r="G186">
            <v>0</v>
          </cell>
          <cell r="H186">
            <v>0</v>
          </cell>
          <cell r="I186">
            <v>0</v>
          </cell>
          <cell r="J186">
            <v>0</v>
          </cell>
          <cell r="K186">
            <v>0</v>
          </cell>
        </row>
        <row r="187">
          <cell r="A187">
            <v>2856</v>
          </cell>
          <cell r="B187" t="str">
            <v>Ladysmith</v>
          </cell>
          <cell r="C187">
            <v>748</v>
          </cell>
          <cell r="D187">
            <v>109.38090345876422</v>
          </cell>
          <cell r="E187">
            <v>6.8384880390203611</v>
          </cell>
          <cell r="F187">
            <v>0</v>
          </cell>
          <cell r="G187">
            <v>1</v>
          </cell>
          <cell r="H187">
            <v>0</v>
          </cell>
          <cell r="I187">
            <v>0</v>
          </cell>
          <cell r="J187">
            <v>0</v>
          </cell>
          <cell r="K187">
            <v>74800</v>
          </cell>
        </row>
        <row r="188">
          <cell r="A188">
            <v>2863</v>
          </cell>
          <cell r="B188" t="str">
            <v>Lafarge</v>
          </cell>
          <cell r="C188">
            <v>253</v>
          </cell>
          <cell r="D188">
            <v>71.041746075750325</v>
          </cell>
          <cell r="E188">
            <v>3.5612863418395064</v>
          </cell>
          <cell r="F188">
            <v>1</v>
          </cell>
          <cell r="G188">
            <v>0</v>
          </cell>
          <cell r="H188">
            <v>0</v>
          </cell>
          <cell r="I188">
            <v>0</v>
          </cell>
          <cell r="J188">
            <v>101200</v>
          </cell>
          <cell r="K188">
            <v>0</v>
          </cell>
        </row>
        <row r="189">
          <cell r="A189">
            <v>2884</v>
          </cell>
          <cell r="B189" t="str">
            <v>Lake Geneva-Genoa UHS</v>
          </cell>
          <cell r="C189">
            <v>1288</v>
          </cell>
          <cell r="D189">
            <v>95.875016219866041</v>
          </cell>
          <cell r="E189">
            <v>13.434156788524396</v>
          </cell>
          <cell r="F189">
            <v>0</v>
          </cell>
          <cell r="G189">
            <v>0</v>
          </cell>
          <cell r="H189">
            <v>0</v>
          </cell>
          <cell r="I189">
            <v>0</v>
          </cell>
          <cell r="J189">
            <v>0</v>
          </cell>
          <cell r="K189">
            <v>0</v>
          </cell>
        </row>
        <row r="190">
          <cell r="A190">
            <v>2885</v>
          </cell>
          <cell r="B190" t="str">
            <v>Lake Geneva J1</v>
          </cell>
          <cell r="C190">
            <v>1800</v>
          </cell>
          <cell r="D190">
            <v>56.017396714039577</v>
          </cell>
          <cell r="E190">
            <v>32.132874885077761</v>
          </cell>
          <cell r="F190">
            <v>0</v>
          </cell>
          <cell r="G190">
            <v>0</v>
          </cell>
          <cell r="H190">
            <v>0</v>
          </cell>
          <cell r="I190">
            <v>0</v>
          </cell>
          <cell r="J190">
            <v>0</v>
          </cell>
          <cell r="K190">
            <v>0</v>
          </cell>
        </row>
        <row r="191">
          <cell r="A191">
            <v>2891</v>
          </cell>
          <cell r="B191" t="str">
            <v>Lake Holcombe</v>
          </cell>
          <cell r="C191">
            <v>288</v>
          </cell>
          <cell r="D191">
            <v>181.2994174189993</v>
          </cell>
          <cell r="E191">
            <v>1.5885324073292857</v>
          </cell>
          <cell r="F191">
            <v>1</v>
          </cell>
          <cell r="G191">
            <v>0</v>
          </cell>
          <cell r="H191">
            <v>0</v>
          </cell>
          <cell r="I191">
            <v>0</v>
          </cell>
          <cell r="J191">
            <v>115200</v>
          </cell>
          <cell r="K191">
            <v>0</v>
          </cell>
        </row>
        <row r="192">
          <cell r="A192">
            <v>2898</v>
          </cell>
          <cell r="B192" t="str">
            <v>Lake Mills Area</v>
          </cell>
          <cell r="C192">
            <v>1595</v>
          </cell>
          <cell r="D192">
            <v>77.751820947470279</v>
          </cell>
          <cell r="E192">
            <v>20.513989004548126</v>
          </cell>
          <cell r="F192">
            <v>0</v>
          </cell>
          <cell r="G192">
            <v>0</v>
          </cell>
          <cell r="H192">
            <v>0</v>
          </cell>
          <cell r="I192">
            <v>0</v>
          </cell>
          <cell r="J192">
            <v>0</v>
          </cell>
          <cell r="K192">
            <v>0</v>
          </cell>
        </row>
        <row r="193">
          <cell r="A193">
            <v>2912</v>
          </cell>
          <cell r="B193" t="str">
            <v>Lancaster Community</v>
          </cell>
          <cell r="C193">
            <v>1012</v>
          </cell>
          <cell r="D193">
            <v>145.78305693425926</v>
          </cell>
          <cell r="E193">
            <v>6.9418217815007166</v>
          </cell>
          <cell r="F193">
            <v>0</v>
          </cell>
          <cell r="G193">
            <v>0</v>
          </cell>
          <cell r="H193">
            <v>1</v>
          </cell>
          <cell r="I193">
            <v>1</v>
          </cell>
          <cell r="J193">
            <v>0</v>
          </cell>
          <cell r="K193">
            <v>0</v>
          </cell>
        </row>
        <row r="194">
          <cell r="A194">
            <v>2940</v>
          </cell>
          <cell r="B194" t="str">
            <v>Laona</v>
          </cell>
          <cell r="C194">
            <v>245</v>
          </cell>
          <cell r="D194">
            <v>242.86855878194376</v>
          </cell>
          <cell r="E194">
            <v>1.008776110126177</v>
          </cell>
          <cell r="F194">
            <v>1</v>
          </cell>
          <cell r="G194">
            <v>0</v>
          </cell>
          <cell r="H194">
            <v>0</v>
          </cell>
          <cell r="I194">
            <v>0</v>
          </cell>
          <cell r="J194">
            <v>98000</v>
          </cell>
          <cell r="K194">
            <v>0</v>
          </cell>
        </row>
        <row r="195">
          <cell r="A195">
            <v>2961</v>
          </cell>
          <cell r="B195" t="str">
            <v>Lena</v>
          </cell>
          <cell r="C195">
            <v>411</v>
          </cell>
          <cell r="D195">
            <v>86.829528667980014</v>
          </cell>
          <cell r="E195">
            <v>4.7334127721870702</v>
          </cell>
          <cell r="F195">
            <v>1</v>
          </cell>
          <cell r="G195">
            <v>0</v>
          </cell>
          <cell r="H195">
            <v>0</v>
          </cell>
          <cell r="I195">
            <v>0</v>
          </cell>
          <cell r="J195">
            <v>164400</v>
          </cell>
          <cell r="K195">
            <v>0</v>
          </cell>
        </row>
        <row r="196">
          <cell r="A196">
            <v>3087</v>
          </cell>
          <cell r="B196" t="str">
            <v>Linn J4</v>
          </cell>
          <cell r="C196">
            <v>109</v>
          </cell>
          <cell r="D196">
            <v>15.526544565161098</v>
          </cell>
          <cell r="E196">
            <v>7.020235541949063</v>
          </cell>
          <cell r="F196">
            <v>1</v>
          </cell>
          <cell r="G196">
            <v>0</v>
          </cell>
          <cell r="H196">
            <v>0</v>
          </cell>
          <cell r="I196">
            <v>0</v>
          </cell>
          <cell r="J196">
            <v>43600</v>
          </cell>
          <cell r="K196">
            <v>0</v>
          </cell>
        </row>
        <row r="197">
          <cell r="A197">
            <v>3094</v>
          </cell>
          <cell r="B197" t="str">
            <v>Linn J6</v>
          </cell>
          <cell r="C197">
            <v>85</v>
          </cell>
          <cell r="D197">
            <v>16.897637423943856</v>
          </cell>
          <cell r="E197">
            <v>5.0302890201416846</v>
          </cell>
          <cell r="F197">
            <v>1</v>
          </cell>
          <cell r="G197">
            <v>0</v>
          </cell>
          <cell r="H197">
            <v>0</v>
          </cell>
          <cell r="I197">
            <v>0</v>
          </cell>
          <cell r="J197">
            <v>34000</v>
          </cell>
          <cell r="K197">
            <v>0</v>
          </cell>
        </row>
        <row r="198">
          <cell r="A198">
            <v>3122</v>
          </cell>
          <cell r="B198" t="str">
            <v>Richmond</v>
          </cell>
          <cell r="C198">
            <v>390</v>
          </cell>
          <cell r="D198">
            <v>6.4851331204806932</v>
          </cell>
          <cell r="E198">
            <v>60.137547333969344</v>
          </cell>
          <cell r="F198">
            <v>0</v>
          </cell>
          <cell r="G198">
            <v>0</v>
          </cell>
          <cell r="H198">
            <v>0</v>
          </cell>
          <cell r="I198">
            <v>0</v>
          </cell>
          <cell r="J198">
            <v>0</v>
          </cell>
          <cell r="K198">
            <v>0</v>
          </cell>
        </row>
        <row r="199">
          <cell r="A199">
            <v>3129</v>
          </cell>
          <cell r="B199" t="str">
            <v>Little Chute Area</v>
          </cell>
          <cell r="C199">
            <v>1233</v>
          </cell>
          <cell r="D199">
            <v>3.1716079559048649</v>
          </cell>
          <cell r="E199">
            <v>388.76179437764813</v>
          </cell>
          <cell r="F199">
            <v>0</v>
          </cell>
          <cell r="G199">
            <v>0</v>
          </cell>
          <cell r="H199">
            <v>0</v>
          </cell>
          <cell r="I199">
            <v>0</v>
          </cell>
          <cell r="J199">
            <v>0</v>
          </cell>
          <cell r="K199">
            <v>0</v>
          </cell>
        </row>
        <row r="200">
          <cell r="A200">
            <v>3150</v>
          </cell>
          <cell r="B200" t="str">
            <v>Lodi</v>
          </cell>
          <cell r="C200">
            <v>1486</v>
          </cell>
          <cell r="D200">
            <v>95.99780347662886</v>
          </cell>
          <cell r="E200">
            <v>15.479520845096982</v>
          </cell>
          <cell r="F200">
            <v>0</v>
          </cell>
          <cell r="G200">
            <v>0</v>
          </cell>
          <cell r="H200">
            <v>0</v>
          </cell>
          <cell r="I200">
            <v>0</v>
          </cell>
          <cell r="J200">
            <v>0</v>
          </cell>
          <cell r="K200">
            <v>0</v>
          </cell>
        </row>
        <row r="201">
          <cell r="A201">
            <v>3171</v>
          </cell>
          <cell r="B201" t="str">
            <v>Lomira</v>
          </cell>
          <cell r="C201">
            <v>1052</v>
          </cell>
          <cell r="D201">
            <v>74.026024343051091</v>
          </cell>
          <cell r="E201">
            <v>14.2112184104988</v>
          </cell>
          <cell r="F201">
            <v>0</v>
          </cell>
          <cell r="G201">
            <v>0</v>
          </cell>
          <cell r="H201">
            <v>0</v>
          </cell>
          <cell r="I201">
            <v>0</v>
          </cell>
          <cell r="J201">
            <v>0</v>
          </cell>
          <cell r="K201">
            <v>0</v>
          </cell>
        </row>
        <row r="202">
          <cell r="A202">
            <v>3206</v>
          </cell>
          <cell r="B202" t="str">
            <v>Loyal</v>
          </cell>
          <cell r="C202">
            <v>532</v>
          </cell>
          <cell r="D202">
            <v>112.71225338701686</v>
          </cell>
          <cell r="E202">
            <v>4.7199837108507339</v>
          </cell>
          <cell r="F202">
            <v>1</v>
          </cell>
          <cell r="G202">
            <v>0</v>
          </cell>
          <cell r="H202">
            <v>0</v>
          </cell>
          <cell r="I202">
            <v>0</v>
          </cell>
          <cell r="J202">
            <v>212800</v>
          </cell>
          <cell r="K202">
            <v>0</v>
          </cell>
        </row>
        <row r="203">
          <cell r="A203">
            <v>3213</v>
          </cell>
          <cell r="B203" t="str">
            <v>Luck</v>
          </cell>
          <cell r="C203">
            <v>487</v>
          </cell>
          <cell r="D203">
            <v>109.35430653108558</v>
          </cell>
          <cell r="E203">
            <v>4.4534140030558653</v>
          </cell>
          <cell r="F203">
            <v>1</v>
          </cell>
          <cell r="G203">
            <v>0</v>
          </cell>
          <cell r="H203">
            <v>0</v>
          </cell>
          <cell r="I203">
            <v>0</v>
          </cell>
          <cell r="J203">
            <v>194800</v>
          </cell>
          <cell r="K203">
            <v>0</v>
          </cell>
        </row>
        <row r="204">
          <cell r="A204">
            <v>3220</v>
          </cell>
          <cell r="B204" t="str">
            <v>Luxemburg-Casco</v>
          </cell>
          <cell r="C204">
            <v>1763</v>
          </cell>
          <cell r="D204">
            <v>171.55567761575526</v>
          </cell>
          <cell r="E204">
            <v>10.276547092476351</v>
          </cell>
          <cell r="F204">
            <v>0</v>
          </cell>
          <cell r="G204">
            <v>0</v>
          </cell>
          <cell r="H204">
            <v>0</v>
          </cell>
          <cell r="I204">
            <v>0</v>
          </cell>
          <cell r="J204">
            <v>0</v>
          </cell>
          <cell r="K204">
            <v>0</v>
          </cell>
        </row>
        <row r="205">
          <cell r="A205">
            <v>3269</v>
          </cell>
          <cell r="B205" t="str">
            <v>Madison Metropolitan</v>
          </cell>
          <cell r="C205">
            <v>26201</v>
          </cell>
          <cell r="D205">
            <v>96.248970378954908</v>
          </cell>
          <cell r="E205">
            <v>272.22109386563284</v>
          </cell>
          <cell r="F205">
            <v>0</v>
          </cell>
          <cell r="G205">
            <v>0</v>
          </cell>
          <cell r="H205">
            <v>0</v>
          </cell>
          <cell r="I205">
            <v>0</v>
          </cell>
          <cell r="J205">
            <v>0</v>
          </cell>
          <cell r="K205">
            <v>0</v>
          </cell>
        </row>
        <row r="206">
          <cell r="A206">
            <v>3276</v>
          </cell>
          <cell r="B206" t="str">
            <v>Manawa</v>
          </cell>
          <cell r="C206">
            <v>636</v>
          </cell>
          <cell r="D206">
            <v>109.89813638858554</v>
          </cell>
          <cell r="E206">
            <v>5.7871772979951777</v>
          </cell>
          <cell r="F206">
            <v>1</v>
          </cell>
          <cell r="G206">
            <v>0</v>
          </cell>
          <cell r="H206">
            <v>0</v>
          </cell>
          <cell r="I206">
            <v>0</v>
          </cell>
          <cell r="J206">
            <v>254400</v>
          </cell>
          <cell r="K206">
            <v>0</v>
          </cell>
        </row>
        <row r="207">
          <cell r="A207">
            <v>3290</v>
          </cell>
          <cell r="B207" t="str">
            <v>Manitowoc</v>
          </cell>
          <cell r="C207">
            <v>4957</v>
          </cell>
          <cell r="D207">
            <v>92.637106354081283</v>
          </cell>
          <cell r="E207">
            <v>53.509875201122483</v>
          </cell>
          <cell r="F207">
            <v>0</v>
          </cell>
          <cell r="G207">
            <v>0</v>
          </cell>
          <cell r="H207">
            <v>0</v>
          </cell>
          <cell r="I207">
            <v>0</v>
          </cell>
          <cell r="J207">
            <v>0</v>
          </cell>
          <cell r="K207">
            <v>0</v>
          </cell>
        </row>
        <row r="208">
          <cell r="A208">
            <v>3297</v>
          </cell>
          <cell r="B208" t="str">
            <v>Maple</v>
          </cell>
          <cell r="C208">
            <v>1249</v>
          </cell>
          <cell r="D208">
            <v>446.22582605728735</v>
          </cell>
          <cell r="E208">
            <v>2.7990311789789839</v>
          </cell>
          <cell r="F208">
            <v>0</v>
          </cell>
          <cell r="G208">
            <v>0</v>
          </cell>
          <cell r="H208">
            <v>0</v>
          </cell>
          <cell r="I208">
            <v>0</v>
          </cell>
          <cell r="J208">
            <v>0</v>
          </cell>
          <cell r="K208">
            <v>0</v>
          </cell>
        </row>
        <row r="209">
          <cell r="A209">
            <v>3304</v>
          </cell>
          <cell r="B209" t="str">
            <v>Marathon City</v>
          </cell>
          <cell r="C209">
            <v>701</v>
          </cell>
          <cell r="D209">
            <v>104.0054638102406</v>
          </cell>
          <cell r="E209">
            <v>6.7400305168484627</v>
          </cell>
          <cell r="F209">
            <v>1</v>
          </cell>
          <cell r="G209">
            <v>0</v>
          </cell>
          <cell r="H209">
            <v>0</v>
          </cell>
          <cell r="I209">
            <v>0</v>
          </cell>
          <cell r="J209">
            <v>280400</v>
          </cell>
          <cell r="K209">
            <v>0</v>
          </cell>
        </row>
        <row r="210">
          <cell r="A210">
            <v>3311</v>
          </cell>
          <cell r="B210" t="str">
            <v>Marinette</v>
          </cell>
          <cell r="C210">
            <v>2089</v>
          </cell>
          <cell r="D210">
            <v>97.39110088258235</v>
          </cell>
          <cell r="E210">
            <v>21.44959838290114</v>
          </cell>
          <cell r="F210">
            <v>0</v>
          </cell>
          <cell r="G210">
            <v>0</v>
          </cell>
          <cell r="H210">
            <v>0</v>
          </cell>
          <cell r="I210">
            <v>0</v>
          </cell>
          <cell r="J210">
            <v>0</v>
          </cell>
          <cell r="K210">
            <v>0</v>
          </cell>
        </row>
        <row r="211">
          <cell r="A211">
            <v>3318</v>
          </cell>
          <cell r="B211" t="str">
            <v>Marion</v>
          </cell>
          <cell r="C211">
            <v>468</v>
          </cell>
          <cell r="D211">
            <v>127.10044003040944</v>
          </cell>
          <cell r="E211">
            <v>3.6821272993864422</v>
          </cell>
          <cell r="F211">
            <v>1</v>
          </cell>
          <cell r="G211">
            <v>0</v>
          </cell>
          <cell r="H211">
            <v>0</v>
          </cell>
          <cell r="I211">
            <v>0</v>
          </cell>
          <cell r="J211">
            <v>187200</v>
          </cell>
          <cell r="K211">
            <v>0</v>
          </cell>
        </row>
        <row r="212">
          <cell r="A212">
            <v>3325</v>
          </cell>
          <cell r="B212" t="str">
            <v>Markesan</v>
          </cell>
          <cell r="C212">
            <v>835</v>
          </cell>
          <cell r="D212">
            <v>177.79642191844206</v>
          </cell>
          <cell r="E212">
            <v>4.6963824749129497</v>
          </cell>
          <cell r="F212">
            <v>0</v>
          </cell>
          <cell r="G212">
            <v>1</v>
          </cell>
          <cell r="H212">
            <v>0</v>
          </cell>
          <cell r="I212">
            <v>0</v>
          </cell>
          <cell r="J212">
            <v>0</v>
          </cell>
          <cell r="K212">
            <v>83500</v>
          </cell>
        </row>
        <row r="213">
          <cell r="A213">
            <v>3332</v>
          </cell>
          <cell r="B213" t="str">
            <v>Marshall</v>
          </cell>
          <cell r="C213">
            <v>988</v>
          </cell>
          <cell r="D213">
            <v>55.824493367707113</v>
          </cell>
          <cell r="E213">
            <v>17.698324523828639</v>
          </cell>
          <cell r="F213">
            <v>0</v>
          </cell>
          <cell r="G213">
            <v>0</v>
          </cell>
          <cell r="H213">
            <v>0</v>
          </cell>
          <cell r="I213">
            <v>0</v>
          </cell>
          <cell r="J213">
            <v>0</v>
          </cell>
          <cell r="K213">
            <v>0</v>
          </cell>
        </row>
        <row r="214">
          <cell r="A214">
            <v>3339</v>
          </cell>
          <cell r="B214" t="str">
            <v>Marshfield</v>
          </cell>
          <cell r="C214">
            <v>3775</v>
          </cell>
          <cell r="D214">
            <v>188.9456697254079</v>
          </cell>
          <cell r="E214">
            <v>19.979288255116696</v>
          </cell>
          <cell r="F214">
            <v>0</v>
          </cell>
          <cell r="G214">
            <v>0</v>
          </cell>
          <cell r="H214">
            <v>0</v>
          </cell>
          <cell r="I214">
            <v>0</v>
          </cell>
          <cell r="J214">
            <v>0</v>
          </cell>
          <cell r="K214">
            <v>0</v>
          </cell>
        </row>
        <row r="215">
          <cell r="A215">
            <v>3360</v>
          </cell>
          <cell r="B215" t="str">
            <v>Mauston</v>
          </cell>
          <cell r="C215">
            <v>1426</v>
          </cell>
          <cell r="D215">
            <v>207.86199320807083</v>
          </cell>
          <cell r="E215">
            <v>6.8603210139169954</v>
          </cell>
          <cell r="F215">
            <v>0</v>
          </cell>
          <cell r="G215">
            <v>0</v>
          </cell>
          <cell r="H215">
            <v>0</v>
          </cell>
          <cell r="I215">
            <v>0</v>
          </cell>
          <cell r="J215">
            <v>0</v>
          </cell>
          <cell r="K215">
            <v>0</v>
          </cell>
        </row>
        <row r="216">
          <cell r="A216">
            <v>3367</v>
          </cell>
          <cell r="B216" t="str">
            <v>Mayville</v>
          </cell>
          <cell r="C216">
            <v>1059</v>
          </cell>
          <cell r="D216">
            <v>97.808147262297268</v>
          </cell>
          <cell r="E216">
            <v>10.827318885409657</v>
          </cell>
          <cell r="F216">
            <v>0</v>
          </cell>
          <cell r="G216">
            <v>0</v>
          </cell>
          <cell r="H216">
            <v>0</v>
          </cell>
          <cell r="I216">
            <v>0</v>
          </cell>
          <cell r="J216">
            <v>0</v>
          </cell>
          <cell r="K216">
            <v>0</v>
          </cell>
        </row>
        <row r="217">
          <cell r="A217">
            <v>3381</v>
          </cell>
          <cell r="B217" t="str">
            <v>McFarland</v>
          </cell>
          <cell r="C217">
            <v>2303</v>
          </cell>
          <cell r="D217">
            <v>23.251919277529051</v>
          </cell>
          <cell r="E217">
            <v>99.045587270107561</v>
          </cell>
          <cell r="F217">
            <v>0</v>
          </cell>
          <cell r="G217">
            <v>0</v>
          </cell>
          <cell r="H217">
            <v>0</v>
          </cell>
          <cell r="I217">
            <v>0</v>
          </cell>
          <cell r="J217">
            <v>0</v>
          </cell>
          <cell r="K217">
            <v>0</v>
          </cell>
        </row>
        <row r="218">
          <cell r="A218">
            <v>3409</v>
          </cell>
          <cell r="B218" t="str">
            <v>Medford Area</v>
          </cell>
          <cell r="C218">
            <v>2124</v>
          </cell>
          <cell r="D218">
            <v>350.44489514701161</v>
          </cell>
          <cell r="E218">
            <v>6.0608672844527591</v>
          </cell>
          <cell r="F218">
            <v>0</v>
          </cell>
          <cell r="G218">
            <v>0</v>
          </cell>
          <cell r="H218">
            <v>0</v>
          </cell>
          <cell r="I218">
            <v>0</v>
          </cell>
          <cell r="J218">
            <v>0</v>
          </cell>
          <cell r="K218">
            <v>0</v>
          </cell>
        </row>
        <row r="219">
          <cell r="A219">
            <v>3427</v>
          </cell>
          <cell r="B219" t="str">
            <v>Mellen</v>
          </cell>
          <cell r="C219">
            <v>263</v>
          </cell>
          <cell r="D219">
            <v>201.11998651946013</v>
          </cell>
          <cell r="E219">
            <v>1.30767709640112</v>
          </cell>
          <cell r="F219">
            <v>1</v>
          </cell>
          <cell r="G219">
            <v>0</v>
          </cell>
          <cell r="H219">
            <v>0</v>
          </cell>
          <cell r="I219">
            <v>0</v>
          </cell>
          <cell r="J219">
            <v>105200</v>
          </cell>
          <cell r="K219">
            <v>0</v>
          </cell>
        </row>
        <row r="220">
          <cell r="A220">
            <v>3428</v>
          </cell>
          <cell r="B220" t="str">
            <v>Melrose-Mindoro</v>
          </cell>
          <cell r="C220">
            <v>766</v>
          </cell>
          <cell r="D220">
            <v>190.19265282702875</v>
          </cell>
          <cell r="E220">
            <v>4.0274952192640212</v>
          </cell>
          <cell r="F220">
            <v>0</v>
          </cell>
          <cell r="G220">
            <v>1</v>
          </cell>
          <cell r="H220">
            <v>0</v>
          </cell>
          <cell r="I220">
            <v>0</v>
          </cell>
          <cell r="J220">
            <v>0</v>
          </cell>
          <cell r="K220">
            <v>76600</v>
          </cell>
        </row>
        <row r="221">
          <cell r="A221">
            <v>3430</v>
          </cell>
          <cell r="B221" t="str">
            <v>Menasha</v>
          </cell>
          <cell r="C221">
            <v>3370</v>
          </cell>
          <cell r="D221">
            <v>9.1342729587745239</v>
          </cell>
          <cell r="E221">
            <v>368.94014610793141</v>
          </cell>
          <cell r="F221">
            <v>0</v>
          </cell>
          <cell r="G221">
            <v>0</v>
          </cell>
          <cell r="H221">
            <v>0</v>
          </cell>
          <cell r="I221">
            <v>0</v>
          </cell>
          <cell r="J221">
            <v>0</v>
          </cell>
          <cell r="K221">
            <v>0</v>
          </cell>
        </row>
        <row r="222">
          <cell r="A222">
            <v>3434</v>
          </cell>
          <cell r="B222" t="str">
            <v>Menominee Indian</v>
          </cell>
          <cell r="C222">
            <v>973</v>
          </cell>
          <cell r="D222">
            <v>367.2954661643376</v>
          </cell>
          <cell r="E222">
            <v>2.6490934128891599</v>
          </cell>
          <cell r="F222">
            <v>0</v>
          </cell>
          <cell r="G222">
            <v>1</v>
          </cell>
          <cell r="H222">
            <v>0</v>
          </cell>
          <cell r="I222">
            <v>0</v>
          </cell>
          <cell r="J222">
            <v>0</v>
          </cell>
          <cell r="K222">
            <v>97300</v>
          </cell>
        </row>
        <row r="223">
          <cell r="A223">
            <v>3437</v>
          </cell>
          <cell r="B223" t="str">
            <v>Menomonee Falls</v>
          </cell>
          <cell r="C223">
            <v>3844</v>
          </cell>
          <cell r="D223">
            <v>22.487784416410921</v>
          </cell>
          <cell r="E223">
            <v>170.93724881117066</v>
          </cell>
          <cell r="F223">
            <v>0</v>
          </cell>
          <cell r="G223">
            <v>0</v>
          </cell>
          <cell r="H223">
            <v>0</v>
          </cell>
          <cell r="I223">
            <v>0</v>
          </cell>
          <cell r="J223">
            <v>0</v>
          </cell>
          <cell r="K223">
            <v>0</v>
          </cell>
        </row>
        <row r="224">
          <cell r="A224">
            <v>3444</v>
          </cell>
          <cell r="B224" t="str">
            <v>Menomonie Area</v>
          </cell>
          <cell r="C224">
            <v>3449</v>
          </cell>
          <cell r="D224">
            <v>247.30318883961678</v>
          </cell>
          <cell r="E224">
            <v>13.946443700072042</v>
          </cell>
          <cell r="F224">
            <v>0</v>
          </cell>
          <cell r="G224">
            <v>0</v>
          </cell>
          <cell r="H224">
            <v>0</v>
          </cell>
          <cell r="I224">
            <v>0</v>
          </cell>
          <cell r="J224">
            <v>0</v>
          </cell>
          <cell r="K224">
            <v>0</v>
          </cell>
        </row>
        <row r="225">
          <cell r="A225">
            <v>3479</v>
          </cell>
          <cell r="B225" t="str">
            <v>Mequon-Thiensville</v>
          </cell>
          <cell r="C225">
            <v>3392</v>
          </cell>
          <cell r="D225">
            <v>46.711440055490705</v>
          </cell>
          <cell r="E225">
            <v>72.616044291729921</v>
          </cell>
          <cell r="F225">
            <v>0</v>
          </cell>
          <cell r="G225">
            <v>0</v>
          </cell>
          <cell r="H225">
            <v>0</v>
          </cell>
          <cell r="I225">
            <v>0</v>
          </cell>
          <cell r="J225">
            <v>0</v>
          </cell>
          <cell r="K225">
            <v>0</v>
          </cell>
        </row>
        <row r="226">
          <cell r="A226">
            <v>3484</v>
          </cell>
          <cell r="B226" t="str">
            <v>Mercer</v>
          </cell>
          <cell r="C226">
            <v>132</v>
          </cell>
          <cell r="D226">
            <v>184.68269592044362</v>
          </cell>
          <cell r="E226">
            <v>0.71473940393886215</v>
          </cell>
          <cell r="F226">
            <v>1</v>
          </cell>
          <cell r="G226">
            <v>0</v>
          </cell>
          <cell r="H226">
            <v>0</v>
          </cell>
          <cell r="I226">
            <v>0</v>
          </cell>
          <cell r="J226">
            <v>52800</v>
          </cell>
          <cell r="K226">
            <v>0</v>
          </cell>
        </row>
        <row r="227">
          <cell r="A227">
            <v>3500</v>
          </cell>
          <cell r="B227" t="str">
            <v>Merrill Area</v>
          </cell>
          <cell r="C227">
            <v>2374</v>
          </cell>
          <cell r="D227">
            <v>541.07445454438709</v>
          </cell>
          <cell r="E227">
            <v>4.3875662213604816</v>
          </cell>
          <cell r="F227">
            <v>0</v>
          </cell>
          <cell r="G227">
            <v>0</v>
          </cell>
          <cell r="H227">
            <v>0</v>
          </cell>
          <cell r="I227">
            <v>0</v>
          </cell>
          <cell r="J227">
            <v>0</v>
          </cell>
          <cell r="K227">
            <v>0</v>
          </cell>
        </row>
        <row r="228">
          <cell r="A228">
            <v>3510</v>
          </cell>
          <cell r="B228" t="str">
            <v>Swallow</v>
          </cell>
          <cell r="C228">
            <v>408</v>
          </cell>
          <cell r="D228">
            <v>5.9648475886747736</v>
          </cell>
          <cell r="E228">
            <v>68.400741835324325</v>
          </cell>
          <cell r="F228">
            <v>0</v>
          </cell>
          <cell r="G228">
            <v>0</v>
          </cell>
          <cell r="H228">
            <v>0</v>
          </cell>
          <cell r="I228">
            <v>0</v>
          </cell>
          <cell r="J228">
            <v>0</v>
          </cell>
          <cell r="K228">
            <v>0</v>
          </cell>
        </row>
        <row r="229">
          <cell r="A229">
            <v>3514</v>
          </cell>
          <cell r="B229" t="str">
            <v>North Lake</v>
          </cell>
          <cell r="C229">
            <v>241</v>
          </cell>
          <cell r="D229">
            <v>12.557774968255261</v>
          </cell>
          <cell r="E229">
            <v>19.191297869982758</v>
          </cell>
          <cell r="F229">
            <v>0</v>
          </cell>
          <cell r="G229">
            <v>0</v>
          </cell>
          <cell r="H229">
            <v>0</v>
          </cell>
          <cell r="I229">
            <v>0</v>
          </cell>
          <cell r="J229">
            <v>0</v>
          </cell>
          <cell r="K229">
            <v>0</v>
          </cell>
        </row>
        <row r="230">
          <cell r="A230">
            <v>3528</v>
          </cell>
          <cell r="B230" t="str">
            <v>Merton Community</v>
          </cell>
          <cell r="C230">
            <v>817</v>
          </cell>
          <cell r="D230">
            <v>12.800918890259206</v>
          </cell>
          <cell r="E230">
            <v>63.823543216236764</v>
          </cell>
          <cell r="F230">
            <v>0</v>
          </cell>
          <cell r="G230">
            <v>0</v>
          </cell>
          <cell r="H230">
            <v>0</v>
          </cell>
          <cell r="I230">
            <v>0</v>
          </cell>
          <cell r="J230">
            <v>0</v>
          </cell>
          <cell r="K230">
            <v>0</v>
          </cell>
        </row>
        <row r="231">
          <cell r="A231">
            <v>3542</v>
          </cell>
          <cell r="B231" t="str">
            <v>Stone Bank School Distri</v>
          </cell>
          <cell r="C231">
            <v>267</v>
          </cell>
          <cell r="D231">
            <v>11.177531943328042</v>
          </cell>
          <cell r="E231">
            <v>23.887205275165815</v>
          </cell>
          <cell r="F231">
            <v>0</v>
          </cell>
          <cell r="G231">
            <v>0</v>
          </cell>
          <cell r="H231">
            <v>0</v>
          </cell>
          <cell r="I231">
            <v>0</v>
          </cell>
          <cell r="J231">
            <v>0</v>
          </cell>
          <cell r="K231">
            <v>0</v>
          </cell>
        </row>
        <row r="232">
          <cell r="A232">
            <v>3549</v>
          </cell>
          <cell r="B232" t="str">
            <v>Middleton-Cross Plains</v>
          </cell>
          <cell r="C232">
            <v>7265</v>
          </cell>
          <cell r="D232">
            <v>77.886286612167211</v>
          </cell>
          <cell r="E232">
            <v>93.277010832162063</v>
          </cell>
          <cell r="F232">
            <v>0</v>
          </cell>
          <cell r="G232">
            <v>0</v>
          </cell>
          <cell r="H232">
            <v>0</v>
          </cell>
          <cell r="I232">
            <v>0</v>
          </cell>
          <cell r="J232">
            <v>0</v>
          </cell>
          <cell r="K232">
            <v>0</v>
          </cell>
        </row>
        <row r="233">
          <cell r="A233">
            <v>3612</v>
          </cell>
          <cell r="B233" t="str">
            <v>Milton</v>
          </cell>
          <cell r="C233">
            <v>3459</v>
          </cell>
          <cell r="D233">
            <v>121.20288145605024</v>
          </cell>
          <cell r="E233">
            <v>28.538925464856039</v>
          </cell>
          <cell r="F233">
            <v>0</v>
          </cell>
          <cell r="G233">
            <v>0</v>
          </cell>
          <cell r="H233">
            <v>0</v>
          </cell>
          <cell r="I233">
            <v>0</v>
          </cell>
          <cell r="J233">
            <v>0</v>
          </cell>
          <cell r="K233">
            <v>0</v>
          </cell>
        </row>
        <row r="234">
          <cell r="A234">
            <v>3619</v>
          </cell>
          <cell r="B234" t="str">
            <v>Milwaukee</v>
          </cell>
          <cell r="C234">
            <v>68470</v>
          </cell>
          <cell r="D234">
            <v>96.559654016217479</v>
          </cell>
          <cell r="E234">
            <v>709.09533280328719</v>
          </cell>
          <cell r="F234">
            <v>0</v>
          </cell>
          <cell r="G234">
            <v>0</v>
          </cell>
          <cell r="H234">
            <v>0</v>
          </cell>
          <cell r="I234">
            <v>0</v>
          </cell>
          <cell r="J234">
            <v>0</v>
          </cell>
          <cell r="K234">
            <v>0</v>
          </cell>
        </row>
        <row r="235">
          <cell r="A235">
            <v>3633</v>
          </cell>
          <cell r="B235" t="str">
            <v>Mineral Point</v>
          </cell>
          <cell r="C235">
            <v>735</v>
          </cell>
          <cell r="D235">
            <v>133.52328176089193</v>
          </cell>
          <cell r="E235">
            <v>5.5046579915269618</v>
          </cell>
          <cell r="F235">
            <v>1</v>
          </cell>
          <cell r="G235">
            <v>0</v>
          </cell>
          <cell r="H235">
            <v>0</v>
          </cell>
          <cell r="I235">
            <v>0</v>
          </cell>
          <cell r="J235">
            <v>294000</v>
          </cell>
          <cell r="K235">
            <v>0</v>
          </cell>
        </row>
        <row r="236">
          <cell r="A236">
            <v>3640</v>
          </cell>
          <cell r="B236" t="str">
            <v>Minocqua J1</v>
          </cell>
          <cell r="C236">
            <v>574</v>
          </cell>
          <cell r="D236">
            <v>249.21025029562426</v>
          </cell>
          <cell r="E236">
            <v>2.3032760463066655</v>
          </cell>
          <cell r="F236">
            <v>1</v>
          </cell>
          <cell r="G236">
            <v>0</v>
          </cell>
          <cell r="H236">
            <v>0</v>
          </cell>
          <cell r="I236">
            <v>0</v>
          </cell>
          <cell r="J236">
            <v>229600</v>
          </cell>
          <cell r="K236">
            <v>0</v>
          </cell>
        </row>
        <row r="237">
          <cell r="A237">
            <v>3647</v>
          </cell>
          <cell r="B237" t="str">
            <v>Lakeland UHS</v>
          </cell>
          <cell r="C237">
            <v>752</v>
          </cell>
          <cell r="D237">
            <v>751.47182175320211</v>
          </cell>
          <cell r="E237">
            <v>1.0007028583527797</v>
          </cell>
          <cell r="F237">
            <v>0</v>
          </cell>
          <cell r="G237">
            <v>1</v>
          </cell>
          <cell r="H237">
            <v>0</v>
          </cell>
          <cell r="I237">
            <v>0</v>
          </cell>
          <cell r="J237">
            <v>0</v>
          </cell>
          <cell r="K237">
            <v>75200</v>
          </cell>
        </row>
        <row r="238">
          <cell r="A238">
            <v>3654</v>
          </cell>
          <cell r="B238" t="str">
            <v>Northwood</v>
          </cell>
          <cell r="C238">
            <v>323</v>
          </cell>
          <cell r="D238">
            <v>418.36039704339777</v>
          </cell>
          <cell r="E238">
            <v>0.77206160593277728</v>
          </cell>
          <cell r="F238">
            <v>1</v>
          </cell>
          <cell r="G238">
            <v>0</v>
          </cell>
          <cell r="H238">
            <v>0</v>
          </cell>
          <cell r="I238">
            <v>0</v>
          </cell>
          <cell r="J238">
            <v>129200</v>
          </cell>
          <cell r="K238">
            <v>0</v>
          </cell>
        </row>
        <row r="239">
          <cell r="A239">
            <v>3661</v>
          </cell>
          <cell r="B239" t="str">
            <v>Mishicot</v>
          </cell>
          <cell r="C239">
            <v>838</v>
          </cell>
          <cell r="D239">
            <v>101.01848461023449</v>
          </cell>
          <cell r="E239">
            <v>8.295511492112599</v>
          </cell>
          <cell r="F239">
            <v>0</v>
          </cell>
          <cell r="G239">
            <v>1</v>
          </cell>
          <cell r="H239">
            <v>0</v>
          </cell>
          <cell r="I239">
            <v>0</v>
          </cell>
          <cell r="J239">
            <v>0</v>
          </cell>
          <cell r="K239">
            <v>83800</v>
          </cell>
        </row>
        <row r="240">
          <cell r="A240">
            <v>3668</v>
          </cell>
          <cell r="B240" t="str">
            <v>Mondovi</v>
          </cell>
          <cell r="C240">
            <v>935</v>
          </cell>
          <cell r="D240">
            <v>186.67612227602666</v>
          </cell>
          <cell r="E240">
            <v>5.0086748567525534</v>
          </cell>
          <cell r="F240">
            <v>0</v>
          </cell>
          <cell r="G240">
            <v>1</v>
          </cell>
          <cell r="H240">
            <v>0</v>
          </cell>
          <cell r="I240">
            <v>0</v>
          </cell>
          <cell r="J240">
            <v>0</v>
          </cell>
          <cell r="K240">
            <v>93500</v>
          </cell>
        </row>
        <row r="241">
          <cell r="A241">
            <v>3675</v>
          </cell>
          <cell r="B241" t="str">
            <v>Monona Grove</v>
          </cell>
          <cell r="C241">
            <v>3176</v>
          </cell>
          <cell r="D241">
            <v>23.899382317589598</v>
          </cell>
          <cell r="E241">
            <v>132.89046376995736</v>
          </cell>
          <cell r="F241">
            <v>0</v>
          </cell>
          <cell r="G241">
            <v>0</v>
          </cell>
          <cell r="H241">
            <v>0</v>
          </cell>
          <cell r="I241">
            <v>0</v>
          </cell>
          <cell r="J241">
            <v>0</v>
          </cell>
          <cell r="K241">
            <v>0</v>
          </cell>
        </row>
        <row r="242">
          <cell r="A242">
            <v>3682</v>
          </cell>
          <cell r="B242" t="str">
            <v>Monroe</v>
          </cell>
          <cell r="C242">
            <v>2350</v>
          </cell>
          <cell r="D242">
            <v>159.8911713250618</v>
          </cell>
          <cell r="E242">
            <v>14.697496931975094</v>
          </cell>
          <cell r="F242">
            <v>0</v>
          </cell>
          <cell r="G242">
            <v>0</v>
          </cell>
          <cell r="H242">
            <v>0</v>
          </cell>
          <cell r="I242">
            <v>0</v>
          </cell>
          <cell r="J242">
            <v>0</v>
          </cell>
          <cell r="K242">
            <v>0</v>
          </cell>
        </row>
        <row r="243">
          <cell r="A243">
            <v>3689</v>
          </cell>
          <cell r="B243" t="str">
            <v>Montello</v>
          </cell>
          <cell r="C243">
            <v>689</v>
          </cell>
          <cell r="D243">
            <v>177.93798973410165</v>
          </cell>
          <cell r="E243">
            <v>3.8721354615143984</v>
          </cell>
          <cell r="F243">
            <v>1</v>
          </cell>
          <cell r="G243">
            <v>0</v>
          </cell>
          <cell r="H243">
            <v>0</v>
          </cell>
          <cell r="I243">
            <v>0</v>
          </cell>
          <cell r="J243">
            <v>275600</v>
          </cell>
          <cell r="K243">
            <v>0</v>
          </cell>
        </row>
        <row r="244">
          <cell r="A244">
            <v>3696</v>
          </cell>
          <cell r="B244" t="str">
            <v>Monticello</v>
          </cell>
          <cell r="C244">
            <v>340</v>
          </cell>
          <cell r="D244">
            <v>64.724688016077678</v>
          </cell>
          <cell r="E244">
            <v>5.2530187540733086</v>
          </cell>
          <cell r="F244">
            <v>1</v>
          </cell>
          <cell r="G244">
            <v>0</v>
          </cell>
          <cell r="H244">
            <v>0</v>
          </cell>
          <cell r="I244">
            <v>0</v>
          </cell>
          <cell r="J244">
            <v>136000</v>
          </cell>
          <cell r="K244">
            <v>0</v>
          </cell>
        </row>
        <row r="245">
          <cell r="A245">
            <v>3787</v>
          </cell>
          <cell r="B245" t="str">
            <v>Mosinee</v>
          </cell>
          <cell r="C245">
            <v>2027</v>
          </cell>
          <cell r="D245">
            <v>234.26668589084269</v>
          </cell>
          <cell r="E245">
            <v>8.6525320162017714</v>
          </cell>
          <cell r="F245">
            <v>0</v>
          </cell>
          <cell r="G245">
            <v>0</v>
          </cell>
          <cell r="H245">
            <v>0</v>
          </cell>
          <cell r="I245">
            <v>0</v>
          </cell>
          <cell r="J245">
            <v>0</v>
          </cell>
          <cell r="K245">
            <v>0</v>
          </cell>
        </row>
        <row r="246">
          <cell r="A246">
            <v>3794</v>
          </cell>
          <cell r="B246" t="str">
            <v>Mount Horeb Area</v>
          </cell>
          <cell r="C246">
            <v>2308</v>
          </cell>
          <cell r="D246">
            <v>143.96350715341242</v>
          </cell>
          <cell r="E246">
            <v>16.031840607637577</v>
          </cell>
          <cell r="F246">
            <v>0</v>
          </cell>
          <cell r="G246">
            <v>0</v>
          </cell>
          <cell r="H246">
            <v>0</v>
          </cell>
          <cell r="I246">
            <v>0</v>
          </cell>
          <cell r="J246">
            <v>0</v>
          </cell>
          <cell r="K246">
            <v>0</v>
          </cell>
        </row>
        <row r="247">
          <cell r="A247">
            <v>3822</v>
          </cell>
          <cell r="B247" t="str">
            <v>Mukwonago</v>
          </cell>
          <cell r="C247">
            <v>4778</v>
          </cell>
          <cell r="D247">
            <v>86.908242988106934</v>
          </cell>
          <cell r="E247">
            <v>54.97752383112671</v>
          </cell>
          <cell r="F247">
            <v>0</v>
          </cell>
          <cell r="G247">
            <v>0</v>
          </cell>
          <cell r="H247">
            <v>0</v>
          </cell>
          <cell r="I247">
            <v>0</v>
          </cell>
          <cell r="J247">
            <v>0</v>
          </cell>
          <cell r="K247">
            <v>0</v>
          </cell>
        </row>
        <row r="248">
          <cell r="A248">
            <v>3850</v>
          </cell>
          <cell r="B248" t="str">
            <v>Riverdale</v>
          </cell>
          <cell r="C248">
            <v>697</v>
          </cell>
          <cell r="D248">
            <v>198.66376975549773</v>
          </cell>
          <cell r="E248">
            <v>3.5084404210079256</v>
          </cell>
          <cell r="F248">
            <v>1</v>
          </cell>
          <cell r="G248">
            <v>0</v>
          </cell>
          <cell r="H248">
            <v>0</v>
          </cell>
          <cell r="I248">
            <v>0</v>
          </cell>
          <cell r="J248">
            <v>278800</v>
          </cell>
          <cell r="K248">
            <v>0</v>
          </cell>
        </row>
        <row r="249">
          <cell r="A249">
            <v>3857</v>
          </cell>
          <cell r="B249" t="str">
            <v>Muskego-Norway</v>
          </cell>
          <cell r="C249">
            <v>4914</v>
          </cell>
          <cell r="D249">
            <v>43.329002264601868</v>
          </cell>
          <cell r="E249">
            <v>113.41133520663939</v>
          </cell>
          <cell r="F249">
            <v>0</v>
          </cell>
          <cell r="G249">
            <v>0</v>
          </cell>
          <cell r="H249">
            <v>0</v>
          </cell>
          <cell r="I249">
            <v>0</v>
          </cell>
          <cell r="J249">
            <v>0</v>
          </cell>
          <cell r="K249">
            <v>0</v>
          </cell>
        </row>
        <row r="250">
          <cell r="A250">
            <v>3862</v>
          </cell>
          <cell r="B250" t="str">
            <v>Lake Country</v>
          </cell>
          <cell r="C250">
            <v>345</v>
          </cell>
          <cell r="D250">
            <v>8.9147480235991168</v>
          </cell>
          <cell r="E250">
            <v>38.699916036517934</v>
          </cell>
          <cell r="F250">
            <v>0</v>
          </cell>
          <cell r="G250">
            <v>0</v>
          </cell>
          <cell r="H250">
            <v>0</v>
          </cell>
          <cell r="I250">
            <v>0</v>
          </cell>
          <cell r="J250">
            <v>0</v>
          </cell>
          <cell r="K250">
            <v>0</v>
          </cell>
        </row>
        <row r="251">
          <cell r="A251">
            <v>3871</v>
          </cell>
          <cell r="B251" t="str">
            <v>Necedah Area</v>
          </cell>
          <cell r="C251">
            <v>714</v>
          </cell>
          <cell r="D251">
            <v>229.23646125801343</v>
          </cell>
          <cell r="E251">
            <v>3.1146877598863676</v>
          </cell>
          <cell r="F251">
            <v>1</v>
          </cell>
          <cell r="G251">
            <v>0</v>
          </cell>
          <cell r="H251">
            <v>0</v>
          </cell>
          <cell r="I251">
            <v>0</v>
          </cell>
          <cell r="J251">
            <v>285600</v>
          </cell>
          <cell r="K251">
            <v>0</v>
          </cell>
        </row>
        <row r="252">
          <cell r="A252">
            <v>3892</v>
          </cell>
          <cell r="B252" t="str">
            <v>Neenah</v>
          </cell>
          <cell r="C252">
            <v>6857</v>
          </cell>
          <cell r="D252">
            <v>58.898453012143612</v>
          </cell>
          <cell r="E252">
            <v>116.4207147951107</v>
          </cell>
          <cell r="F252">
            <v>0</v>
          </cell>
          <cell r="G252">
            <v>0</v>
          </cell>
          <cell r="H252">
            <v>0</v>
          </cell>
          <cell r="I252">
            <v>0</v>
          </cell>
          <cell r="J252">
            <v>0</v>
          </cell>
          <cell r="K252">
            <v>0</v>
          </cell>
        </row>
        <row r="253">
          <cell r="A253">
            <v>3899</v>
          </cell>
          <cell r="B253" t="str">
            <v>Neillsville</v>
          </cell>
          <cell r="C253">
            <v>869</v>
          </cell>
          <cell r="D253">
            <v>273.00173612113207</v>
          </cell>
          <cell r="E253">
            <v>3.1831299402961339</v>
          </cell>
          <cell r="F253">
            <v>0</v>
          </cell>
          <cell r="G253">
            <v>1</v>
          </cell>
          <cell r="H253">
            <v>0</v>
          </cell>
          <cell r="I253">
            <v>0</v>
          </cell>
          <cell r="J253">
            <v>0</v>
          </cell>
          <cell r="K253">
            <v>86900</v>
          </cell>
        </row>
        <row r="254">
          <cell r="A254">
            <v>3906</v>
          </cell>
          <cell r="B254" t="str">
            <v>Nekoosa</v>
          </cell>
          <cell r="C254">
            <v>1065</v>
          </cell>
          <cell r="D254">
            <v>162.66530253968088</v>
          </cell>
          <cell r="E254">
            <v>6.54718605241706</v>
          </cell>
          <cell r="F254">
            <v>0</v>
          </cell>
          <cell r="G254">
            <v>0</v>
          </cell>
          <cell r="H254">
            <v>0</v>
          </cell>
          <cell r="I254">
            <v>0</v>
          </cell>
          <cell r="J254">
            <v>0</v>
          </cell>
          <cell r="K254">
            <v>0</v>
          </cell>
        </row>
        <row r="255">
          <cell r="A255">
            <v>3920</v>
          </cell>
          <cell r="B255" t="str">
            <v>New Auburn</v>
          </cell>
          <cell r="C255">
            <v>288</v>
          </cell>
          <cell r="D255">
            <v>87.552440843305618</v>
          </cell>
          <cell r="E255">
            <v>3.2894571210806043</v>
          </cell>
          <cell r="F255">
            <v>1</v>
          </cell>
          <cell r="G255">
            <v>0</v>
          </cell>
          <cell r="H255">
            <v>0</v>
          </cell>
          <cell r="I255">
            <v>0</v>
          </cell>
          <cell r="J255">
            <v>115200</v>
          </cell>
          <cell r="K255">
            <v>0</v>
          </cell>
        </row>
        <row r="256">
          <cell r="A256">
            <v>3925</v>
          </cell>
          <cell r="B256" t="str">
            <v>New Berlin</v>
          </cell>
          <cell r="C256">
            <v>4334</v>
          </cell>
          <cell r="D256">
            <v>34.624636253567317</v>
          </cell>
          <cell r="E256">
            <v>125.17099005057347</v>
          </cell>
          <cell r="F256">
            <v>0</v>
          </cell>
          <cell r="G256">
            <v>0</v>
          </cell>
          <cell r="H256">
            <v>0</v>
          </cell>
          <cell r="I256">
            <v>0</v>
          </cell>
          <cell r="J256">
            <v>0</v>
          </cell>
          <cell r="K256">
            <v>0</v>
          </cell>
        </row>
        <row r="257">
          <cell r="A257">
            <v>3934</v>
          </cell>
          <cell r="B257" t="str">
            <v>New Glarus</v>
          </cell>
          <cell r="C257">
            <v>899</v>
          </cell>
          <cell r="D257">
            <v>77.015231543466712</v>
          </cell>
          <cell r="E257">
            <v>11.673015609809761</v>
          </cell>
          <cell r="F257">
            <v>0</v>
          </cell>
          <cell r="G257">
            <v>0</v>
          </cell>
          <cell r="H257">
            <v>0</v>
          </cell>
          <cell r="I257">
            <v>0</v>
          </cell>
          <cell r="J257">
            <v>0</v>
          </cell>
          <cell r="K257">
            <v>0</v>
          </cell>
        </row>
        <row r="258">
          <cell r="A258">
            <v>3941</v>
          </cell>
          <cell r="B258" t="str">
            <v>New Holstein</v>
          </cell>
          <cell r="C258">
            <v>1131</v>
          </cell>
          <cell r="D258">
            <v>129.93806254038768</v>
          </cell>
          <cell r="E258">
            <v>8.7041470211891117</v>
          </cell>
          <cell r="F258">
            <v>0</v>
          </cell>
          <cell r="G258">
            <v>0</v>
          </cell>
          <cell r="H258">
            <v>0</v>
          </cell>
          <cell r="I258">
            <v>0</v>
          </cell>
          <cell r="J258">
            <v>0</v>
          </cell>
          <cell r="K258">
            <v>0</v>
          </cell>
        </row>
        <row r="259">
          <cell r="A259">
            <v>3948</v>
          </cell>
          <cell r="B259" t="str">
            <v>New Lisbon</v>
          </cell>
          <cell r="C259">
            <v>607</v>
          </cell>
          <cell r="D259">
            <v>119.95694487411214</v>
          </cell>
          <cell r="E259">
            <v>5.0601488778912413</v>
          </cell>
          <cell r="F259">
            <v>1</v>
          </cell>
          <cell r="G259">
            <v>0</v>
          </cell>
          <cell r="H259">
            <v>0</v>
          </cell>
          <cell r="I259">
            <v>0</v>
          </cell>
          <cell r="J259">
            <v>242800</v>
          </cell>
          <cell r="K259">
            <v>0</v>
          </cell>
        </row>
        <row r="260">
          <cell r="A260">
            <v>3955</v>
          </cell>
          <cell r="B260" t="str">
            <v>New London</v>
          </cell>
          <cell r="C260">
            <v>2264</v>
          </cell>
          <cell r="D260">
            <v>152.57055085287936</v>
          </cell>
          <cell r="E260">
            <v>14.839036677419671</v>
          </cell>
          <cell r="F260">
            <v>0</v>
          </cell>
          <cell r="G260">
            <v>0</v>
          </cell>
          <cell r="H260">
            <v>0</v>
          </cell>
          <cell r="I260">
            <v>0</v>
          </cell>
          <cell r="J260">
            <v>0</v>
          </cell>
          <cell r="K260">
            <v>0</v>
          </cell>
        </row>
        <row r="261">
          <cell r="A261">
            <v>3962</v>
          </cell>
          <cell r="B261" t="str">
            <v>New Richmond</v>
          </cell>
          <cell r="C261">
            <v>3641</v>
          </cell>
          <cell r="D261">
            <v>152.07940318809111</v>
          </cell>
          <cell r="E261">
            <v>23.941440613735367</v>
          </cell>
          <cell r="F261">
            <v>0</v>
          </cell>
          <cell r="G261">
            <v>0</v>
          </cell>
          <cell r="H261">
            <v>0</v>
          </cell>
          <cell r="I261">
            <v>0</v>
          </cell>
          <cell r="J261">
            <v>0</v>
          </cell>
          <cell r="K261">
            <v>0</v>
          </cell>
        </row>
        <row r="262">
          <cell r="A262">
            <v>3969</v>
          </cell>
          <cell r="B262" t="str">
            <v>Niagara</v>
          </cell>
          <cell r="C262">
            <v>334</v>
          </cell>
          <cell r="D262">
            <v>71.289225471017971</v>
          </cell>
          <cell r="E262">
            <v>4.6851399744241133</v>
          </cell>
          <cell r="F262">
            <v>1</v>
          </cell>
          <cell r="G262">
            <v>0</v>
          </cell>
          <cell r="H262">
            <v>0</v>
          </cell>
          <cell r="I262">
            <v>0</v>
          </cell>
          <cell r="J262">
            <v>133600</v>
          </cell>
          <cell r="K262">
            <v>0</v>
          </cell>
        </row>
        <row r="263">
          <cell r="A263">
            <v>3976</v>
          </cell>
          <cell r="B263" t="str">
            <v>Norris</v>
          </cell>
          <cell r="C263">
            <v>16</v>
          </cell>
          <cell r="D263">
            <v>1.2413403379389301</v>
          </cell>
          <cell r="E263">
            <v>12.88929354101691</v>
          </cell>
          <cell r="F263">
            <v>0</v>
          </cell>
          <cell r="G263">
            <v>0</v>
          </cell>
          <cell r="H263">
            <v>0</v>
          </cell>
          <cell r="I263">
            <v>0</v>
          </cell>
          <cell r="J263">
            <v>0</v>
          </cell>
          <cell r="K263">
            <v>0</v>
          </cell>
        </row>
        <row r="264">
          <cell r="A264">
            <v>3983</v>
          </cell>
          <cell r="B264" t="str">
            <v>North Fond Du Lac</v>
          </cell>
          <cell r="C264">
            <v>1358</v>
          </cell>
          <cell r="D264">
            <v>28.363831816763884</v>
          </cell>
          <cell r="E264">
            <v>47.877875202932941</v>
          </cell>
          <cell r="F264">
            <v>0</v>
          </cell>
          <cell r="G264">
            <v>0</v>
          </cell>
          <cell r="H264">
            <v>0</v>
          </cell>
          <cell r="I264">
            <v>0</v>
          </cell>
          <cell r="J264">
            <v>0</v>
          </cell>
          <cell r="K264">
            <v>0</v>
          </cell>
        </row>
        <row r="265">
          <cell r="A265">
            <v>3990</v>
          </cell>
          <cell r="B265" t="str">
            <v>Norwalk-Ontario-Wilton</v>
          </cell>
          <cell r="C265">
            <v>614</v>
          </cell>
          <cell r="D265">
            <v>147.80045591378044</v>
          </cell>
          <cell r="E265">
            <v>4.1542497024378431</v>
          </cell>
          <cell r="F265">
            <v>1</v>
          </cell>
          <cell r="G265">
            <v>0</v>
          </cell>
          <cell r="H265">
            <v>0</v>
          </cell>
          <cell r="I265">
            <v>0</v>
          </cell>
          <cell r="J265">
            <v>245600</v>
          </cell>
          <cell r="K265">
            <v>0</v>
          </cell>
        </row>
        <row r="266">
          <cell r="A266">
            <v>4011</v>
          </cell>
          <cell r="B266" t="str">
            <v>Norway J7</v>
          </cell>
          <cell r="C266">
            <v>83</v>
          </cell>
          <cell r="D266">
            <v>8.6837358954094661</v>
          </cell>
          <cell r="E266">
            <v>9.5580981503452644</v>
          </cell>
          <cell r="F266">
            <v>1</v>
          </cell>
          <cell r="G266">
            <v>0</v>
          </cell>
          <cell r="H266">
            <v>0</v>
          </cell>
          <cell r="I266">
            <v>0</v>
          </cell>
          <cell r="J266">
            <v>33200</v>
          </cell>
          <cell r="K266">
            <v>0</v>
          </cell>
        </row>
        <row r="267">
          <cell r="A267">
            <v>4018</v>
          </cell>
          <cell r="B267" t="str">
            <v>Oak Creek-Franklin</v>
          </cell>
          <cell r="C267">
            <v>6294</v>
          </cell>
          <cell r="D267">
            <v>33.117297314990168</v>
          </cell>
          <cell r="E267">
            <v>190.05174063981039</v>
          </cell>
          <cell r="F267">
            <v>0</v>
          </cell>
          <cell r="G267">
            <v>0</v>
          </cell>
          <cell r="H267">
            <v>0</v>
          </cell>
          <cell r="I267">
            <v>0</v>
          </cell>
          <cell r="J267">
            <v>0</v>
          </cell>
          <cell r="K267">
            <v>0</v>
          </cell>
        </row>
        <row r="268">
          <cell r="A268">
            <v>4025</v>
          </cell>
          <cell r="B268" t="str">
            <v>Oakfield</v>
          </cell>
          <cell r="C268">
            <v>478</v>
          </cell>
          <cell r="D268">
            <v>61.774669479683197</v>
          </cell>
          <cell r="E268">
            <v>7.7377993929568065</v>
          </cell>
          <cell r="F268">
            <v>1</v>
          </cell>
          <cell r="G268">
            <v>0</v>
          </cell>
          <cell r="H268">
            <v>0</v>
          </cell>
          <cell r="I268">
            <v>0</v>
          </cell>
          <cell r="J268">
            <v>191200</v>
          </cell>
          <cell r="K268">
            <v>0</v>
          </cell>
        </row>
        <row r="269">
          <cell r="A269">
            <v>4060</v>
          </cell>
          <cell r="B269" t="str">
            <v>Oconomowoc Area</v>
          </cell>
          <cell r="C269">
            <v>5179</v>
          </cell>
          <cell r="D269">
            <v>120.7537688295203</v>
          </cell>
          <cell r="E269">
            <v>42.888930508758634</v>
          </cell>
          <cell r="F269">
            <v>0</v>
          </cell>
          <cell r="G269">
            <v>0</v>
          </cell>
          <cell r="H269">
            <v>0</v>
          </cell>
          <cell r="I269">
            <v>0</v>
          </cell>
          <cell r="J269">
            <v>0</v>
          </cell>
          <cell r="K269">
            <v>0</v>
          </cell>
        </row>
        <row r="270">
          <cell r="A270">
            <v>4067</v>
          </cell>
          <cell r="B270" t="str">
            <v>Oconto</v>
          </cell>
          <cell r="C270">
            <v>1047</v>
          </cell>
          <cell r="D270">
            <v>98.961995656601729</v>
          </cell>
          <cell r="E270">
            <v>10.579818980541697</v>
          </cell>
          <cell r="F270">
            <v>0</v>
          </cell>
          <cell r="G270">
            <v>0</v>
          </cell>
          <cell r="H270">
            <v>0</v>
          </cell>
          <cell r="I270">
            <v>0</v>
          </cell>
          <cell r="J270">
            <v>0</v>
          </cell>
          <cell r="K270">
            <v>0</v>
          </cell>
        </row>
        <row r="271">
          <cell r="A271">
            <v>4074</v>
          </cell>
          <cell r="B271" t="str">
            <v>Oconto Falls</v>
          </cell>
          <cell r="C271">
            <v>1738</v>
          </cell>
          <cell r="D271">
            <v>178.48598522259749</v>
          </cell>
          <cell r="E271">
            <v>9.737459206292673</v>
          </cell>
          <cell r="F271">
            <v>0</v>
          </cell>
          <cell r="G271">
            <v>0</v>
          </cell>
          <cell r="H271">
            <v>0</v>
          </cell>
          <cell r="I271">
            <v>0</v>
          </cell>
          <cell r="J271">
            <v>0</v>
          </cell>
          <cell r="K271">
            <v>0</v>
          </cell>
        </row>
        <row r="272">
          <cell r="A272">
            <v>4088</v>
          </cell>
          <cell r="B272" t="str">
            <v>Omro</v>
          </cell>
          <cell r="C272">
            <v>1214</v>
          </cell>
          <cell r="D272">
            <v>97.498406575667019</v>
          </cell>
          <cell r="E272">
            <v>12.451485543590225</v>
          </cell>
          <cell r="F272">
            <v>0</v>
          </cell>
          <cell r="G272">
            <v>0</v>
          </cell>
          <cell r="H272">
            <v>0</v>
          </cell>
          <cell r="I272">
            <v>0</v>
          </cell>
          <cell r="J272">
            <v>0</v>
          </cell>
          <cell r="K272">
            <v>0</v>
          </cell>
        </row>
        <row r="273">
          <cell r="A273">
            <v>4095</v>
          </cell>
          <cell r="B273" t="str">
            <v>Onalaska</v>
          </cell>
          <cell r="C273">
            <v>2817</v>
          </cell>
          <cell r="D273">
            <v>14.192316912063852</v>
          </cell>
          <cell r="E273">
            <v>198.48767593439757</v>
          </cell>
          <cell r="F273">
            <v>0</v>
          </cell>
          <cell r="G273">
            <v>0</v>
          </cell>
          <cell r="H273">
            <v>0</v>
          </cell>
          <cell r="I273">
            <v>0</v>
          </cell>
          <cell r="J273">
            <v>0</v>
          </cell>
          <cell r="K273">
            <v>0</v>
          </cell>
        </row>
        <row r="274">
          <cell r="A274">
            <v>4137</v>
          </cell>
          <cell r="B274" t="str">
            <v>Oostburg</v>
          </cell>
          <cell r="C274">
            <v>948</v>
          </cell>
          <cell r="D274">
            <v>40.839933311336338</v>
          </cell>
          <cell r="E274">
            <v>23.212574633094576</v>
          </cell>
          <cell r="F274">
            <v>0</v>
          </cell>
          <cell r="G274">
            <v>0</v>
          </cell>
          <cell r="H274">
            <v>0</v>
          </cell>
          <cell r="I274">
            <v>0</v>
          </cell>
          <cell r="J274">
            <v>0</v>
          </cell>
          <cell r="K274">
            <v>0</v>
          </cell>
        </row>
        <row r="275">
          <cell r="A275">
            <v>4144</v>
          </cell>
          <cell r="B275" t="str">
            <v>Oregon</v>
          </cell>
          <cell r="C275">
            <v>3899</v>
          </cell>
          <cell r="D275">
            <v>88.666938129585162</v>
          </cell>
          <cell r="E275">
            <v>43.973549580585271</v>
          </cell>
          <cell r="F275">
            <v>0</v>
          </cell>
          <cell r="G275">
            <v>0</v>
          </cell>
          <cell r="H275">
            <v>0</v>
          </cell>
          <cell r="I275">
            <v>0</v>
          </cell>
          <cell r="J275">
            <v>0</v>
          </cell>
          <cell r="K275">
            <v>0</v>
          </cell>
        </row>
        <row r="276">
          <cell r="A276">
            <v>4151</v>
          </cell>
          <cell r="B276" t="str">
            <v>Parkview</v>
          </cell>
          <cell r="C276">
            <v>862</v>
          </cell>
          <cell r="D276">
            <v>124.59616263561799</v>
          </cell>
          <cell r="E276">
            <v>6.9183511094231909</v>
          </cell>
          <cell r="F276">
            <v>0</v>
          </cell>
          <cell r="G276">
            <v>1</v>
          </cell>
          <cell r="H276">
            <v>0</v>
          </cell>
          <cell r="I276">
            <v>0</v>
          </cell>
          <cell r="J276">
            <v>0</v>
          </cell>
          <cell r="K276">
            <v>86200</v>
          </cell>
        </row>
        <row r="277">
          <cell r="A277">
            <v>4165</v>
          </cell>
          <cell r="B277" t="str">
            <v>Osceola</v>
          </cell>
          <cell r="C277">
            <v>1531</v>
          </cell>
          <cell r="D277">
            <v>112.9763822006998</v>
          </cell>
          <cell r="E277">
            <v>13.551504926757309</v>
          </cell>
          <cell r="F277">
            <v>0</v>
          </cell>
          <cell r="G277">
            <v>0</v>
          </cell>
          <cell r="H277">
            <v>0</v>
          </cell>
          <cell r="I277">
            <v>0</v>
          </cell>
          <cell r="J277">
            <v>0</v>
          </cell>
          <cell r="K277">
            <v>0</v>
          </cell>
        </row>
        <row r="278">
          <cell r="A278">
            <v>4179</v>
          </cell>
          <cell r="B278" t="str">
            <v>Oshkosh Area</v>
          </cell>
          <cell r="C278">
            <v>9290</v>
          </cell>
          <cell r="D278">
            <v>105.45450744780511</v>
          </cell>
          <cell r="E278">
            <v>88.09485933636455</v>
          </cell>
          <cell r="F278">
            <v>0</v>
          </cell>
          <cell r="G278">
            <v>0</v>
          </cell>
          <cell r="H278">
            <v>0</v>
          </cell>
          <cell r="I278">
            <v>0</v>
          </cell>
          <cell r="J278">
            <v>0</v>
          </cell>
          <cell r="K278">
            <v>0</v>
          </cell>
        </row>
        <row r="279">
          <cell r="A279">
            <v>4186</v>
          </cell>
          <cell r="B279" t="str">
            <v>Osseo-Fairchild</v>
          </cell>
          <cell r="C279">
            <v>864</v>
          </cell>
          <cell r="D279">
            <v>288.18583057341891</v>
          </cell>
          <cell r="E279">
            <v>2.9980655130783234</v>
          </cell>
          <cell r="F279">
            <v>0</v>
          </cell>
          <cell r="G279">
            <v>1</v>
          </cell>
          <cell r="H279">
            <v>0</v>
          </cell>
          <cell r="I279">
            <v>0</v>
          </cell>
          <cell r="J279">
            <v>0</v>
          </cell>
          <cell r="K279">
            <v>86400</v>
          </cell>
        </row>
        <row r="280">
          <cell r="A280">
            <v>4207</v>
          </cell>
          <cell r="B280" t="str">
            <v>Owen-Withee</v>
          </cell>
          <cell r="C280">
            <v>464</v>
          </cell>
          <cell r="D280">
            <v>157.97807009143091</v>
          </cell>
          <cell r="E280">
            <v>2.9371165233975627</v>
          </cell>
          <cell r="F280">
            <v>1</v>
          </cell>
          <cell r="G280">
            <v>0</v>
          </cell>
          <cell r="H280">
            <v>0</v>
          </cell>
          <cell r="I280">
            <v>0</v>
          </cell>
          <cell r="J280">
            <v>185600</v>
          </cell>
          <cell r="K280">
            <v>0</v>
          </cell>
        </row>
        <row r="281">
          <cell r="A281">
            <v>4221</v>
          </cell>
          <cell r="B281" t="str">
            <v>Palmyra-Eagle Area</v>
          </cell>
          <cell r="C281">
            <v>952</v>
          </cell>
          <cell r="D281">
            <v>80.500652340036282</v>
          </cell>
          <cell r="E281">
            <v>11.825991123385361</v>
          </cell>
          <cell r="F281">
            <v>0</v>
          </cell>
          <cell r="G281">
            <v>0</v>
          </cell>
          <cell r="H281">
            <v>0</v>
          </cell>
          <cell r="I281">
            <v>0</v>
          </cell>
          <cell r="J281">
            <v>0</v>
          </cell>
          <cell r="K281">
            <v>0</v>
          </cell>
        </row>
        <row r="282">
          <cell r="A282">
            <v>4228</v>
          </cell>
          <cell r="B282" t="str">
            <v>Pardeeville Area</v>
          </cell>
          <cell r="C282">
            <v>873</v>
          </cell>
          <cell r="D282">
            <v>92.391129879476722</v>
          </cell>
          <cell r="E282">
            <v>9.4489590195381261</v>
          </cell>
          <cell r="F282">
            <v>0</v>
          </cell>
          <cell r="G282">
            <v>1</v>
          </cell>
          <cell r="H282">
            <v>0</v>
          </cell>
          <cell r="I282">
            <v>0</v>
          </cell>
          <cell r="J282">
            <v>0</v>
          </cell>
          <cell r="K282">
            <v>87300</v>
          </cell>
        </row>
        <row r="283">
          <cell r="A283">
            <v>4235</v>
          </cell>
          <cell r="B283" t="str">
            <v>Paris J1</v>
          </cell>
          <cell r="C283">
            <v>179</v>
          </cell>
          <cell r="D283">
            <v>36.925360155136907</v>
          </cell>
          <cell r="E283">
            <v>4.8476169019870277</v>
          </cell>
          <cell r="F283">
            <v>1</v>
          </cell>
          <cell r="G283">
            <v>0</v>
          </cell>
          <cell r="H283">
            <v>0</v>
          </cell>
          <cell r="I283">
            <v>0</v>
          </cell>
          <cell r="J283">
            <v>71600</v>
          </cell>
          <cell r="K283">
            <v>0</v>
          </cell>
        </row>
        <row r="284">
          <cell r="A284">
            <v>4263</v>
          </cell>
          <cell r="B284" t="str">
            <v>Beecher-Dunbar-Pembine</v>
          </cell>
          <cell r="C284">
            <v>257</v>
          </cell>
          <cell r="D284">
            <v>221.90736876922116</v>
          </cell>
          <cell r="E284">
            <v>1.1581409009778059</v>
          </cell>
          <cell r="F284">
            <v>1</v>
          </cell>
          <cell r="G284">
            <v>0</v>
          </cell>
          <cell r="H284">
            <v>0</v>
          </cell>
          <cell r="I284">
            <v>0</v>
          </cell>
          <cell r="J284">
            <v>102800</v>
          </cell>
          <cell r="K284">
            <v>0</v>
          </cell>
        </row>
        <row r="285">
          <cell r="A285">
            <v>4270</v>
          </cell>
          <cell r="B285" t="str">
            <v>Pepin Area</v>
          </cell>
          <cell r="C285">
            <v>251</v>
          </cell>
          <cell r="D285">
            <v>81.148871055284701</v>
          </cell>
          <cell r="E285">
            <v>3.0930806151203258</v>
          </cell>
          <cell r="F285">
            <v>1</v>
          </cell>
          <cell r="G285">
            <v>0</v>
          </cell>
          <cell r="H285">
            <v>0</v>
          </cell>
          <cell r="I285">
            <v>0</v>
          </cell>
          <cell r="J285">
            <v>100400</v>
          </cell>
          <cell r="K285">
            <v>0</v>
          </cell>
        </row>
        <row r="286">
          <cell r="A286">
            <v>4305</v>
          </cell>
          <cell r="B286" t="str">
            <v>Peshtigo</v>
          </cell>
          <cell r="C286">
            <v>948</v>
          </cell>
          <cell r="D286">
            <v>88.227611830811682</v>
          </cell>
          <cell r="E286">
            <v>10.744935517668976</v>
          </cell>
          <cell r="F286">
            <v>0</v>
          </cell>
          <cell r="G286">
            <v>0</v>
          </cell>
          <cell r="H286">
            <v>0</v>
          </cell>
          <cell r="I286">
            <v>0</v>
          </cell>
          <cell r="J286">
            <v>0</v>
          </cell>
          <cell r="K286">
            <v>0</v>
          </cell>
        </row>
        <row r="287">
          <cell r="A287">
            <v>4312</v>
          </cell>
          <cell r="B287" t="str">
            <v>Pewaukee</v>
          </cell>
          <cell r="C287">
            <v>2746</v>
          </cell>
          <cell r="D287">
            <v>15.818812013109499</v>
          </cell>
          <cell r="E287">
            <v>173.59078530829697</v>
          </cell>
          <cell r="F287">
            <v>0</v>
          </cell>
          <cell r="G287">
            <v>0</v>
          </cell>
          <cell r="H287">
            <v>0</v>
          </cell>
          <cell r="I287">
            <v>0</v>
          </cell>
          <cell r="J287">
            <v>0</v>
          </cell>
          <cell r="K287">
            <v>0</v>
          </cell>
        </row>
        <row r="288">
          <cell r="A288">
            <v>4330</v>
          </cell>
          <cell r="B288" t="str">
            <v>Phelps</v>
          </cell>
          <cell r="C288">
            <v>107</v>
          </cell>
          <cell r="D288">
            <v>108.28333490689204</v>
          </cell>
          <cell r="E288">
            <v>0.98814836181398069</v>
          </cell>
          <cell r="F288">
            <v>1</v>
          </cell>
          <cell r="G288">
            <v>0</v>
          </cell>
          <cell r="H288">
            <v>0</v>
          </cell>
          <cell r="I288">
            <v>0</v>
          </cell>
          <cell r="J288">
            <v>42800</v>
          </cell>
          <cell r="K288">
            <v>0</v>
          </cell>
        </row>
        <row r="289">
          <cell r="A289">
            <v>4347</v>
          </cell>
          <cell r="B289" t="str">
            <v>Phillips</v>
          </cell>
          <cell r="C289">
            <v>738</v>
          </cell>
          <cell r="D289">
            <v>586.3323642268457</v>
          </cell>
          <cell r="E289">
            <v>1.258671779056828</v>
          </cell>
          <cell r="F289">
            <v>1</v>
          </cell>
          <cell r="G289">
            <v>0</v>
          </cell>
          <cell r="H289">
            <v>0</v>
          </cell>
          <cell r="I289">
            <v>0</v>
          </cell>
          <cell r="J289">
            <v>295200</v>
          </cell>
          <cell r="K289">
            <v>0</v>
          </cell>
        </row>
        <row r="290">
          <cell r="A290">
            <v>4368</v>
          </cell>
          <cell r="B290" t="str">
            <v>Pittsville</v>
          </cell>
          <cell r="C290">
            <v>549</v>
          </cell>
          <cell r="D290">
            <v>367.12189183385266</v>
          </cell>
          <cell r="E290">
            <v>1.4954161334744358</v>
          </cell>
          <cell r="F290">
            <v>1</v>
          </cell>
          <cell r="G290">
            <v>0</v>
          </cell>
          <cell r="H290">
            <v>0</v>
          </cell>
          <cell r="I290">
            <v>0</v>
          </cell>
          <cell r="J290">
            <v>219600</v>
          </cell>
          <cell r="K290">
            <v>0</v>
          </cell>
        </row>
        <row r="291">
          <cell r="A291">
            <v>4375</v>
          </cell>
          <cell r="B291" t="str">
            <v>Tri-County Area</v>
          </cell>
          <cell r="C291">
            <v>600</v>
          </cell>
          <cell r="D291">
            <v>219.50499537312461</v>
          </cell>
          <cell r="E291">
            <v>2.7334229864796136</v>
          </cell>
          <cell r="F291">
            <v>1</v>
          </cell>
          <cell r="G291">
            <v>0</v>
          </cell>
          <cell r="H291">
            <v>0</v>
          </cell>
          <cell r="I291">
            <v>0</v>
          </cell>
          <cell r="J291">
            <v>240000</v>
          </cell>
          <cell r="K291">
            <v>0</v>
          </cell>
        </row>
        <row r="292">
          <cell r="A292">
            <v>4389</v>
          </cell>
          <cell r="B292" t="str">
            <v>Platteville</v>
          </cell>
          <cell r="C292">
            <v>1547</v>
          </cell>
          <cell r="D292">
            <v>146.4678076444454</v>
          </cell>
          <cell r="E292">
            <v>10.562047898985316</v>
          </cell>
          <cell r="F292">
            <v>0</v>
          </cell>
          <cell r="G292">
            <v>0</v>
          </cell>
          <cell r="H292">
            <v>0</v>
          </cell>
          <cell r="I292">
            <v>0</v>
          </cell>
          <cell r="J292">
            <v>0</v>
          </cell>
          <cell r="K292">
            <v>0</v>
          </cell>
        </row>
        <row r="293">
          <cell r="A293">
            <v>4459</v>
          </cell>
          <cell r="B293" t="str">
            <v>Plum City</v>
          </cell>
          <cell r="C293">
            <v>267</v>
          </cell>
          <cell r="D293">
            <v>82.850243789198359</v>
          </cell>
          <cell r="E293">
            <v>3.2226821284840956</v>
          </cell>
          <cell r="F293">
            <v>1</v>
          </cell>
          <cell r="G293">
            <v>0</v>
          </cell>
          <cell r="H293">
            <v>0</v>
          </cell>
          <cell r="I293">
            <v>0</v>
          </cell>
          <cell r="J293">
            <v>106800</v>
          </cell>
          <cell r="K293">
            <v>0</v>
          </cell>
        </row>
        <row r="294">
          <cell r="A294">
            <v>4473</v>
          </cell>
          <cell r="B294" t="str">
            <v>Plymouth</v>
          </cell>
          <cell r="C294">
            <v>2144</v>
          </cell>
          <cell r="D294">
            <v>125.6517242692077</v>
          </cell>
          <cell r="E294">
            <v>17.063036838288816</v>
          </cell>
          <cell r="F294">
            <v>0</v>
          </cell>
          <cell r="G294">
            <v>0</v>
          </cell>
          <cell r="H294">
            <v>0</v>
          </cell>
          <cell r="I294">
            <v>0</v>
          </cell>
          <cell r="J294">
            <v>0</v>
          </cell>
          <cell r="K294">
            <v>0</v>
          </cell>
        </row>
        <row r="295">
          <cell r="A295">
            <v>4501</v>
          </cell>
          <cell r="B295" t="str">
            <v>Portage Community</v>
          </cell>
          <cell r="C295">
            <v>2147</v>
          </cell>
          <cell r="D295">
            <v>210.92338499484237</v>
          </cell>
          <cell r="E295">
            <v>10.179051507505912</v>
          </cell>
          <cell r="F295">
            <v>0</v>
          </cell>
          <cell r="G295">
            <v>0</v>
          </cell>
          <cell r="H295">
            <v>0</v>
          </cell>
          <cell r="I295">
            <v>0</v>
          </cell>
          <cell r="J295">
            <v>0</v>
          </cell>
          <cell r="K295">
            <v>0</v>
          </cell>
        </row>
        <row r="296">
          <cell r="A296">
            <v>4508</v>
          </cell>
          <cell r="B296" t="str">
            <v>Port Edwards</v>
          </cell>
          <cell r="C296">
            <v>449</v>
          </cell>
          <cell r="D296">
            <v>60.940648147126659</v>
          </cell>
          <cell r="E296">
            <v>7.36782449238145</v>
          </cell>
          <cell r="F296">
            <v>1</v>
          </cell>
          <cell r="G296">
            <v>0</v>
          </cell>
          <cell r="H296">
            <v>0</v>
          </cell>
          <cell r="I296">
            <v>0</v>
          </cell>
          <cell r="J296">
            <v>179600</v>
          </cell>
          <cell r="K296">
            <v>0</v>
          </cell>
        </row>
        <row r="297">
          <cell r="A297">
            <v>4515</v>
          </cell>
          <cell r="B297" t="str">
            <v>Port Washington-Saukvill</v>
          </cell>
          <cell r="C297">
            <v>2626</v>
          </cell>
          <cell r="D297">
            <v>31.121358610048016</v>
          </cell>
          <cell r="E297">
            <v>84.379349658345404</v>
          </cell>
          <cell r="F297">
            <v>0</v>
          </cell>
          <cell r="G297">
            <v>0</v>
          </cell>
          <cell r="H297">
            <v>0</v>
          </cell>
          <cell r="I297">
            <v>0</v>
          </cell>
          <cell r="J297">
            <v>0</v>
          </cell>
          <cell r="K297">
            <v>0</v>
          </cell>
        </row>
        <row r="298">
          <cell r="A298">
            <v>4522</v>
          </cell>
          <cell r="B298" t="str">
            <v>South Shore</v>
          </cell>
          <cell r="C298">
            <v>198</v>
          </cell>
          <cell r="D298">
            <v>290.83813123721399</v>
          </cell>
          <cell r="E298">
            <v>0.68079106119172128</v>
          </cell>
          <cell r="F298">
            <v>1</v>
          </cell>
          <cell r="G298">
            <v>0</v>
          </cell>
          <cell r="H298">
            <v>0</v>
          </cell>
          <cell r="I298">
            <v>0</v>
          </cell>
          <cell r="J298">
            <v>79200</v>
          </cell>
          <cell r="K298">
            <v>0</v>
          </cell>
        </row>
        <row r="299">
          <cell r="A299">
            <v>4529</v>
          </cell>
          <cell r="B299" t="str">
            <v>Potosi</v>
          </cell>
          <cell r="C299">
            <v>305</v>
          </cell>
          <cell r="D299">
            <v>64.965033098103234</v>
          </cell>
          <cell r="E299">
            <v>4.6948332888466577</v>
          </cell>
          <cell r="F299">
            <v>1</v>
          </cell>
          <cell r="G299">
            <v>0</v>
          </cell>
          <cell r="H299">
            <v>0</v>
          </cell>
          <cell r="I299">
            <v>0</v>
          </cell>
          <cell r="J299">
            <v>122000</v>
          </cell>
          <cell r="K299">
            <v>0</v>
          </cell>
        </row>
        <row r="300">
          <cell r="A300">
            <v>4536</v>
          </cell>
          <cell r="B300" t="str">
            <v>Poynette</v>
          </cell>
          <cell r="C300">
            <v>1043</v>
          </cell>
          <cell r="D300">
            <v>99.660066675886156</v>
          </cell>
          <cell r="E300">
            <v>10.465575980317553</v>
          </cell>
          <cell r="F300">
            <v>0</v>
          </cell>
          <cell r="G300">
            <v>0</v>
          </cell>
          <cell r="H300">
            <v>0</v>
          </cell>
          <cell r="I300">
            <v>0</v>
          </cell>
          <cell r="J300">
            <v>0</v>
          </cell>
          <cell r="K300">
            <v>0</v>
          </cell>
        </row>
        <row r="301">
          <cell r="A301">
            <v>4543</v>
          </cell>
          <cell r="B301" t="str">
            <v>Prairie Du Chien Area</v>
          </cell>
          <cell r="C301">
            <v>996</v>
          </cell>
          <cell r="D301">
            <v>90.937465967774003</v>
          </cell>
          <cell r="E301">
            <v>10.95258141845472</v>
          </cell>
          <cell r="F301">
            <v>0</v>
          </cell>
          <cell r="G301">
            <v>0</v>
          </cell>
          <cell r="H301">
            <v>0</v>
          </cell>
          <cell r="I301">
            <v>0</v>
          </cell>
          <cell r="J301">
            <v>0</v>
          </cell>
          <cell r="K301">
            <v>0</v>
          </cell>
        </row>
        <row r="302">
          <cell r="A302">
            <v>4557</v>
          </cell>
          <cell r="B302" t="str">
            <v>Prairie Farm</v>
          </cell>
          <cell r="C302">
            <v>302</v>
          </cell>
          <cell r="D302">
            <v>88.635998589424517</v>
          </cell>
          <cell r="E302">
            <v>3.4071935196320191</v>
          </cell>
          <cell r="F302">
            <v>1</v>
          </cell>
          <cell r="G302">
            <v>0</v>
          </cell>
          <cell r="H302">
            <v>0</v>
          </cell>
          <cell r="I302">
            <v>0</v>
          </cell>
          <cell r="J302">
            <v>120800</v>
          </cell>
          <cell r="K302">
            <v>0</v>
          </cell>
        </row>
        <row r="303">
          <cell r="A303">
            <v>4571</v>
          </cell>
          <cell r="B303" t="str">
            <v>Prentice</v>
          </cell>
          <cell r="C303">
            <v>375</v>
          </cell>
          <cell r="D303">
            <v>418.53284164441379</v>
          </cell>
          <cell r="E303">
            <v>0.89598703539398861</v>
          </cell>
          <cell r="F303">
            <v>1</v>
          </cell>
          <cell r="G303">
            <v>0</v>
          </cell>
          <cell r="H303">
            <v>0</v>
          </cell>
          <cell r="I303">
            <v>0</v>
          </cell>
          <cell r="J303">
            <v>150000</v>
          </cell>
          <cell r="K303">
            <v>0</v>
          </cell>
        </row>
        <row r="304">
          <cell r="A304">
            <v>4578</v>
          </cell>
          <cell r="B304" t="str">
            <v>Prescott</v>
          </cell>
          <cell r="C304">
            <v>1381</v>
          </cell>
          <cell r="D304">
            <v>73.011018909701946</v>
          </cell>
          <cell r="E304">
            <v>18.914953121089617</v>
          </cell>
          <cell r="F304">
            <v>0</v>
          </cell>
          <cell r="G304">
            <v>0</v>
          </cell>
          <cell r="H304">
            <v>0</v>
          </cell>
          <cell r="I304">
            <v>0</v>
          </cell>
          <cell r="J304">
            <v>0</v>
          </cell>
          <cell r="K304">
            <v>0</v>
          </cell>
        </row>
        <row r="305">
          <cell r="A305">
            <v>4606</v>
          </cell>
          <cell r="B305" t="str">
            <v>Princeton</v>
          </cell>
          <cell r="C305">
            <v>358</v>
          </cell>
          <cell r="D305">
            <v>90.600574413311449</v>
          </cell>
          <cell r="E305">
            <v>3.9514098262427906</v>
          </cell>
          <cell r="F305">
            <v>1</v>
          </cell>
          <cell r="G305">
            <v>0</v>
          </cell>
          <cell r="H305">
            <v>0</v>
          </cell>
          <cell r="I305">
            <v>0</v>
          </cell>
          <cell r="J305">
            <v>143200</v>
          </cell>
          <cell r="K305">
            <v>0</v>
          </cell>
        </row>
        <row r="306">
          <cell r="A306">
            <v>4613</v>
          </cell>
          <cell r="B306" t="str">
            <v>Pulaski Community</v>
          </cell>
          <cell r="C306">
            <v>4033</v>
          </cell>
          <cell r="D306">
            <v>183.9557374592265</v>
          </cell>
          <cell r="E306">
            <v>21.923752179210545</v>
          </cell>
          <cell r="F306">
            <v>0</v>
          </cell>
          <cell r="G306">
            <v>0</v>
          </cell>
          <cell r="H306">
            <v>0</v>
          </cell>
          <cell r="I306">
            <v>0</v>
          </cell>
          <cell r="J306">
            <v>0</v>
          </cell>
          <cell r="K306">
            <v>0</v>
          </cell>
        </row>
        <row r="307">
          <cell r="A307">
            <v>4620</v>
          </cell>
          <cell r="B307" t="str">
            <v>Racine</v>
          </cell>
          <cell r="C307">
            <v>17937</v>
          </cell>
          <cell r="D307">
            <v>100.9807411148809</v>
          </cell>
          <cell r="E307">
            <v>177.62792986034776</v>
          </cell>
          <cell r="F307">
            <v>0</v>
          </cell>
          <cell r="G307">
            <v>0</v>
          </cell>
          <cell r="H307">
            <v>0</v>
          </cell>
          <cell r="I307">
            <v>0</v>
          </cell>
          <cell r="J307">
            <v>0</v>
          </cell>
          <cell r="K307">
            <v>0</v>
          </cell>
        </row>
        <row r="308">
          <cell r="A308">
            <v>4627</v>
          </cell>
          <cell r="B308" t="str">
            <v>Randall J1</v>
          </cell>
          <cell r="C308">
            <v>605</v>
          </cell>
          <cell r="D308">
            <v>17.403605615499643</v>
          </cell>
          <cell r="E308">
            <v>34.762911397003116</v>
          </cell>
          <cell r="F308">
            <v>0</v>
          </cell>
          <cell r="G308">
            <v>0</v>
          </cell>
          <cell r="H308">
            <v>0</v>
          </cell>
          <cell r="I308">
            <v>0</v>
          </cell>
          <cell r="J308">
            <v>0</v>
          </cell>
          <cell r="K308">
            <v>0</v>
          </cell>
        </row>
        <row r="309">
          <cell r="A309">
            <v>4634</v>
          </cell>
          <cell r="B309" t="str">
            <v>Randolph</v>
          </cell>
          <cell r="C309">
            <v>497</v>
          </cell>
          <cell r="D309">
            <v>60.136294860640398</v>
          </cell>
          <cell r="E309">
            <v>8.2645597164199387</v>
          </cell>
          <cell r="F309">
            <v>1</v>
          </cell>
          <cell r="G309">
            <v>0</v>
          </cell>
          <cell r="H309">
            <v>0</v>
          </cell>
          <cell r="I309">
            <v>0</v>
          </cell>
          <cell r="J309">
            <v>198800</v>
          </cell>
          <cell r="K309">
            <v>0</v>
          </cell>
        </row>
        <row r="310">
          <cell r="A310">
            <v>4641</v>
          </cell>
          <cell r="B310" t="str">
            <v>Random Lake</v>
          </cell>
          <cell r="C310">
            <v>770</v>
          </cell>
          <cell r="D310">
            <v>91.432327363782292</v>
          </cell>
          <cell r="E310">
            <v>8.4215290390279236</v>
          </cell>
          <cell r="F310">
            <v>0</v>
          </cell>
          <cell r="G310">
            <v>1</v>
          </cell>
          <cell r="H310">
            <v>0</v>
          </cell>
          <cell r="I310">
            <v>0</v>
          </cell>
          <cell r="J310">
            <v>0</v>
          </cell>
          <cell r="K310">
            <v>77000</v>
          </cell>
        </row>
        <row r="311">
          <cell r="A311">
            <v>4686</v>
          </cell>
          <cell r="B311" t="str">
            <v>Raymond #14</v>
          </cell>
          <cell r="C311">
            <v>326</v>
          </cell>
          <cell r="D311">
            <v>30.96109279910695</v>
          </cell>
          <cell r="E311">
            <v>10.529344106659027</v>
          </cell>
          <cell r="F311">
            <v>0</v>
          </cell>
          <cell r="G311">
            <v>0</v>
          </cell>
          <cell r="H311">
            <v>0</v>
          </cell>
          <cell r="I311">
            <v>0</v>
          </cell>
          <cell r="J311">
            <v>0</v>
          </cell>
          <cell r="K311">
            <v>0</v>
          </cell>
        </row>
        <row r="312">
          <cell r="A312">
            <v>4690</v>
          </cell>
          <cell r="B312" t="str">
            <v>North Cape</v>
          </cell>
          <cell r="C312">
            <v>192</v>
          </cell>
          <cell r="D312">
            <v>20.425584654564126</v>
          </cell>
          <cell r="E312">
            <v>9.3999757288268029</v>
          </cell>
          <cell r="F312">
            <v>1</v>
          </cell>
          <cell r="G312">
            <v>0</v>
          </cell>
          <cell r="H312">
            <v>0</v>
          </cell>
          <cell r="I312">
            <v>0</v>
          </cell>
          <cell r="J312">
            <v>76800</v>
          </cell>
          <cell r="K312">
            <v>0</v>
          </cell>
        </row>
        <row r="313">
          <cell r="A313">
            <v>4753</v>
          </cell>
          <cell r="B313" t="str">
            <v>Reedsburg</v>
          </cell>
          <cell r="C313">
            <v>2638</v>
          </cell>
          <cell r="D313">
            <v>241.04163799826918</v>
          </cell>
          <cell r="E313">
            <v>10.94416724806252</v>
          </cell>
          <cell r="F313">
            <v>0</v>
          </cell>
          <cell r="G313">
            <v>0</v>
          </cell>
          <cell r="H313">
            <v>0</v>
          </cell>
          <cell r="I313">
            <v>0</v>
          </cell>
          <cell r="J313">
            <v>0</v>
          </cell>
          <cell r="K313">
            <v>0</v>
          </cell>
        </row>
        <row r="314">
          <cell r="A314">
            <v>4760</v>
          </cell>
          <cell r="B314" t="str">
            <v>Reedsville</v>
          </cell>
          <cell r="C314">
            <v>639</v>
          </cell>
          <cell r="D314">
            <v>111.52848501977975</v>
          </cell>
          <cell r="E314">
            <v>5.7294779883961695</v>
          </cell>
          <cell r="F314">
            <v>1</v>
          </cell>
          <cell r="G314">
            <v>0</v>
          </cell>
          <cell r="H314">
            <v>0</v>
          </cell>
          <cell r="I314">
            <v>0</v>
          </cell>
          <cell r="J314">
            <v>255600</v>
          </cell>
          <cell r="K314">
            <v>0</v>
          </cell>
        </row>
        <row r="315">
          <cell r="A315">
            <v>4781</v>
          </cell>
          <cell r="B315" t="str">
            <v>Rhinelander</v>
          </cell>
          <cell r="C315">
            <v>2389</v>
          </cell>
          <cell r="D315">
            <v>384.44937261974741</v>
          </cell>
          <cell r="E315">
            <v>6.2140821916828068</v>
          </cell>
          <cell r="F315">
            <v>0</v>
          </cell>
          <cell r="G315">
            <v>0</v>
          </cell>
          <cell r="H315">
            <v>0</v>
          </cell>
          <cell r="I315">
            <v>0</v>
          </cell>
          <cell r="J315">
            <v>0</v>
          </cell>
          <cell r="K315">
            <v>0</v>
          </cell>
        </row>
        <row r="316">
          <cell r="A316">
            <v>4795</v>
          </cell>
          <cell r="B316" t="str">
            <v>Rib Lake</v>
          </cell>
          <cell r="C316">
            <v>529</v>
          </cell>
          <cell r="D316">
            <v>282.56500584560337</v>
          </cell>
          <cell r="E316">
            <v>1.8721355760842213</v>
          </cell>
          <cell r="F316">
            <v>1</v>
          </cell>
          <cell r="G316">
            <v>0</v>
          </cell>
          <cell r="H316">
            <v>0</v>
          </cell>
          <cell r="I316">
            <v>0</v>
          </cell>
          <cell r="J316">
            <v>211600</v>
          </cell>
          <cell r="K316">
            <v>0</v>
          </cell>
        </row>
        <row r="317">
          <cell r="A317">
            <v>4802</v>
          </cell>
          <cell r="B317" t="str">
            <v>Rice Lake Area</v>
          </cell>
          <cell r="C317">
            <v>2204</v>
          </cell>
          <cell r="D317">
            <v>236.20519041640483</v>
          </cell>
          <cell r="E317">
            <v>9.3308703170941349</v>
          </cell>
          <cell r="F317">
            <v>0</v>
          </cell>
          <cell r="G317">
            <v>0</v>
          </cell>
          <cell r="H317">
            <v>0</v>
          </cell>
          <cell r="I317">
            <v>0</v>
          </cell>
          <cell r="J317">
            <v>0</v>
          </cell>
          <cell r="K317">
            <v>0</v>
          </cell>
        </row>
        <row r="318">
          <cell r="A318">
            <v>4851</v>
          </cell>
          <cell r="B318" t="str">
            <v>Richland</v>
          </cell>
          <cell r="C318">
            <v>1345</v>
          </cell>
          <cell r="D318">
            <v>261.27006044118031</v>
          </cell>
          <cell r="E318">
            <v>5.1479300679489821</v>
          </cell>
          <cell r="F318">
            <v>0</v>
          </cell>
          <cell r="G318">
            <v>0</v>
          </cell>
          <cell r="H318">
            <v>0</v>
          </cell>
          <cell r="I318">
            <v>0</v>
          </cell>
          <cell r="J318">
            <v>0</v>
          </cell>
          <cell r="K318">
            <v>0</v>
          </cell>
        </row>
        <row r="319">
          <cell r="A319">
            <v>4865</v>
          </cell>
          <cell r="B319" t="str">
            <v>Rio Community</v>
          </cell>
          <cell r="C319">
            <v>391</v>
          </cell>
          <cell r="D319">
            <v>75.458981389008898</v>
          </cell>
          <cell r="E319">
            <v>5.1816230858498145</v>
          </cell>
          <cell r="F319">
            <v>1</v>
          </cell>
          <cell r="G319">
            <v>0</v>
          </cell>
          <cell r="H319">
            <v>0</v>
          </cell>
          <cell r="I319">
            <v>0</v>
          </cell>
          <cell r="J319">
            <v>156400</v>
          </cell>
          <cell r="K319">
            <v>0</v>
          </cell>
        </row>
        <row r="320">
          <cell r="A320">
            <v>4872</v>
          </cell>
          <cell r="B320" t="str">
            <v>Ripon Area</v>
          </cell>
          <cell r="C320">
            <v>1593</v>
          </cell>
          <cell r="D320">
            <v>112.33945391876014</v>
          </cell>
          <cell r="E320">
            <v>14.180236278805488</v>
          </cell>
          <cell r="F320">
            <v>0</v>
          </cell>
          <cell r="G320">
            <v>0</v>
          </cell>
          <cell r="H320">
            <v>0</v>
          </cell>
          <cell r="I320">
            <v>0</v>
          </cell>
          <cell r="J320">
            <v>0</v>
          </cell>
          <cell r="K320">
            <v>0</v>
          </cell>
        </row>
        <row r="321">
          <cell r="A321">
            <v>4893</v>
          </cell>
          <cell r="B321" t="str">
            <v>River Falls</v>
          </cell>
          <cell r="C321">
            <v>3417</v>
          </cell>
          <cell r="D321">
            <v>143.02723001040349</v>
          </cell>
          <cell r="E321">
            <v>23.890555663781331</v>
          </cell>
          <cell r="F321">
            <v>0</v>
          </cell>
          <cell r="G321">
            <v>0</v>
          </cell>
          <cell r="H321">
            <v>0</v>
          </cell>
          <cell r="I321">
            <v>0</v>
          </cell>
          <cell r="J321">
            <v>0</v>
          </cell>
          <cell r="K321">
            <v>0</v>
          </cell>
        </row>
        <row r="322">
          <cell r="A322">
            <v>4904</v>
          </cell>
          <cell r="B322" t="str">
            <v>River Ridge</v>
          </cell>
          <cell r="C322">
            <v>566</v>
          </cell>
          <cell r="D322">
            <v>209.81679724936583</v>
          </cell>
          <cell r="E322">
            <v>2.6975914579770888</v>
          </cell>
          <cell r="F322">
            <v>1</v>
          </cell>
          <cell r="G322">
            <v>0</v>
          </cell>
          <cell r="H322">
            <v>0</v>
          </cell>
          <cell r="I322">
            <v>0</v>
          </cell>
          <cell r="J322">
            <v>226400</v>
          </cell>
          <cell r="K322">
            <v>0</v>
          </cell>
        </row>
        <row r="323">
          <cell r="A323">
            <v>4956</v>
          </cell>
          <cell r="B323" t="str">
            <v>Rosendale-Brandon</v>
          </cell>
          <cell r="C323">
            <v>838</v>
          </cell>
          <cell r="D323">
            <v>129.10374020798167</v>
          </cell>
          <cell r="E323">
            <v>6.4909041260153337</v>
          </cell>
          <cell r="F323">
            <v>0</v>
          </cell>
          <cell r="G323">
            <v>1</v>
          </cell>
          <cell r="H323">
            <v>0</v>
          </cell>
          <cell r="I323">
            <v>0</v>
          </cell>
          <cell r="J323">
            <v>0</v>
          </cell>
          <cell r="K323">
            <v>83800</v>
          </cell>
        </row>
        <row r="324">
          <cell r="A324">
            <v>4963</v>
          </cell>
          <cell r="B324" t="str">
            <v>Rosholt</v>
          </cell>
          <cell r="C324">
            <v>526</v>
          </cell>
          <cell r="D324">
            <v>154.66029266788732</v>
          </cell>
          <cell r="E324">
            <v>3.4010022283451642</v>
          </cell>
          <cell r="F324">
            <v>1</v>
          </cell>
          <cell r="G324">
            <v>0</v>
          </cell>
          <cell r="H324">
            <v>0</v>
          </cell>
          <cell r="I324">
            <v>0</v>
          </cell>
          <cell r="J324">
            <v>210400</v>
          </cell>
          <cell r="K324">
            <v>0</v>
          </cell>
        </row>
        <row r="325">
          <cell r="A325">
            <v>4970</v>
          </cell>
          <cell r="B325" t="str">
            <v>D C Everest Area</v>
          </cell>
          <cell r="C325">
            <v>5898</v>
          </cell>
          <cell r="D325">
            <v>161.61695790708652</v>
          </cell>
          <cell r="E325">
            <v>36.493695193735526</v>
          </cell>
          <cell r="F325">
            <v>0</v>
          </cell>
          <cell r="G325">
            <v>0</v>
          </cell>
          <cell r="H325">
            <v>0</v>
          </cell>
          <cell r="I325">
            <v>0</v>
          </cell>
          <cell r="J325">
            <v>0</v>
          </cell>
          <cell r="K325">
            <v>0</v>
          </cell>
        </row>
        <row r="326">
          <cell r="A326">
            <v>5019</v>
          </cell>
          <cell r="B326" t="str">
            <v>Saint Croix Falls</v>
          </cell>
          <cell r="C326">
            <v>1139</v>
          </cell>
          <cell r="D326">
            <v>149.49589683755639</v>
          </cell>
          <cell r="E326">
            <v>7.6189382056261241</v>
          </cell>
          <cell r="F326">
            <v>0</v>
          </cell>
          <cell r="G326">
            <v>0</v>
          </cell>
          <cell r="H326">
            <v>0</v>
          </cell>
          <cell r="I326">
            <v>0</v>
          </cell>
          <cell r="J326">
            <v>0</v>
          </cell>
          <cell r="K326">
            <v>0</v>
          </cell>
        </row>
        <row r="327">
          <cell r="A327">
            <v>5026</v>
          </cell>
          <cell r="B327" t="str">
            <v>Saint Francis</v>
          </cell>
          <cell r="C327">
            <v>748</v>
          </cell>
          <cell r="D327">
            <v>2.5643129311685948</v>
          </cell>
          <cell r="E327">
            <v>291.69606833403344</v>
          </cell>
          <cell r="F327">
            <v>0</v>
          </cell>
          <cell r="G327">
            <v>0</v>
          </cell>
          <cell r="H327">
            <v>0</v>
          </cell>
          <cell r="I327">
            <v>0</v>
          </cell>
          <cell r="J327">
            <v>0</v>
          </cell>
          <cell r="K327">
            <v>0</v>
          </cell>
        </row>
        <row r="328">
          <cell r="A328">
            <v>5054</v>
          </cell>
          <cell r="B328" t="str">
            <v>Central/Westosha UHS</v>
          </cell>
          <cell r="C328">
            <v>1138</v>
          </cell>
          <cell r="D328">
            <v>140.17013833830154</v>
          </cell>
          <cell r="E328">
            <v>8.1187049787553871</v>
          </cell>
          <cell r="F328">
            <v>0</v>
          </cell>
          <cell r="G328">
            <v>0</v>
          </cell>
          <cell r="H328">
            <v>0</v>
          </cell>
          <cell r="I328">
            <v>0</v>
          </cell>
          <cell r="J328">
            <v>0</v>
          </cell>
          <cell r="K328">
            <v>0</v>
          </cell>
        </row>
        <row r="329">
          <cell r="A329">
            <v>5068</v>
          </cell>
          <cell r="B329" t="str">
            <v>Salem</v>
          </cell>
          <cell r="C329">
            <v>1071</v>
          </cell>
          <cell r="D329">
            <v>17.975995970942531</v>
          </cell>
          <cell r="E329">
            <v>59.579452606199297</v>
          </cell>
          <cell r="F329">
            <v>0</v>
          </cell>
          <cell r="G329">
            <v>0</v>
          </cell>
          <cell r="H329">
            <v>0</v>
          </cell>
          <cell r="I329">
            <v>0</v>
          </cell>
          <cell r="J329">
            <v>0</v>
          </cell>
          <cell r="K329">
            <v>0</v>
          </cell>
        </row>
        <row r="330">
          <cell r="A330">
            <v>5100</v>
          </cell>
          <cell r="B330" t="str">
            <v>Sauk Prairie</v>
          </cell>
          <cell r="C330">
            <v>2650</v>
          </cell>
          <cell r="D330">
            <v>235.70040063917511</v>
          </cell>
          <cell r="E330">
            <v>11.243086531943513</v>
          </cell>
          <cell r="F330">
            <v>0</v>
          </cell>
          <cell r="G330">
            <v>0</v>
          </cell>
          <cell r="H330">
            <v>0</v>
          </cell>
          <cell r="I330">
            <v>0</v>
          </cell>
          <cell r="J330">
            <v>0</v>
          </cell>
          <cell r="K330">
            <v>0</v>
          </cell>
        </row>
        <row r="331">
          <cell r="A331">
            <v>5124</v>
          </cell>
          <cell r="B331" t="str">
            <v>Seneca</v>
          </cell>
          <cell r="C331">
            <v>238</v>
          </cell>
          <cell r="D331">
            <v>120.42766197575847</v>
          </cell>
          <cell r="E331">
            <v>1.9762901321451238</v>
          </cell>
          <cell r="F331">
            <v>1</v>
          </cell>
          <cell r="G331">
            <v>0</v>
          </cell>
          <cell r="H331">
            <v>0</v>
          </cell>
          <cell r="I331">
            <v>0</v>
          </cell>
          <cell r="J331">
            <v>95200</v>
          </cell>
          <cell r="K331">
            <v>0</v>
          </cell>
        </row>
        <row r="332">
          <cell r="A332">
            <v>5130</v>
          </cell>
          <cell r="B332" t="str">
            <v>Sevastopol</v>
          </cell>
          <cell r="C332">
            <v>541</v>
          </cell>
          <cell r="D332">
            <v>117.31644470177835</v>
          </cell>
          <cell r="E332">
            <v>4.6114592150762581</v>
          </cell>
          <cell r="F332">
            <v>1</v>
          </cell>
          <cell r="G332">
            <v>0</v>
          </cell>
          <cell r="H332">
            <v>0</v>
          </cell>
          <cell r="I332">
            <v>0</v>
          </cell>
          <cell r="J332">
            <v>216400</v>
          </cell>
          <cell r="K332">
            <v>0</v>
          </cell>
        </row>
        <row r="333">
          <cell r="A333">
            <v>5138</v>
          </cell>
          <cell r="B333" t="str">
            <v>Seymour Community</v>
          </cell>
          <cell r="C333">
            <v>2072</v>
          </cell>
          <cell r="D333">
            <v>166.89391153559217</v>
          </cell>
          <cell r="E333">
            <v>12.415072430956361</v>
          </cell>
          <cell r="F333">
            <v>0</v>
          </cell>
          <cell r="G333">
            <v>0</v>
          </cell>
          <cell r="H333">
            <v>0</v>
          </cell>
          <cell r="I333">
            <v>0</v>
          </cell>
          <cell r="J333">
            <v>0</v>
          </cell>
          <cell r="K333">
            <v>0</v>
          </cell>
        </row>
        <row r="334">
          <cell r="A334">
            <v>5258</v>
          </cell>
          <cell r="B334" t="str">
            <v>Sharon J11</v>
          </cell>
          <cell r="C334">
            <v>206</v>
          </cell>
          <cell r="D334">
            <v>19.459736573383452</v>
          </cell>
          <cell r="E334">
            <v>10.585960360931182</v>
          </cell>
          <cell r="F334">
            <v>0</v>
          </cell>
          <cell r="G334">
            <v>0</v>
          </cell>
          <cell r="H334">
            <v>0</v>
          </cell>
          <cell r="I334">
            <v>0</v>
          </cell>
          <cell r="J334">
            <v>0</v>
          </cell>
          <cell r="K334">
            <v>0</v>
          </cell>
        </row>
        <row r="335">
          <cell r="A335">
            <v>5264</v>
          </cell>
          <cell r="B335" t="str">
            <v>Shawano</v>
          </cell>
          <cell r="C335">
            <v>2272</v>
          </cell>
          <cell r="D335">
            <v>167.24111075477566</v>
          </cell>
          <cell r="E335">
            <v>13.585176454199804</v>
          </cell>
          <cell r="F335">
            <v>0</v>
          </cell>
          <cell r="G335">
            <v>0</v>
          </cell>
          <cell r="H335">
            <v>0</v>
          </cell>
          <cell r="I335">
            <v>0</v>
          </cell>
          <cell r="J335">
            <v>0</v>
          </cell>
          <cell r="K335">
            <v>0</v>
          </cell>
        </row>
        <row r="336">
          <cell r="A336">
            <v>5271</v>
          </cell>
          <cell r="B336" t="str">
            <v>Sheboygan Area</v>
          </cell>
          <cell r="C336">
            <v>9774</v>
          </cell>
          <cell r="D336">
            <v>51.100252194369936</v>
          </cell>
          <cell r="E336">
            <v>191.27107167343624</v>
          </cell>
          <cell r="F336">
            <v>0</v>
          </cell>
          <cell r="G336">
            <v>0</v>
          </cell>
          <cell r="H336">
            <v>0</v>
          </cell>
          <cell r="I336">
            <v>0</v>
          </cell>
          <cell r="J336">
            <v>0</v>
          </cell>
          <cell r="K336">
            <v>0</v>
          </cell>
        </row>
        <row r="337">
          <cell r="A337">
            <v>5278</v>
          </cell>
          <cell r="B337" t="str">
            <v>Sheboygan Falls</v>
          </cell>
          <cell r="C337">
            <v>1648</v>
          </cell>
          <cell r="D337">
            <v>55.475810569038032</v>
          </cell>
          <cell r="E337">
            <v>29.706641202639336</v>
          </cell>
          <cell r="F337">
            <v>0</v>
          </cell>
          <cell r="G337">
            <v>0</v>
          </cell>
          <cell r="H337">
            <v>0</v>
          </cell>
          <cell r="I337">
            <v>0</v>
          </cell>
          <cell r="J337">
            <v>0</v>
          </cell>
          <cell r="K337">
            <v>0</v>
          </cell>
        </row>
        <row r="338">
          <cell r="A338">
            <v>5306</v>
          </cell>
          <cell r="B338" t="str">
            <v>Shell Lake</v>
          </cell>
          <cell r="C338">
            <v>572</v>
          </cell>
          <cell r="D338">
            <v>156.04365598918898</v>
          </cell>
          <cell r="E338">
            <v>3.6656408514270478</v>
          </cell>
          <cell r="F338">
            <v>1</v>
          </cell>
          <cell r="G338">
            <v>0</v>
          </cell>
          <cell r="H338">
            <v>0</v>
          </cell>
          <cell r="I338">
            <v>0</v>
          </cell>
          <cell r="J338">
            <v>228800</v>
          </cell>
          <cell r="K338">
            <v>0</v>
          </cell>
        </row>
        <row r="339">
          <cell r="A339">
            <v>5348</v>
          </cell>
          <cell r="B339" t="str">
            <v>Shiocton</v>
          </cell>
          <cell r="C339">
            <v>720</v>
          </cell>
          <cell r="D339">
            <v>109.15230510998185</v>
          </cell>
          <cell r="E339">
            <v>6.5962876301561204</v>
          </cell>
          <cell r="F339">
            <v>1</v>
          </cell>
          <cell r="G339">
            <v>0</v>
          </cell>
          <cell r="H339">
            <v>0</v>
          </cell>
          <cell r="I339">
            <v>0</v>
          </cell>
          <cell r="J339">
            <v>288000</v>
          </cell>
          <cell r="K339">
            <v>0</v>
          </cell>
        </row>
        <row r="340">
          <cell r="A340">
            <v>5355</v>
          </cell>
          <cell r="B340" t="str">
            <v>Shorewood</v>
          </cell>
          <cell r="C340">
            <v>1721</v>
          </cell>
          <cell r="D340">
            <v>1.631239722092878</v>
          </cell>
          <cell r="E340">
            <v>1055.0258044182247</v>
          </cell>
          <cell r="F340">
            <v>0</v>
          </cell>
          <cell r="G340">
            <v>0</v>
          </cell>
          <cell r="H340">
            <v>0</v>
          </cell>
          <cell r="I340">
            <v>0</v>
          </cell>
          <cell r="J340">
            <v>0</v>
          </cell>
          <cell r="K340">
            <v>0</v>
          </cell>
        </row>
        <row r="341">
          <cell r="A341">
            <v>5362</v>
          </cell>
          <cell r="B341" t="str">
            <v>Shullsburg</v>
          </cell>
          <cell r="C341">
            <v>336</v>
          </cell>
          <cell r="D341">
            <v>95.665242137613674</v>
          </cell>
          <cell r="E341">
            <v>3.5122474212386012</v>
          </cell>
          <cell r="F341">
            <v>1</v>
          </cell>
          <cell r="G341">
            <v>0</v>
          </cell>
          <cell r="H341">
            <v>0</v>
          </cell>
          <cell r="I341">
            <v>0</v>
          </cell>
          <cell r="J341">
            <v>134400</v>
          </cell>
          <cell r="K341">
            <v>0</v>
          </cell>
        </row>
        <row r="342">
          <cell r="A342">
            <v>5369</v>
          </cell>
          <cell r="B342" t="str">
            <v>Silver Lake J1</v>
          </cell>
          <cell r="C342">
            <v>437</v>
          </cell>
          <cell r="D342">
            <v>5.2439152259109569</v>
          </cell>
          <cell r="E342">
            <v>83.334680515184274</v>
          </cell>
          <cell r="F342">
            <v>0</v>
          </cell>
          <cell r="G342">
            <v>0</v>
          </cell>
          <cell r="H342">
            <v>0</v>
          </cell>
          <cell r="I342">
            <v>0</v>
          </cell>
          <cell r="J342">
            <v>0</v>
          </cell>
          <cell r="K342">
            <v>0</v>
          </cell>
        </row>
        <row r="343">
          <cell r="A343">
            <v>5376</v>
          </cell>
          <cell r="B343" t="str">
            <v>Siren</v>
          </cell>
          <cell r="C343">
            <v>442</v>
          </cell>
          <cell r="D343">
            <v>110.40446725081112</v>
          </cell>
          <cell r="E343">
            <v>4.0034611914379097</v>
          </cell>
          <cell r="F343">
            <v>1</v>
          </cell>
          <cell r="G343">
            <v>0</v>
          </cell>
          <cell r="H343">
            <v>0</v>
          </cell>
          <cell r="I343">
            <v>0</v>
          </cell>
          <cell r="J343">
            <v>176800</v>
          </cell>
          <cell r="K343">
            <v>0</v>
          </cell>
        </row>
        <row r="344">
          <cell r="A344">
            <v>5390</v>
          </cell>
          <cell r="B344" t="str">
            <v>Slinger</v>
          </cell>
          <cell r="C344">
            <v>2922</v>
          </cell>
          <cell r="D344">
            <v>78.673784249302344</v>
          </cell>
          <cell r="E344">
            <v>37.140707389144197</v>
          </cell>
          <cell r="F344">
            <v>0</v>
          </cell>
          <cell r="G344">
            <v>0</v>
          </cell>
          <cell r="H344">
            <v>0</v>
          </cell>
          <cell r="I344">
            <v>0</v>
          </cell>
          <cell r="J344">
            <v>0</v>
          </cell>
          <cell r="K344">
            <v>0</v>
          </cell>
        </row>
        <row r="345">
          <cell r="A345">
            <v>5397</v>
          </cell>
          <cell r="B345" t="str">
            <v>Solon Springs</v>
          </cell>
          <cell r="C345">
            <v>341</v>
          </cell>
          <cell r="D345">
            <v>159.00260253701188</v>
          </cell>
          <cell r="E345">
            <v>2.1446189845894104</v>
          </cell>
          <cell r="F345">
            <v>1</v>
          </cell>
          <cell r="G345">
            <v>0</v>
          </cell>
          <cell r="H345">
            <v>0</v>
          </cell>
          <cell r="I345">
            <v>0</v>
          </cell>
          <cell r="J345">
            <v>136400</v>
          </cell>
          <cell r="K345">
            <v>0</v>
          </cell>
        </row>
        <row r="346">
          <cell r="A346">
            <v>5432</v>
          </cell>
          <cell r="B346" t="str">
            <v>Somerset</v>
          </cell>
          <cell r="C346">
            <v>1492</v>
          </cell>
          <cell r="D346">
            <v>59.441348150612761</v>
          </cell>
          <cell r="E346">
            <v>25.100372828347762</v>
          </cell>
          <cell r="F346">
            <v>0</v>
          </cell>
          <cell r="G346">
            <v>0</v>
          </cell>
          <cell r="H346">
            <v>0</v>
          </cell>
          <cell r="I346">
            <v>0</v>
          </cell>
          <cell r="J346">
            <v>0</v>
          </cell>
          <cell r="K346">
            <v>0</v>
          </cell>
        </row>
        <row r="347">
          <cell r="A347">
            <v>5439</v>
          </cell>
          <cell r="B347" t="str">
            <v>South Milwaukee</v>
          </cell>
          <cell r="C347">
            <v>2812</v>
          </cell>
          <cell r="D347">
            <v>4.8170404423515976</v>
          </cell>
          <cell r="E347">
            <v>583.76092824066666</v>
          </cell>
          <cell r="F347">
            <v>0</v>
          </cell>
          <cell r="G347">
            <v>0</v>
          </cell>
          <cell r="H347">
            <v>0</v>
          </cell>
          <cell r="I347">
            <v>0</v>
          </cell>
          <cell r="J347">
            <v>0</v>
          </cell>
          <cell r="K347">
            <v>0</v>
          </cell>
        </row>
        <row r="348">
          <cell r="A348">
            <v>5457</v>
          </cell>
          <cell r="B348" t="str">
            <v>Southern Door County</v>
          </cell>
          <cell r="C348">
            <v>1017</v>
          </cell>
          <cell r="D348">
            <v>196.59195636468857</v>
          </cell>
          <cell r="E348">
            <v>5.1731516324778353</v>
          </cell>
          <cell r="F348">
            <v>0</v>
          </cell>
          <cell r="G348">
            <v>0</v>
          </cell>
          <cell r="H348">
            <v>0</v>
          </cell>
          <cell r="I348">
            <v>0</v>
          </cell>
          <cell r="J348">
            <v>0</v>
          </cell>
          <cell r="K348">
            <v>0</v>
          </cell>
        </row>
        <row r="349">
          <cell r="A349">
            <v>5460</v>
          </cell>
          <cell r="B349" t="str">
            <v>Sparta Area</v>
          </cell>
          <cell r="C349">
            <v>3165</v>
          </cell>
          <cell r="D349">
            <v>289.4510061442943</v>
          </cell>
          <cell r="E349">
            <v>10.934492998176745</v>
          </cell>
          <cell r="F349">
            <v>0</v>
          </cell>
          <cell r="G349">
            <v>0</v>
          </cell>
          <cell r="H349">
            <v>0</v>
          </cell>
          <cell r="I349">
            <v>0</v>
          </cell>
          <cell r="J349">
            <v>0</v>
          </cell>
          <cell r="K349">
            <v>0</v>
          </cell>
        </row>
        <row r="350">
          <cell r="A350">
            <v>5467</v>
          </cell>
          <cell r="B350" t="str">
            <v>Spencer</v>
          </cell>
          <cell r="C350">
            <v>681</v>
          </cell>
          <cell r="D350">
            <v>80.197400993089772</v>
          </cell>
          <cell r="E350">
            <v>8.4915470023608179</v>
          </cell>
          <cell r="F350">
            <v>1</v>
          </cell>
          <cell r="G350">
            <v>0</v>
          </cell>
          <cell r="H350">
            <v>0</v>
          </cell>
          <cell r="I350">
            <v>0</v>
          </cell>
          <cell r="J350">
            <v>272400</v>
          </cell>
          <cell r="K350">
            <v>0</v>
          </cell>
        </row>
        <row r="351">
          <cell r="A351">
            <v>5474</v>
          </cell>
          <cell r="B351" t="str">
            <v>Spooner</v>
          </cell>
          <cell r="C351">
            <v>1203</v>
          </cell>
          <cell r="D351">
            <v>523.08966230629596</v>
          </cell>
          <cell r="E351">
            <v>2.2997969309811777</v>
          </cell>
          <cell r="F351">
            <v>0</v>
          </cell>
          <cell r="G351">
            <v>0</v>
          </cell>
          <cell r="H351">
            <v>0</v>
          </cell>
          <cell r="I351">
            <v>0</v>
          </cell>
          <cell r="J351">
            <v>0</v>
          </cell>
          <cell r="K351">
            <v>0</v>
          </cell>
        </row>
        <row r="352">
          <cell r="A352">
            <v>5523</v>
          </cell>
          <cell r="B352" t="str">
            <v>River Valley</v>
          </cell>
          <cell r="C352">
            <v>1182</v>
          </cell>
          <cell r="D352">
            <v>298.68873155678386</v>
          </cell>
          <cell r="E352">
            <v>3.9572969286097401</v>
          </cell>
          <cell r="F352">
            <v>0</v>
          </cell>
          <cell r="G352">
            <v>0</v>
          </cell>
          <cell r="H352">
            <v>0</v>
          </cell>
          <cell r="I352">
            <v>0</v>
          </cell>
          <cell r="J352">
            <v>0</v>
          </cell>
          <cell r="K352">
            <v>0</v>
          </cell>
        </row>
        <row r="353">
          <cell r="A353">
            <v>5586</v>
          </cell>
          <cell r="B353" t="str">
            <v>Spring Valley</v>
          </cell>
          <cell r="C353">
            <v>757</v>
          </cell>
          <cell r="D353">
            <v>109.27802427291206</v>
          </cell>
          <cell r="E353">
            <v>6.9272848318474392</v>
          </cell>
          <cell r="F353">
            <v>0</v>
          </cell>
          <cell r="G353">
            <v>1</v>
          </cell>
          <cell r="H353">
            <v>0</v>
          </cell>
          <cell r="I353">
            <v>0</v>
          </cell>
          <cell r="J353">
            <v>0</v>
          </cell>
          <cell r="K353">
            <v>75700</v>
          </cell>
        </row>
        <row r="354">
          <cell r="A354">
            <v>5593</v>
          </cell>
          <cell r="B354" t="str">
            <v>Stanley-Boyd Area</v>
          </cell>
          <cell r="C354">
            <v>1098</v>
          </cell>
          <cell r="D354">
            <v>186.81307862226598</v>
          </cell>
          <cell r="E354">
            <v>5.8775328156769158</v>
          </cell>
          <cell r="F354">
            <v>0</v>
          </cell>
          <cell r="G354">
            <v>0</v>
          </cell>
          <cell r="H354">
            <v>0</v>
          </cell>
          <cell r="I354">
            <v>0</v>
          </cell>
          <cell r="J354">
            <v>0</v>
          </cell>
          <cell r="K354">
            <v>0</v>
          </cell>
        </row>
        <row r="355">
          <cell r="A355">
            <v>5607</v>
          </cell>
          <cell r="B355" t="str">
            <v>Stevens Point Area</v>
          </cell>
          <cell r="C355">
            <v>7182</v>
          </cell>
          <cell r="D355">
            <v>384.49153295990726</v>
          </cell>
          <cell r="E355">
            <v>18.679214974413757</v>
          </cell>
          <cell r="F355">
            <v>0</v>
          </cell>
          <cell r="G355">
            <v>0</v>
          </cell>
          <cell r="H355">
            <v>0</v>
          </cell>
          <cell r="I355">
            <v>0</v>
          </cell>
          <cell r="J355">
            <v>0</v>
          </cell>
          <cell r="K355">
            <v>0</v>
          </cell>
        </row>
        <row r="356">
          <cell r="A356">
            <v>5614</v>
          </cell>
          <cell r="B356" t="str">
            <v>Stockbridge</v>
          </cell>
          <cell r="C356">
            <v>252</v>
          </cell>
          <cell r="D356">
            <v>27.292958528681709</v>
          </cell>
          <cell r="E356">
            <v>9.2331507313572274</v>
          </cell>
          <cell r="F356">
            <v>1</v>
          </cell>
          <cell r="G356">
            <v>0</v>
          </cell>
          <cell r="H356">
            <v>0</v>
          </cell>
          <cell r="I356">
            <v>0</v>
          </cell>
          <cell r="J356">
            <v>100800</v>
          </cell>
          <cell r="K356">
            <v>0</v>
          </cell>
        </row>
        <row r="357">
          <cell r="A357">
            <v>5621</v>
          </cell>
          <cell r="B357" t="str">
            <v>Stoughton Area</v>
          </cell>
          <cell r="C357">
            <v>2808</v>
          </cell>
          <cell r="D357">
            <v>112.68841449477742</v>
          </cell>
          <cell r="E357">
            <v>24.91826699833582</v>
          </cell>
          <cell r="F357">
            <v>0</v>
          </cell>
          <cell r="G357">
            <v>0</v>
          </cell>
          <cell r="H357">
            <v>0</v>
          </cell>
          <cell r="I357">
            <v>0</v>
          </cell>
          <cell r="J357">
            <v>0</v>
          </cell>
          <cell r="K357">
            <v>0</v>
          </cell>
        </row>
        <row r="358">
          <cell r="A358">
            <v>5628</v>
          </cell>
          <cell r="B358" t="str">
            <v>Stratford</v>
          </cell>
          <cell r="C358">
            <v>843</v>
          </cell>
          <cell r="D358">
            <v>115.86677655438251</v>
          </cell>
          <cell r="E358">
            <v>7.2755972425308197</v>
          </cell>
          <cell r="F358">
            <v>0</v>
          </cell>
          <cell r="G358">
            <v>1</v>
          </cell>
          <cell r="H358">
            <v>0</v>
          </cell>
          <cell r="I358">
            <v>0</v>
          </cell>
          <cell r="J358">
            <v>0</v>
          </cell>
          <cell r="K358">
            <v>84300</v>
          </cell>
        </row>
        <row r="359">
          <cell r="A359">
            <v>5642</v>
          </cell>
          <cell r="B359" t="str">
            <v>Sturgeon Bay</v>
          </cell>
          <cell r="C359">
            <v>1044</v>
          </cell>
          <cell r="D359">
            <v>8.9022804828115518</v>
          </cell>
          <cell r="E359">
            <v>117.27332137150098</v>
          </cell>
          <cell r="F359">
            <v>0</v>
          </cell>
          <cell r="G359">
            <v>0</v>
          </cell>
          <cell r="H359">
            <v>0</v>
          </cell>
          <cell r="I359">
            <v>0</v>
          </cell>
          <cell r="J359">
            <v>0</v>
          </cell>
          <cell r="K359">
            <v>0</v>
          </cell>
        </row>
        <row r="360">
          <cell r="A360">
            <v>5656</v>
          </cell>
          <cell r="B360" t="str">
            <v>Sun Prairie Area</v>
          </cell>
          <cell r="C360">
            <v>8353</v>
          </cell>
          <cell r="D360">
            <v>80.255498278585421</v>
          </cell>
          <cell r="E360">
            <v>104.08009643158407</v>
          </cell>
          <cell r="F360">
            <v>0</v>
          </cell>
          <cell r="G360">
            <v>0</v>
          </cell>
          <cell r="H360">
            <v>0</v>
          </cell>
          <cell r="I360">
            <v>0</v>
          </cell>
          <cell r="J360">
            <v>0</v>
          </cell>
          <cell r="K360">
            <v>0</v>
          </cell>
        </row>
        <row r="361">
          <cell r="A361">
            <v>5663</v>
          </cell>
          <cell r="B361" t="str">
            <v>Superior</v>
          </cell>
          <cell r="C361">
            <v>4483</v>
          </cell>
          <cell r="D361">
            <v>405.30081142897006</v>
          </cell>
          <cell r="E361">
            <v>11.060920367255807</v>
          </cell>
          <cell r="F361">
            <v>0</v>
          </cell>
          <cell r="G361">
            <v>0</v>
          </cell>
          <cell r="H361">
            <v>0</v>
          </cell>
          <cell r="I361">
            <v>0</v>
          </cell>
          <cell r="J361">
            <v>0</v>
          </cell>
          <cell r="K361">
            <v>0</v>
          </cell>
        </row>
        <row r="362">
          <cell r="A362">
            <v>5670</v>
          </cell>
          <cell r="B362" t="str">
            <v>Suring</v>
          </cell>
          <cell r="C362">
            <v>358</v>
          </cell>
          <cell r="D362">
            <v>302.46019977118743</v>
          </cell>
          <cell r="E362">
            <v>1.1836268053477075</v>
          </cell>
          <cell r="F362">
            <v>1</v>
          </cell>
          <cell r="G362">
            <v>0</v>
          </cell>
          <cell r="H362">
            <v>0</v>
          </cell>
          <cell r="I362">
            <v>0</v>
          </cell>
          <cell r="J362">
            <v>143200</v>
          </cell>
          <cell r="K362">
            <v>0</v>
          </cell>
        </row>
        <row r="363">
          <cell r="A363">
            <v>5726</v>
          </cell>
          <cell r="B363" t="str">
            <v>Thorp</v>
          </cell>
          <cell r="C363">
            <v>537</v>
          </cell>
          <cell r="D363">
            <v>156.68848315262747</v>
          </cell>
          <cell r="E363">
            <v>3.4271823250526832</v>
          </cell>
          <cell r="F363">
            <v>1</v>
          </cell>
          <cell r="G363">
            <v>0</v>
          </cell>
          <cell r="H363">
            <v>0</v>
          </cell>
          <cell r="I363">
            <v>0</v>
          </cell>
          <cell r="J363">
            <v>214800</v>
          </cell>
          <cell r="K363">
            <v>0</v>
          </cell>
        </row>
        <row r="364">
          <cell r="A364">
            <v>5733</v>
          </cell>
          <cell r="B364" t="str">
            <v>Three Lakes</v>
          </cell>
          <cell r="C364">
            <v>495</v>
          </cell>
          <cell r="D364">
            <v>303.8620172951637</v>
          </cell>
          <cell r="E364">
            <v>1.6290288743761279</v>
          </cell>
          <cell r="F364">
            <v>1</v>
          </cell>
          <cell r="G364">
            <v>0</v>
          </cell>
          <cell r="H364">
            <v>0</v>
          </cell>
          <cell r="I364">
            <v>0</v>
          </cell>
          <cell r="J364">
            <v>198000</v>
          </cell>
          <cell r="K364">
            <v>0</v>
          </cell>
        </row>
        <row r="365">
          <cell r="A365">
            <v>5740</v>
          </cell>
          <cell r="B365" t="str">
            <v>Tigerton</v>
          </cell>
          <cell r="C365">
            <v>265</v>
          </cell>
          <cell r="D365">
            <v>97.163229726382795</v>
          </cell>
          <cell r="E365">
            <v>2.7273691986799444</v>
          </cell>
          <cell r="F365">
            <v>1</v>
          </cell>
          <cell r="G365">
            <v>0</v>
          </cell>
          <cell r="H365">
            <v>0</v>
          </cell>
          <cell r="I365">
            <v>0</v>
          </cell>
          <cell r="J365">
            <v>106000</v>
          </cell>
          <cell r="K365">
            <v>0</v>
          </cell>
        </row>
        <row r="366">
          <cell r="A366">
            <v>5747</v>
          </cell>
          <cell r="B366" t="str">
            <v>Tomah Area</v>
          </cell>
          <cell r="C366">
            <v>3155</v>
          </cell>
          <cell r="D366">
            <v>465.85486026177955</v>
          </cell>
          <cell r="E366">
            <v>6.7724956185432932</v>
          </cell>
          <cell r="F366">
            <v>0</v>
          </cell>
          <cell r="G366">
            <v>0</v>
          </cell>
          <cell r="H366">
            <v>0</v>
          </cell>
          <cell r="I366">
            <v>0</v>
          </cell>
          <cell r="J366">
            <v>0</v>
          </cell>
          <cell r="K366">
            <v>0</v>
          </cell>
        </row>
        <row r="367">
          <cell r="A367">
            <v>5754</v>
          </cell>
          <cell r="B367" t="str">
            <v>Tomahawk</v>
          </cell>
          <cell r="C367">
            <v>1149</v>
          </cell>
          <cell r="D367">
            <v>424.45083335760245</v>
          </cell>
          <cell r="E367">
            <v>2.7070273155335296</v>
          </cell>
          <cell r="F367">
            <v>0</v>
          </cell>
          <cell r="G367">
            <v>0</v>
          </cell>
          <cell r="H367">
            <v>0</v>
          </cell>
          <cell r="I367">
            <v>0</v>
          </cell>
          <cell r="J367">
            <v>0</v>
          </cell>
          <cell r="K367">
            <v>0</v>
          </cell>
        </row>
        <row r="368">
          <cell r="A368">
            <v>5757</v>
          </cell>
          <cell r="B368" t="str">
            <v>Flambeau</v>
          </cell>
          <cell r="C368">
            <v>559</v>
          </cell>
          <cell r="D368">
            <v>402.16216008381912</v>
          </cell>
          <cell r="E368">
            <v>1.3899865663231283</v>
          </cell>
          <cell r="F368">
            <v>1</v>
          </cell>
          <cell r="G368">
            <v>0</v>
          </cell>
          <cell r="H368">
            <v>0</v>
          </cell>
          <cell r="I368">
            <v>0</v>
          </cell>
          <cell r="J368">
            <v>223600</v>
          </cell>
          <cell r="K368">
            <v>0</v>
          </cell>
        </row>
        <row r="369">
          <cell r="A369">
            <v>5780</v>
          </cell>
          <cell r="B369" t="str">
            <v>Trevor-Wilmot Consolidat</v>
          </cell>
          <cell r="C369">
            <v>428</v>
          </cell>
          <cell r="D369">
            <v>10.767805488554005</v>
          </cell>
          <cell r="E369">
            <v>39.74811770652402</v>
          </cell>
          <cell r="F369">
            <v>0</v>
          </cell>
          <cell r="G369">
            <v>0</v>
          </cell>
          <cell r="H369">
            <v>0</v>
          </cell>
          <cell r="I369">
            <v>0</v>
          </cell>
          <cell r="J369">
            <v>0</v>
          </cell>
          <cell r="K369">
            <v>0</v>
          </cell>
        </row>
        <row r="370">
          <cell r="A370">
            <v>5810</v>
          </cell>
          <cell r="B370" t="str">
            <v>Turtle Lake</v>
          </cell>
          <cell r="C370">
            <v>459</v>
          </cell>
          <cell r="D370">
            <v>112.9952157697571</v>
          </cell>
          <cell r="E370">
            <v>4.0621188859471191</v>
          </cell>
          <cell r="F370">
            <v>1</v>
          </cell>
          <cell r="G370">
            <v>0</v>
          </cell>
          <cell r="H370">
            <v>0</v>
          </cell>
          <cell r="I370">
            <v>0</v>
          </cell>
          <cell r="J370">
            <v>183600</v>
          </cell>
          <cell r="K370">
            <v>0</v>
          </cell>
        </row>
        <row r="371">
          <cell r="A371">
            <v>5817</v>
          </cell>
          <cell r="B371" t="str">
            <v>Twin Lakes #4</v>
          </cell>
          <cell r="C371">
            <v>387</v>
          </cell>
          <cell r="D371">
            <v>4.252656495896324</v>
          </cell>
          <cell r="E371">
            <v>91.001942050443645</v>
          </cell>
          <cell r="F371">
            <v>0</v>
          </cell>
          <cell r="G371">
            <v>0</v>
          </cell>
          <cell r="H371">
            <v>0</v>
          </cell>
          <cell r="I371">
            <v>0</v>
          </cell>
          <cell r="J371">
            <v>0</v>
          </cell>
          <cell r="K371">
            <v>0</v>
          </cell>
        </row>
        <row r="372">
          <cell r="A372">
            <v>5824</v>
          </cell>
          <cell r="B372" t="str">
            <v>Two Rivers</v>
          </cell>
          <cell r="C372">
            <v>1683</v>
          </cell>
          <cell r="D372">
            <v>28.93932767074514</v>
          </cell>
          <cell r="E372">
            <v>58.156154114850089</v>
          </cell>
          <cell r="F372">
            <v>0</v>
          </cell>
          <cell r="G372">
            <v>0</v>
          </cell>
          <cell r="H372">
            <v>0</v>
          </cell>
          <cell r="I372">
            <v>0</v>
          </cell>
          <cell r="J372">
            <v>0</v>
          </cell>
          <cell r="K372">
            <v>0</v>
          </cell>
        </row>
        <row r="373">
          <cell r="A373">
            <v>5852</v>
          </cell>
          <cell r="B373" t="str">
            <v>Union Grove UHS</v>
          </cell>
          <cell r="C373">
            <v>699</v>
          </cell>
          <cell r="D373">
            <v>83.591101905165175</v>
          </cell>
          <cell r="E373">
            <v>8.362134055763752</v>
          </cell>
          <cell r="F373">
            <v>1</v>
          </cell>
          <cell r="G373">
            <v>0</v>
          </cell>
          <cell r="H373">
            <v>0</v>
          </cell>
          <cell r="I373">
            <v>0</v>
          </cell>
          <cell r="J373">
            <v>279600</v>
          </cell>
          <cell r="K373">
            <v>0</v>
          </cell>
        </row>
        <row r="374">
          <cell r="A374">
            <v>5859</v>
          </cell>
          <cell r="B374" t="str">
            <v>Union Grove J1</v>
          </cell>
          <cell r="C374">
            <v>588</v>
          </cell>
          <cell r="D374">
            <v>10.845279115720254</v>
          </cell>
          <cell r="E374">
            <v>54.217138510312083</v>
          </cell>
          <cell r="F374">
            <v>0</v>
          </cell>
          <cell r="G374">
            <v>0</v>
          </cell>
          <cell r="H374">
            <v>0</v>
          </cell>
          <cell r="I374">
            <v>0</v>
          </cell>
          <cell r="J374">
            <v>0</v>
          </cell>
          <cell r="K374">
            <v>0</v>
          </cell>
        </row>
        <row r="375">
          <cell r="A375">
            <v>5866</v>
          </cell>
          <cell r="B375" t="str">
            <v>Valders Area</v>
          </cell>
          <cell r="C375">
            <v>927</v>
          </cell>
          <cell r="D375">
            <v>118.16756366082771</v>
          </cell>
          <cell r="E375">
            <v>7.8447923548693632</v>
          </cell>
          <cell r="F375">
            <v>0</v>
          </cell>
          <cell r="G375">
            <v>1</v>
          </cell>
          <cell r="H375">
            <v>0</v>
          </cell>
          <cell r="I375">
            <v>0</v>
          </cell>
          <cell r="J375">
            <v>0</v>
          </cell>
          <cell r="K375">
            <v>92700</v>
          </cell>
        </row>
        <row r="376">
          <cell r="A376">
            <v>5901</v>
          </cell>
          <cell r="B376" t="str">
            <v>Verona Area</v>
          </cell>
          <cell r="C376">
            <v>5663</v>
          </cell>
          <cell r="D376">
            <v>53.840213749321002</v>
          </cell>
          <cell r="E376">
            <v>105.18160322258041</v>
          </cell>
          <cell r="F376">
            <v>0</v>
          </cell>
          <cell r="G376">
            <v>0</v>
          </cell>
          <cell r="H376">
            <v>0</v>
          </cell>
          <cell r="I376">
            <v>0</v>
          </cell>
          <cell r="J376">
            <v>0</v>
          </cell>
          <cell r="K376">
            <v>0</v>
          </cell>
        </row>
        <row r="377">
          <cell r="A377">
            <v>5960</v>
          </cell>
          <cell r="B377" t="str">
            <v>Kickapoo Area</v>
          </cell>
          <cell r="C377">
            <v>443</v>
          </cell>
          <cell r="D377">
            <v>148.25760222139411</v>
          </cell>
          <cell r="E377">
            <v>2.9880423894787196</v>
          </cell>
          <cell r="F377">
            <v>1</v>
          </cell>
          <cell r="G377">
            <v>0</v>
          </cell>
          <cell r="H377">
            <v>0</v>
          </cell>
          <cell r="I377">
            <v>0</v>
          </cell>
          <cell r="J377">
            <v>177200</v>
          </cell>
          <cell r="K377">
            <v>0</v>
          </cell>
        </row>
        <row r="378">
          <cell r="A378">
            <v>5985</v>
          </cell>
          <cell r="B378" t="str">
            <v>Viroqua Area</v>
          </cell>
          <cell r="C378">
            <v>1083</v>
          </cell>
          <cell r="D378">
            <v>188.45806180698082</v>
          </cell>
          <cell r="E378">
            <v>5.7466366236389028</v>
          </cell>
          <cell r="F378">
            <v>0</v>
          </cell>
          <cell r="G378">
            <v>0</v>
          </cell>
          <cell r="H378">
            <v>0</v>
          </cell>
          <cell r="I378">
            <v>0</v>
          </cell>
          <cell r="J378">
            <v>0</v>
          </cell>
          <cell r="K378">
            <v>0</v>
          </cell>
        </row>
        <row r="379">
          <cell r="A379">
            <v>5992</v>
          </cell>
          <cell r="B379" t="str">
            <v>Wabeno Area</v>
          </cell>
          <cell r="C379">
            <v>394</v>
          </cell>
          <cell r="D379">
            <v>350.25861123394844</v>
          </cell>
          <cell r="E379">
            <v>1.1248831216795847</v>
          </cell>
          <cell r="F379">
            <v>1</v>
          </cell>
          <cell r="G379">
            <v>0</v>
          </cell>
          <cell r="H379">
            <v>0</v>
          </cell>
          <cell r="I379">
            <v>0</v>
          </cell>
          <cell r="J379">
            <v>157600</v>
          </cell>
          <cell r="K379">
            <v>0</v>
          </cell>
        </row>
        <row r="380">
          <cell r="A380">
            <v>6013</v>
          </cell>
          <cell r="B380" t="str">
            <v>Big Foot UHS</v>
          </cell>
          <cell r="C380">
            <v>514</v>
          </cell>
          <cell r="D380">
            <v>76.111552989294339</v>
          </cell>
          <cell r="E380">
            <v>6.7532454642240447</v>
          </cell>
          <cell r="F380">
            <v>1</v>
          </cell>
          <cell r="G380">
            <v>0</v>
          </cell>
          <cell r="H380">
            <v>0</v>
          </cell>
          <cell r="I380">
            <v>0</v>
          </cell>
          <cell r="J380">
            <v>205600</v>
          </cell>
          <cell r="K380">
            <v>0</v>
          </cell>
        </row>
        <row r="381">
          <cell r="A381">
            <v>6022</v>
          </cell>
          <cell r="B381" t="str">
            <v>Walworth J1</v>
          </cell>
          <cell r="C381">
            <v>414</v>
          </cell>
          <cell r="D381">
            <v>27.386936265562078</v>
          </cell>
          <cell r="E381">
            <v>15.116696368866481</v>
          </cell>
          <cell r="F381">
            <v>0</v>
          </cell>
          <cell r="G381">
            <v>0</v>
          </cell>
          <cell r="H381">
            <v>0</v>
          </cell>
          <cell r="I381">
            <v>0</v>
          </cell>
          <cell r="J381">
            <v>0</v>
          </cell>
          <cell r="K381">
            <v>0</v>
          </cell>
        </row>
        <row r="382">
          <cell r="A382">
            <v>6027</v>
          </cell>
          <cell r="B382" t="str">
            <v>Washburn</v>
          </cell>
          <cell r="C382">
            <v>527</v>
          </cell>
          <cell r="D382">
            <v>185.85763753078851</v>
          </cell>
          <cell r="E382">
            <v>2.8355035983533314</v>
          </cell>
          <cell r="F382">
            <v>1</v>
          </cell>
          <cell r="G382">
            <v>0</v>
          </cell>
          <cell r="H382">
            <v>0</v>
          </cell>
          <cell r="I382">
            <v>0</v>
          </cell>
          <cell r="J382">
            <v>210800</v>
          </cell>
          <cell r="K382">
            <v>0</v>
          </cell>
        </row>
        <row r="383">
          <cell r="A383">
            <v>6069</v>
          </cell>
          <cell r="B383" t="str">
            <v>Washington</v>
          </cell>
          <cell r="C383">
            <v>54</v>
          </cell>
          <cell r="D383">
            <v>25.397505520505501</v>
          </cell>
          <cell r="E383">
            <v>2.1261930608264401</v>
          </cell>
          <cell r="F383">
            <v>1</v>
          </cell>
          <cell r="G383">
            <v>0</v>
          </cell>
          <cell r="H383">
            <v>0</v>
          </cell>
          <cell r="I383">
            <v>0</v>
          </cell>
          <cell r="J383">
            <v>21600</v>
          </cell>
          <cell r="K383">
            <v>0</v>
          </cell>
        </row>
        <row r="384">
          <cell r="A384">
            <v>6083</v>
          </cell>
          <cell r="B384" t="str">
            <v>Waterford UHS</v>
          </cell>
          <cell r="C384">
            <v>985</v>
          </cell>
          <cell r="D384">
            <v>86.720894793469313</v>
          </cell>
          <cell r="E384">
            <v>11.358277637077348</v>
          </cell>
          <cell r="F384">
            <v>0</v>
          </cell>
          <cell r="G384">
            <v>0</v>
          </cell>
          <cell r="H384">
            <v>0</v>
          </cell>
          <cell r="I384">
            <v>0</v>
          </cell>
          <cell r="J384">
            <v>0</v>
          </cell>
          <cell r="K384">
            <v>0</v>
          </cell>
        </row>
        <row r="385">
          <cell r="A385">
            <v>6104</v>
          </cell>
          <cell r="B385" t="str">
            <v>Washington-Caldwell</v>
          </cell>
          <cell r="C385">
            <v>168</v>
          </cell>
          <cell r="D385">
            <v>9.4383413836058008</v>
          </cell>
          <cell r="E385">
            <v>17.799737599215518</v>
          </cell>
          <cell r="F385">
            <v>0</v>
          </cell>
          <cell r="G385">
            <v>0</v>
          </cell>
          <cell r="H385">
            <v>0</v>
          </cell>
          <cell r="I385">
            <v>0</v>
          </cell>
          <cell r="J385">
            <v>0</v>
          </cell>
          <cell r="K385">
            <v>0</v>
          </cell>
        </row>
        <row r="386">
          <cell r="A386">
            <v>6113</v>
          </cell>
          <cell r="B386" t="str">
            <v>Waterford Graded</v>
          </cell>
          <cell r="C386">
            <v>1380</v>
          </cell>
          <cell r="D386">
            <v>48.172284633475108</v>
          </cell>
          <cell r="E386">
            <v>28.647177739231257</v>
          </cell>
          <cell r="F386">
            <v>0</v>
          </cell>
          <cell r="G386">
            <v>0</v>
          </cell>
          <cell r="H386">
            <v>0</v>
          </cell>
          <cell r="I386">
            <v>0</v>
          </cell>
          <cell r="J386">
            <v>0</v>
          </cell>
          <cell r="K386">
            <v>0</v>
          </cell>
        </row>
        <row r="387">
          <cell r="A387">
            <v>6118</v>
          </cell>
          <cell r="B387" t="str">
            <v>Waterloo</v>
          </cell>
          <cell r="C387">
            <v>794</v>
          </cell>
          <cell r="D387">
            <v>83.750268128974753</v>
          </cell>
          <cell r="E387">
            <v>9.4805666625120093</v>
          </cell>
          <cell r="F387">
            <v>0</v>
          </cell>
          <cell r="G387">
            <v>1</v>
          </cell>
          <cell r="H387">
            <v>0</v>
          </cell>
          <cell r="I387">
            <v>0</v>
          </cell>
          <cell r="J387">
            <v>0</v>
          </cell>
          <cell r="K387">
            <v>79400</v>
          </cell>
        </row>
        <row r="388">
          <cell r="A388">
            <v>6125</v>
          </cell>
          <cell r="B388" t="str">
            <v>Watertown</v>
          </cell>
          <cell r="C388">
            <v>3554</v>
          </cell>
          <cell r="D388">
            <v>164.22348707157397</v>
          </cell>
          <cell r="E388">
            <v>21.641240625045615</v>
          </cell>
          <cell r="F388">
            <v>0</v>
          </cell>
          <cell r="G388">
            <v>0</v>
          </cell>
          <cell r="H388">
            <v>0</v>
          </cell>
          <cell r="I388">
            <v>0</v>
          </cell>
          <cell r="J388">
            <v>0</v>
          </cell>
          <cell r="K388">
            <v>0</v>
          </cell>
        </row>
        <row r="389">
          <cell r="A389">
            <v>6174</v>
          </cell>
          <cell r="B389" t="str">
            <v>Waukesha</v>
          </cell>
          <cell r="C389">
            <v>11632</v>
          </cell>
          <cell r="D389">
            <v>70.546489262324485</v>
          </cell>
          <cell r="E389">
            <v>164.88417951950581</v>
          </cell>
          <cell r="F389">
            <v>0</v>
          </cell>
          <cell r="G389">
            <v>0</v>
          </cell>
          <cell r="H389">
            <v>0</v>
          </cell>
          <cell r="I389">
            <v>0</v>
          </cell>
          <cell r="J389">
            <v>0</v>
          </cell>
          <cell r="K389">
            <v>0</v>
          </cell>
        </row>
        <row r="390">
          <cell r="A390">
            <v>6181</v>
          </cell>
          <cell r="B390" t="str">
            <v>Waunakee Community</v>
          </cell>
          <cell r="C390">
            <v>4254</v>
          </cell>
          <cell r="D390">
            <v>56.817916319413065</v>
          </cell>
          <cell r="E390">
            <v>74.870749854417468</v>
          </cell>
          <cell r="F390">
            <v>0</v>
          </cell>
          <cell r="G390">
            <v>0</v>
          </cell>
          <cell r="H390">
            <v>0</v>
          </cell>
          <cell r="I390">
            <v>0</v>
          </cell>
          <cell r="J390">
            <v>0</v>
          </cell>
          <cell r="K390">
            <v>0</v>
          </cell>
        </row>
        <row r="391">
          <cell r="A391">
            <v>6195</v>
          </cell>
          <cell r="B391" t="str">
            <v>Waupaca</v>
          </cell>
          <cell r="C391">
            <v>2030</v>
          </cell>
          <cell r="D391">
            <v>158.77050847921453</v>
          </cell>
          <cell r="E391">
            <v>12.785749818680953</v>
          </cell>
          <cell r="F391">
            <v>0</v>
          </cell>
          <cell r="G391">
            <v>0</v>
          </cell>
          <cell r="H391">
            <v>0</v>
          </cell>
          <cell r="I391">
            <v>0</v>
          </cell>
          <cell r="J391">
            <v>0</v>
          </cell>
          <cell r="K391">
            <v>0</v>
          </cell>
        </row>
        <row r="392">
          <cell r="A392">
            <v>6216</v>
          </cell>
          <cell r="B392" t="str">
            <v>Waupun</v>
          </cell>
          <cell r="C392">
            <v>2038</v>
          </cell>
          <cell r="D392">
            <v>176.67869886498113</v>
          </cell>
          <cell r="E392">
            <v>11.535063440542151</v>
          </cell>
          <cell r="F392">
            <v>0</v>
          </cell>
          <cell r="G392">
            <v>0</v>
          </cell>
          <cell r="H392">
            <v>0</v>
          </cell>
          <cell r="I392">
            <v>0</v>
          </cell>
          <cell r="J392">
            <v>0</v>
          </cell>
          <cell r="K392">
            <v>0</v>
          </cell>
        </row>
        <row r="393">
          <cell r="A393">
            <v>6223</v>
          </cell>
          <cell r="B393" t="str">
            <v>Wausau</v>
          </cell>
          <cell r="C393">
            <v>8222</v>
          </cell>
          <cell r="D393">
            <v>258.53018789300398</v>
          </cell>
          <cell r="E393">
            <v>31.802862431689331</v>
          </cell>
          <cell r="F393">
            <v>0</v>
          </cell>
          <cell r="G393">
            <v>0</v>
          </cell>
          <cell r="H393">
            <v>0</v>
          </cell>
          <cell r="I393">
            <v>0</v>
          </cell>
          <cell r="J393">
            <v>0</v>
          </cell>
          <cell r="K393">
            <v>0</v>
          </cell>
        </row>
        <row r="394">
          <cell r="A394">
            <v>6230</v>
          </cell>
          <cell r="B394" t="str">
            <v>Wausaukee</v>
          </cell>
          <cell r="C394">
            <v>395</v>
          </cell>
          <cell r="D394">
            <v>420.96758232206508</v>
          </cell>
          <cell r="E394">
            <v>0.93831453201496562</v>
          </cell>
          <cell r="F394">
            <v>1</v>
          </cell>
          <cell r="G394">
            <v>0</v>
          </cell>
          <cell r="H394">
            <v>0</v>
          </cell>
          <cell r="I394">
            <v>0</v>
          </cell>
          <cell r="J394">
            <v>158000</v>
          </cell>
          <cell r="K394">
            <v>0</v>
          </cell>
        </row>
        <row r="395">
          <cell r="A395">
            <v>6237</v>
          </cell>
          <cell r="B395" t="str">
            <v>Wautoma Area</v>
          </cell>
          <cell r="C395">
            <v>1351</v>
          </cell>
          <cell r="D395">
            <v>175.53873560871472</v>
          </cell>
          <cell r="E395">
            <v>7.6963070020707658</v>
          </cell>
          <cell r="F395">
            <v>0</v>
          </cell>
          <cell r="G395">
            <v>0</v>
          </cell>
          <cell r="H395">
            <v>0</v>
          </cell>
          <cell r="I395">
            <v>0</v>
          </cell>
          <cell r="J395">
            <v>0</v>
          </cell>
          <cell r="K395">
            <v>0</v>
          </cell>
        </row>
        <row r="396">
          <cell r="A396">
            <v>6244</v>
          </cell>
          <cell r="B396" t="str">
            <v>Wauwatosa</v>
          </cell>
          <cell r="C396">
            <v>6015</v>
          </cell>
          <cell r="D396">
            <v>13.221593207243249</v>
          </cell>
          <cell r="E396">
            <v>454.9376089339047</v>
          </cell>
          <cell r="F396">
            <v>0</v>
          </cell>
          <cell r="G396">
            <v>0</v>
          </cell>
          <cell r="H396">
            <v>0</v>
          </cell>
          <cell r="I396">
            <v>0</v>
          </cell>
          <cell r="J396">
            <v>0</v>
          </cell>
          <cell r="K396">
            <v>0</v>
          </cell>
        </row>
        <row r="397">
          <cell r="A397">
            <v>6251</v>
          </cell>
          <cell r="B397" t="str">
            <v>Wauzeka-Steuben</v>
          </cell>
          <cell r="C397">
            <v>244</v>
          </cell>
          <cell r="D397">
            <v>94.792322347951185</v>
          </cell>
          <cell r="E397">
            <v>2.5740481291760835</v>
          </cell>
          <cell r="F397">
            <v>1</v>
          </cell>
          <cell r="G397">
            <v>0</v>
          </cell>
          <cell r="H397">
            <v>0</v>
          </cell>
          <cell r="I397">
            <v>0</v>
          </cell>
          <cell r="J397">
            <v>97600</v>
          </cell>
          <cell r="K397">
            <v>0</v>
          </cell>
        </row>
        <row r="398">
          <cell r="A398">
            <v>6293</v>
          </cell>
          <cell r="B398" t="str">
            <v>Webster</v>
          </cell>
          <cell r="C398">
            <v>619</v>
          </cell>
          <cell r="D398">
            <v>488.0086355985145</v>
          </cell>
          <cell r="E398">
            <v>1.2684201771159893</v>
          </cell>
          <cell r="F398">
            <v>1</v>
          </cell>
          <cell r="G398">
            <v>0</v>
          </cell>
          <cell r="H398">
            <v>0</v>
          </cell>
          <cell r="I398">
            <v>0</v>
          </cell>
          <cell r="J398">
            <v>247600</v>
          </cell>
          <cell r="K398">
            <v>0</v>
          </cell>
        </row>
        <row r="399">
          <cell r="A399">
            <v>6300</v>
          </cell>
          <cell r="B399" t="str">
            <v>West Allis</v>
          </cell>
          <cell r="C399">
            <v>7685</v>
          </cell>
          <cell r="D399">
            <v>13.785666404524342</v>
          </cell>
          <cell r="E399">
            <v>557.46307610329575</v>
          </cell>
          <cell r="F399">
            <v>0</v>
          </cell>
          <cell r="G399">
            <v>0</v>
          </cell>
          <cell r="H399">
            <v>0</v>
          </cell>
          <cell r="I399">
            <v>0</v>
          </cell>
          <cell r="J399">
            <v>0</v>
          </cell>
          <cell r="K399">
            <v>0</v>
          </cell>
        </row>
        <row r="400">
          <cell r="A400">
            <v>6307</v>
          </cell>
          <cell r="B400" t="str">
            <v>West Bend</v>
          </cell>
          <cell r="C400">
            <v>6181</v>
          </cell>
          <cell r="D400">
            <v>100.41277177172287</v>
          </cell>
          <cell r="E400">
            <v>61.555914560866889</v>
          </cell>
          <cell r="F400">
            <v>0</v>
          </cell>
          <cell r="G400">
            <v>0</v>
          </cell>
          <cell r="H400">
            <v>0</v>
          </cell>
          <cell r="I400">
            <v>0</v>
          </cell>
          <cell r="J400">
            <v>0</v>
          </cell>
          <cell r="K400">
            <v>0</v>
          </cell>
        </row>
        <row r="401">
          <cell r="A401">
            <v>6321</v>
          </cell>
          <cell r="B401" t="str">
            <v>Westby Area</v>
          </cell>
          <cell r="C401">
            <v>1119</v>
          </cell>
          <cell r="D401">
            <v>170.21424952612443</v>
          </cell>
          <cell r="E401">
            <v>6.5740677006495645</v>
          </cell>
          <cell r="F401">
            <v>0</v>
          </cell>
          <cell r="G401">
            <v>0</v>
          </cell>
          <cell r="H401">
            <v>0</v>
          </cell>
          <cell r="I401">
            <v>0</v>
          </cell>
          <cell r="J401">
            <v>0</v>
          </cell>
          <cell r="K401">
            <v>0</v>
          </cell>
        </row>
        <row r="402">
          <cell r="A402">
            <v>6328</v>
          </cell>
          <cell r="B402" t="str">
            <v>West Depere</v>
          </cell>
          <cell r="C402">
            <v>3819</v>
          </cell>
          <cell r="D402">
            <v>46.792687478822366</v>
          </cell>
          <cell r="E402">
            <v>81.615316532704369</v>
          </cell>
          <cell r="F402">
            <v>0</v>
          </cell>
          <cell r="G402">
            <v>0</v>
          </cell>
          <cell r="H402">
            <v>0</v>
          </cell>
          <cell r="I402">
            <v>0</v>
          </cell>
          <cell r="J402">
            <v>0</v>
          </cell>
          <cell r="K402">
            <v>0</v>
          </cell>
        </row>
        <row r="403">
          <cell r="A403">
            <v>6335</v>
          </cell>
          <cell r="B403" t="str">
            <v>Westfield</v>
          </cell>
          <cell r="C403">
            <v>1150</v>
          </cell>
          <cell r="D403">
            <v>286.86936418725907</v>
          </cell>
          <cell r="E403">
            <v>4.0087933518384249</v>
          </cell>
          <cell r="F403">
            <v>0</v>
          </cell>
          <cell r="G403">
            <v>0</v>
          </cell>
          <cell r="H403">
            <v>0</v>
          </cell>
          <cell r="I403">
            <v>0</v>
          </cell>
          <cell r="J403">
            <v>0</v>
          </cell>
          <cell r="K403">
            <v>0</v>
          </cell>
        </row>
        <row r="404">
          <cell r="A404">
            <v>6354</v>
          </cell>
          <cell r="B404" t="str">
            <v>Weston</v>
          </cell>
          <cell r="C404">
            <v>299</v>
          </cell>
          <cell r="D404">
            <v>98.786576809382439</v>
          </cell>
          <cell r="E404">
            <v>3.026727007424777</v>
          </cell>
          <cell r="F404">
            <v>1</v>
          </cell>
          <cell r="G404">
            <v>0</v>
          </cell>
          <cell r="H404">
            <v>0</v>
          </cell>
          <cell r="I404">
            <v>0</v>
          </cell>
          <cell r="J404">
            <v>119600</v>
          </cell>
          <cell r="K404">
            <v>0</v>
          </cell>
        </row>
        <row r="405">
          <cell r="A405">
            <v>6370</v>
          </cell>
          <cell r="B405" t="str">
            <v>West Salem</v>
          </cell>
          <cell r="C405">
            <v>1764</v>
          </cell>
          <cell r="D405">
            <v>94.608146253490546</v>
          </cell>
          <cell r="E405">
            <v>18.645328862840049</v>
          </cell>
          <cell r="F405">
            <v>0</v>
          </cell>
          <cell r="G405">
            <v>0</v>
          </cell>
          <cell r="H405">
            <v>0</v>
          </cell>
          <cell r="I405">
            <v>0</v>
          </cell>
          <cell r="J405">
            <v>0</v>
          </cell>
          <cell r="K405">
            <v>0</v>
          </cell>
        </row>
        <row r="406">
          <cell r="A406">
            <v>6384</v>
          </cell>
          <cell r="B406" t="str">
            <v>Weyauwega-Fremont</v>
          </cell>
          <cell r="C406">
            <v>827</v>
          </cell>
          <cell r="D406">
            <v>150.82939530113185</v>
          </cell>
          <cell r="E406">
            <v>5.4830160815064541</v>
          </cell>
          <cell r="F406">
            <v>0</v>
          </cell>
          <cell r="G406">
            <v>1</v>
          </cell>
          <cell r="H406">
            <v>0</v>
          </cell>
          <cell r="I406">
            <v>0</v>
          </cell>
          <cell r="J406">
            <v>0</v>
          </cell>
          <cell r="K406">
            <v>82700</v>
          </cell>
        </row>
        <row r="407">
          <cell r="A407">
            <v>6412</v>
          </cell>
          <cell r="B407" t="str">
            <v>Wheatland J1</v>
          </cell>
          <cell r="C407">
            <v>456</v>
          </cell>
          <cell r="D407">
            <v>31.542035131908467</v>
          </cell>
          <cell r="E407">
            <v>14.456898487780281</v>
          </cell>
          <cell r="F407">
            <v>0</v>
          </cell>
          <cell r="G407">
            <v>0</v>
          </cell>
          <cell r="H407">
            <v>0</v>
          </cell>
          <cell r="I407">
            <v>0</v>
          </cell>
          <cell r="J407">
            <v>0</v>
          </cell>
          <cell r="K407">
            <v>0</v>
          </cell>
        </row>
        <row r="408">
          <cell r="A408">
            <v>6419</v>
          </cell>
          <cell r="B408" t="str">
            <v>Whitefish Bay</v>
          </cell>
          <cell r="C408">
            <v>2739</v>
          </cell>
          <cell r="D408">
            <v>2.1050842057543719</v>
          </cell>
          <cell r="E408">
            <v>1301.1355994752048</v>
          </cell>
          <cell r="F408">
            <v>0</v>
          </cell>
          <cell r="G408">
            <v>0</v>
          </cell>
          <cell r="H408">
            <v>0</v>
          </cell>
          <cell r="I408">
            <v>0</v>
          </cell>
          <cell r="J408">
            <v>0</v>
          </cell>
          <cell r="K408">
            <v>0</v>
          </cell>
        </row>
        <row r="409">
          <cell r="A409">
            <v>6426</v>
          </cell>
          <cell r="B409" t="str">
            <v>Whitehall</v>
          </cell>
          <cell r="C409">
            <v>762</v>
          </cell>
          <cell r="D409">
            <v>139.60675710130982</v>
          </cell>
          <cell r="E409">
            <v>5.4581885277016493</v>
          </cell>
          <cell r="F409">
            <v>0</v>
          </cell>
          <cell r="G409">
            <v>1</v>
          </cell>
          <cell r="H409">
            <v>0</v>
          </cell>
          <cell r="I409">
            <v>0</v>
          </cell>
          <cell r="J409">
            <v>0</v>
          </cell>
          <cell r="K409">
            <v>76200</v>
          </cell>
        </row>
        <row r="410">
          <cell r="A410">
            <v>6440</v>
          </cell>
          <cell r="B410" t="str">
            <v>White Lake</v>
          </cell>
          <cell r="C410">
            <v>163</v>
          </cell>
          <cell r="D410">
            <v>189.94095652639399</v>
          </cell>
          <cell r="E410">
            <v>0.85816141489921205</v>
          </cell>
          <cell r="F410">
            <v>1</v>
          </cell>
          <cell r="G410">
            <v>0</v>
          </cell>
          <cell r="H410">
            <v>0</v>
          </cell>
          <cell r="I410">
            <v>0</v>
          </cell>
          <cell r="J410">
            <v>65200</v>
          </cell>
          <cell r="K410">
            <v>0</v>
          </cell>
        </row>
        <row r="411">
          <cell r="A411">
            <v>6461</v>
          </cell>
          <cell r="B411" t="str">
            <v>Whitewater</v>
          </cell>
          <cell r="C411">
            <v>2134</v>
          </cell>
          <cell r="D411">
            <v>136.70208310105238</v>
          </cell>
          <cell r="E411">
            <v>15.610588745911889</v>
          </cell>
          <cell r="F411">
            <v>0</v>
          </cell>
          <cell r="G411">
            <v>0</v>
          </cell>
          <cell r="H411">
            <v>0</v>
          </cell>
          <cell r="I411">
            <v>0</v>
          </cell>
          <cell r="J411">
            <v>0</v>
          </cell>
          <cell r="K411">
            <v>0</v>
          </cell>
        </row>
        <row r="412">
          <cell r="A412">
            <v>6470</v>
          </cell>
          <cell r="B412" t="str">
            <v>Whitnall</v>
          </cell>
          <cell r="C412">
            <v>2138</v>
          </cell>
          <cell r="D412">
            <v>8.1357754403657054</v>
          </cell>
          <cell r="E412">
            <v>262.78994739607714</v>
          </cell>
          <cell r="F412">
            <v>0</v>
          </cell>
          <cell r="G412">
            <v>0</v>
          </cell>
          <cell r="H412">
            <v>0</v>
          </cell>
          <cell r="I412">
            <v>0</v>
          </cell>
          <cell r="J412">
            <v>0</v>
          </cell>
          <cell r="K412">
            <v>0</v>
          </cell>
        </row>
        <row r="413">
          <cell r="A413">
            <v>6475</v>
          </cell>
          <cell r="B413" t="str">
            <v>Wild Rose</v>
          </cell>
          <cell r="C413">
            <v>572</v>
          </cell>
          <cell r="D413">
            <v>143.975711426092</v>
          </cell>
          <cell r="E413">
            <v>3.9728923325628331</v>
          </cell>
          <cell r="F413">
            <v>1</v>
          </cell>
          <cell r="G413">
            <v>0</v>
          </cell>
          <cell r="H413">
            <v>0</v>
          </cell>
          <cell r="I413">
            <v>0</v>
          </cell>
          <cell r="J413">
            <v>228800</v>
          </cell>
          <cell r="K413">
            <v>0</v>
          </cell>
        </row>
        <row r="414">
          <cell r="A414">
            <v>6482</v>
          </cell>
          <cell r="B414" t="str">
            <v>Williams Bay</v>
          </cell>
          <cell r="C414">
            <v>524</v>
          </cell>
          <cell r="D414">
            <v>10.27249637808772</v>
          </cell>
          <cell r="E414">
            <v>51.009996082134947</v>
          </cell>
          <cell r="F414">
            <v>0</v>
          </cell>
          <cell r="G414">
            <v>0</v>
          </cell>
          <cell r="H414">
            <v>0</v>
          </cell>
          <cell r="I414">
            <v>0</v>
          </cell>
          <cell r="J414">
            <v>0</v>
          </cell>
          <cell r="K414">
            <v>0</v>
          </cell>
        </row>
        <row r="415">
          <cell r="A415">
            <v>6545</v>
          </cell>
          <cell r="B415" t="str">
            <v>Wilmot UHS</v>
          </cell>
          <cell r="C415">
            <v>926</v>
          </cell>
          <cell r="D415">
            <v>48.338987561421646</v>
          </cell>
          <cell r="E415">
            <v>19.156379699168991</v>
          </cell>
          <cell r="F415">
            <v>0</v>
          </cell>
          <cell r="G415">
            <v>0</v>
          </cell>
          <cell r="H415">
            <v>0</v>
          </cell>
          <cell r="I415">
            <v>0</v>
          </cell>
          <cell r="J415">
            <v>0</v>
          </cell>
          <cell r="K415">
            <v>0</v>
          </cell>
        </row>
        <row r="416">
          <cell r="A416">
            <v>6608</v>
          </cell>
          <cell r="B416" t="str">
            <v>Winneconne Community</v>
          </cell>
          <cell r="C416">
            <v>1545</v>
          </cell>
          <cell r="D416">
            <v>129.46178450402377</v>
          </cell>
          <cell r="E416">
            <v>11.93402366512243</v>
          </cell>
          <cell r="F416">
            <v>0</v>
          </cell>
          <cell r="G416">
            <v>0</v>
          </cell>
          <cell r="H416">
            <v>0</v>
          </cell>
          <cell r="I416">
            <v>0</v>
          </cell>
          <cell r="J416">
            <v>0</v>
          </cell>
          <cell r="K416">
            <v>0</v>
          </cell>
        </row>
        <row r="417">
          <cell r="A417">
            <v>6615</v>
          </cell>
          <cell r="B417" t="str">
            <v>Winter</v>
          </cell>
          <cell r="C417">
            <v>275</v>
          </cell>
          <cell r="D417">
            <v>661.20998246072304</v>
          </cell>
          <cell r="E417">
            <v>0.41590418671021118</v>
          </cell>
          <cell r="F417">
            <v>1</v>
          </cell>
          <cell r="G417">
            <v>0</v>
          </cell>
          <cell r="H417">
            <v>0</v>
          </cell>
          <cell r="I417">
            <v>0</v>
          </cell>
          <cell r="J417">
            <v>110000</v>
          </cell>
          <cell r="K417">
            <v>0</v>
          </cell>
        </row>
        <row r="418">
          <cell r="A418">
            <v>6678</v>
          </cell>
          <cell r="B418" t="str">
            <v>Wisconsin Dells</v>
          </cell>
          <cell r="C418">
            <v>1810</v>
          </cell>
          <cell r="D418">
            <v>186.59021508794768</v>
          </cell>
          <cell r="E418">
            <v>9.7004014875424858</v>
          </cell>
          <cell r="F418">
            <v>0</v>
          </cell>
          <cell r="G418">
            <v>0</v>
          </cell>
          <cell r="H418">
            <v>0</v>
          </cell>
          <cell r="I418">
            <v>0</v>
          </cell>
          <cell r="J418">
            <v>0</v>
          </cell>
          <cell r="K418">
            <v>0</v>
          </cell>
        </row>
        <row r="419">
          <cell r="A419">
            <v>6685</v>
          </cell>
          <cell r="B419" t="str">
            <v>Wisconsin Rapids</v>
          </cell>
          <cell r="C419">
            <v>4809</v>
          </cell>
          <cell r="D419">
            <v>236.38724418633734</v>
          </cell>
          <cell r="E419">
            <v>20.34373731354642</v>
          </cell>
          <cell r="F419">
            <v>0</v>
          </cell>
          <cell r="G419">
            <v>0</v>
          </cell>
          <cell r="H419">
            <v>0</v>
          </cell>
          <cell r="I419">
            <v>0</v>
          </cell>
          <cell r="J419">
            <v>0</v>
          </cell>
          <cell r="K419">
            <v>0</v>
          </cell>
        </row>
        <row r="420">
          <cell r="A420">
            <v>6692</v>
          </cell>
          <cell r="B420" t="str">
            <v>Wittenberg-Birnamwood</v>
          </cell>
          <cell r="C420">
            <v>1090</v>
          </cell>
          <cell r="D420">
            <v>251.62672049566459</v>
          </cell>
          <cell r="E420">
            <v>4.3318134014260234</v>
          </cell>
          <cell r="F420">
            <v>0</v>
          </cell>
          <cell r="G420">
            <v>0</v>
          </cell>
          <cell r="H420">
            <v>0</v>
          </cell>
          <cell r="I420">
            <v>0</v>
          </cell>
          <cell r="J420">
            <v>0</v>
          </cell>
          <cell r="K420">
            <v>0</v>
          </cell>
        </row>
        <row r="421">
          <cell r="A421">
            <v>6713</v>
          </cell>
          <cell r="B421" t="str">
            <v>Wonewoc-Union Center</v>
          </cell>
          <cell r="C421">
            <v>383</v>
          </cell>
          <cell r="D421">
            <v>93.638197207158157</v>
          </cell>
          <cell r="E421">
            <v>4.0902111683406224</v>
          </cell>
          <cell r="F421">
            <v>1</v>
          </cell>
          <cell r="G421">
            <v>0</v>
          </cell>
          <cell r="H421">
            <v>0</v>
          </cell>
          <cell r="I421">
            <v>0</v>
          </cell>
          <cell r="J421">
            <v>153200</v>
          </cell>
          <cell r="K421">
            <v>0</v>
          </cell>
        </row>
        <row r="422">
          <cell r="A422">
            <v>6720</v>
          </cell>
          <cell r="B422" t="str">
            <v>Woodruff J1</v>
          </cell>
          <cell r="C422">
            <v>445</v>
          </cell>
          <cell r="D422">
            <v>107.4560335190822</v>
          </cell>
          <cell r="E422">
            <v>4.1412286069630166</v>
          </cell>
          <cell r="F422">
            <v>1</v>
          </cell>
          <cell r="G422">
            <v>0</v>
          </cell>
          <cell r="H422">
            <v>0</v>
          </cell>
          <cell r="I422">
            <v>0</v>
          </cell>
          <cell r="J422">
            <v>178000</v>
          </cell>
          <cell r="K422">
            <v>0</v>
          </cell>
        </row>
        <row r="423">
          <cell r="A423">
            <v>6734</v>
          </cell>
          <cell r="B423" t="str">
            <v>Wrightstown Community</v>
          </cell>
          <cell r="C423">
            <v>1322</v>
          </cell>
          <cell r="D423">
            <v>80.063661715424175</v>
          </cell>
          <cell r="E423">
            <v>16.511860333079397</v>
          </cell>
          <cell r="F423">
            <v>0</v>
          </cell>
          <cell r="G423">
            <v>0</v>
          </cell>
          <cell r="H423">
            <v>0</v>
          </cell>
          <cell r="I423">
            <v>0</v>
          </cell>
          <cell r="J423">
            <v>0</v>
          </cell>
          <cell r="K423">
            <v>0</v>
          </cell>
        </row>
        <row r="424">
          <cell r="A424">
            <v>6748</v>
          </cell>
          <cell r="B424" t="str">
            <v>Yorkville J2</v>
          </cell>
          <cell r="C424">
            <v>329</v>
          </cell>
          <cell r="D424">
            <v>28.543301626445345</v>
          </cell>
          <cell r="E424">
            <v>11.526347032509435</v>
          </cell>
          <cell r="F424">
            <v>0</v>
          </cell>
          <cell r="G424">
            <v>0</v>
          </cell>
          <cell r="H424">
            <v>0</v>
          </cell>
          <cell r="I424">
            <v>0</v>
          </cell>
          <cell r="J424">
            <v>0</v>
          </cell>
          <cell r="K424">
            <v>0</v>
          </cell>
        </row>
      </sheetData>
      <sheetData sheetId="3">
        <row r="3">
          <cell r="A3">
            <v>7</v>
          </cell>
          <cell r="B3">
            <v>10</v>
          </cell>
          <cell r="C3">
            <v>10</v>
          </cell>
          <cell r="D3">
            <v>1</v>
          </cell>
          <cell r="E3" t="str">
            <v xml:space="preserve">Abbotsford              </v>
          </cell>
          <cell r="F3">
            <v>308910</v>
          </cell>
          <cell r="G3">
            <v>255159928</v>
          </cell>
          <cell r="H3">
            <v>826</v>
          </cell>
          <cell r="I3">
            <v>39</v>
          </cell>
          <cell r="J3">
            <v>785</v>
          </cell>
          <cell r="K3">
            <v>781</v>
          </cell>
          <cell r="L3">
            <v>0</v>
          </cell>
          <cell r="M3">
            <v>0</v>
          </cell>
          <cell r="N3">
            <v>11353.22</v>
          </cell>
          <cell r="O3">
            <v>9377760.5800000001</v>
          </cell>
          <cell r="P3">
            <v>7879758.7800000003</v>
          </cell>
          <cell r="Q3">
            <v>1498001.8</v>
          </cell>
          <cell r="R3">
            <v>0</v>
          </cell>
          <cell r="S3">
            <v>0</v>
          </cell>
          <cell r="T3">
            <v>0</v>
          </cell>
          <cell r="U3">
            <v>7710976.0099999998</v>
          </cell>
          <cell r="V3">
            <v>0</v>
          </cell>
          <cell r="W3">
            <v>0</v>
          </cell>
          <cell r="X3">
            <v>0</v>
          </cell>
          <cell r="Y3">
            <v>0</v>
          </cell>
          <cell r="Z3">
            <v>0</v>
          </cell>
          <cell r="AA3">
            <v>0</v>
          </cell>
          <cell r="AB3">
            <v>0</v>
          </cell>
          <cell r="AC3">
            <v>0</v>
          </cell>
          <cell r="AD3">
            <v>0</v>
          </cell>
          <cell r="AE3">
            <v>0</v>
          </cell>
          <cell r="AF3">
            <v>0</v>
          </cell>
          <cell r="AG3">
            <v>861631</v>
          </cell>
          <cell r="AH3">
            <v>0</v>
          </cell>
          <cell r="AI3">
            <v>826</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4</v>
          </cell>
          <cell r="AY3">
            <v>0</v>
          </cell>
          <cell r="AZ3">
            <v>0</v>
          </cell>
          <cell r="BA3">
            <v>0</v>
          </cell>
          <cell r="BB3">
            <v>254241928</v>
          </cell>
          <cell r="BC3">
            <v>918000</v>
          </cell>
          <cell r="BD3" t="str">
            <v>AC</v>
          </cell>
          <cell r="BE3">
            <v>822</v>
          </cell>
        </row>
        <row r="4">
          <cell r="A4">
            <v>14</v>
          </cell>
          <cell r="B4">
            <v>1</v>
          </cell>
          <cell r="C4">
            <v>5</v>
          </cell>
          <cell r="D4">
            <v>1</v>
          </cell>
          <cell r="E4" t="str">
            <v xml:space="preserve">Adams-Friendship Area   </v>
          </cell>
          <cell r="F4">
            <v>1276842</v>
          </cell>
          <cell r="G4">
            <v>1829714358</v>
          </cell>
          <cell r="H4">
            <v>1433</v>
          </cell>
          <cell r="I4">
            <v>37</v>
          </cell>
          <cell r="J4">
            <v>1396</v>
          </cell>
          <cell r="K4">
            <v>1377</v>
          </cell>
          <cell r="L4">
            <v>0</v>
          </cell>
          <cell r="M4">
            <v>0</v>
          </cell>
          <cell r="N4">
            <v>12162.25</v>
          </cell>
          <cell r="O4">
            <v>17428506</v>
          </cell>
          <cell r="P4">
            <v>17331236</v>
          </cell>
          <cell r="Q4">
            <v>97270</v>
          </cell>
          <cell r="R4">
            <v>0</v>
          </cell>
          <cell r="S4">
            <v>0</v>
          </cell>
          <cell r="T4">
            <v>0</v>
          </cell>
          <cell r="U4">
            <v>6053934.6100000003</v>
          </cell>
          <cell r="V4">
            <v>0</v>
          </cell>
          <cell r="W4">
            <v>0</v>
          </cell>
          <cell r="X4">
            <v>0</v>
          </cell>
          <cell r="Y4">
            <v>0</v>
          </cell>
          <cell r="Z4">
            <v>0</v>
          </cell>
          <cell r="AA4">
            <v>0</v>
          </cell>
          <cell r="AB4">
            <v>0</v>
          </cell>
          <cell r="AC4">
            <v>0</v>
          </cell>
          <cell r="AD4">
            <v>0</v>
          </cell>
          <cell r="AE4">
            <v>0</v>
          </cell>
          <cell r="AF4">
            <v>0</v>
          </cell>
          <cell r="AG4">
            <v>861631</v>
          </cell>
          <cell r="AH4">
            <v>0</v>
          </cell>
          <cell r="AI4">
            <v>1433</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9</v>
          </cell>
          <cell r="AY4">
            <v>0</v>
          </cell>
          <cell r="AZ4">
            <v>0</v>
          </cell>
          <cell r="BA4">
            <v>0</v>
          </cell>
          <cell r="BB4">
            <v>1829225258</v>
          </cell>
          <cell r="BC4">
            <v>489100</v>
          </cell>
          <cell r="BD4" t="str">
            <v>AC</v>
          </cell>
          <cell r="BE4">
            <v>1424</v>
          </cell>
        </row>
        <row r="5">
          <cell r="A5">
            <v>63</v>
          </cell>
          <cell r="B5">
            <v>23</v>
          </cell>
          <cell r="C5">
            <v>2</v>
          </cell>
          <cell r="D5">
            <v>1</v>
          </cell>
          <cell r="E5" t="str">
            <v xml:space="preserve">Albany                  </v>
          </cell>
          <cell r="F5">
            <v>829911</v>
          </cell>
          <cell r="G5">
            <v>329474679</v>
          </cell>
          <cell r="H5">
            <v>397</v>
          </cell>
          <cell r="I5">
            <v>6</v>
          </cell>
          <cell r="J5">
            <v>397</v>
          </cell>
          <cell r="K5">
            <v>385</v>
          </cell>
          <cell r="L5">
            <v>0</v>
          </cell>
          <cell r="M5">
            <v>0.12</v>
          </cell>
          <cell r="N5">
            <v>15671.68</v>
          </cell>
          <cell r="O5">
            <v>6221658</v>
          </cell>
          <cell r="P5">
            <v>5828467</v>
          </cell>
          <cell r="Q5">
            <v>393191</v>
          </cell>
          <cell r="R5">
            <v>0</v>
          </cell>
          <cell r="S5">
            <v>0</v>
          </cell>
          <cell r="T5">
            <v>0</v>
          </cell>
          <cell r="U5">
            <v>2600364.25</v>
          </cell>
          <cell r="V5">
            <v>0</v>
          </cell>
          <cell r="W5">
            <v>0</v>
          </cell>
          <cell r="X5">
            <v>0</v>
          </cell>
          <cell r="Y5">
            <v>0</v>
          </cell>
          <cell r="Z5">
            <v>0</v>
          </cell>
          <cell r="AA5">
            <v>0</v>
          </cell>
          <cell r="AB5">
            <v>0</v>
          </cell>
          <cell r="AC5">
            <v>0.11</v>
          </cell>
          <cell r="AD5">
            <v>0.12</v>
          </cell>
          <cell r="AE5">
            <v>0</v>
          </cell>
          <cell r="AF5">
            <v>0</v>
          </cell>
          <cell r="AG5">
            <v>861631</v>
          </cell>
          <cell r="AH5">
            <v>0</v>
          </cell>
          <cell r="AI5">
            <v>397</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329417279</v>
          </cell>
          <cell r="BC5">
            <v>57400</v>
          </cell>
          <cell r="BD5" t="str">
            <v>AC</v>
          </cell>
          <cell r="BE5">
            <v>397</v>
          </cell>
        </row>
        <row r="6">
          <cell r="A6">
            <v>70</v>
          </cell>
          <cell r="B6">
            <v>31</v>
          </cell>
          <cell r="C6">
            <v>7</v>
          </cell>
          <cell r="D6">
            <v>1</v>
          </cell>
          <cell r="E6" t="str">
            <v xml:space="preserve">Algoma                  </v>
          </cell>
          <cell r="F6">
            <v>663118</v>
          </cell>
          <cell r="G6">
            <v>492696535</v>
          </cell>
          <cell r="H6">
            <v>743</v>
          </cell>
          <cell r="I6">
            <v>33</v>
          </cell>
          <cell r="J6">
            <v>689</v>
          </cell>
          <cell r="K6">
            <v>681</v>
          </cell>
          <cell r="L6">
            <v>0</v>
          </cell>
          <cell r="M6">
            <v>0</v>
          </cell>
          <cell r="N6">
            <v>11151.02</v>
          </cell>
          <cell r="O6">
            <v>8285207.8799999999</v>
          </cell>
          <cell r="P6">
            <v>7870212.8799999999</v>
          </cell>
          <cell r="Q6">
            <v>414995</v>
          </cell>
          <cell r="R6">
            <v>0</v>
          </cell>
          <cell r="S6">
            <v>0</v>
          </cell>
          <cell r="T6">
            <v>0</v>
          </cell>
          <cell r="U6">
            <v>4717013.2699999996</v>
          </cell>
          <cell r="V6">
            <v>0</v>
          </cell>
          <cell r="W6">
            <v>0</v>
          </cell>
          <cell r="X6">
            <v>0</v>
          </cell>
          <cell r="Y6">
            <v>0</v>
          </cell>
          <cell r="Z6">
            <v>0</v>
          </cell>
          <cell r="AA6">
            <v>0</v>
          </cell>
          <cell r="AB6">
            <v>0</v>
          </cell>
          <cell r="AC6">
            <v>0</v>
          </cell>
          <cell r="AD6">
            <v>0</v>
          </cell>
          <cell r="AE6">
            <v>0</v>
          </cell>
          <cell r="AF6">
            <v>0</v>
          </cell>
          <cell r="AG6">
            <v>861631</v>
          </cell>
          <cell r="AH6">
            <v>0</v>
          </cell>
          <cell r="AI6">
            <v>743</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25</v>
          </cell>
          <cell r="AY6">
            <v>0</v>
          </cell>
          <cell r="AZ6">
            <v>0</v>
          </cell>
          <cell r="BA6">
            <v>0</v>
          </cell>
          <cell r="BB6">
            <v>491992135</v>
          </cell>
          <cell r="BC6">
            <v>704400</v>
          </cell>
          <cell r="BD6" t="str">
            <v>AC</v>
          </cell>
          <cell r="BE6">
            <v>718</v>
          </cell>
        </row>
        <row r="7">
          <cell r="A7">
            <v>84</v>
          </cell>
          <cell r="B7">
            <v>6</v>
          </cell>
          <cell r="C7">
            <v>4</v>
          </cell>
          <cell r="D7">
            <v>1</v>
          </cell>
          <cell r="E7" t="str">
            <v xml:space="preserve">Alma                    </v>
          </cell>
          <cell r="F7">
            <v>913873</v>
          </cell>
          <cell r="G7">
            <v>212932295</v>
          </cell>
          <cell r="H7">
            <v>233</v>
          </cell>
          <cell r="I7">
            <v>13</v>
          </cell>
          <cell r="J7">
            <v>221</v>
          </cell>
          <cell r="K7">
            <v>219</v>
          </cell>
          <cell r="L7">
            <v>0</v>
          </cell>
          <cell r="M7">
            <v>0</v>
          </cell>
          <cell r="N7">
            <v>13292.97</v>
          </cell>
          <cell r="O7">
            <v>3097261.91</v>
          </cell>
          <cell r="P7">
            <v>2896829.91</v>
          </cell>
          <cell r="Q7">
            <v>200432</v>
          </cell>
          <cell r="R7">
            <v>0</v>
          </cell>
          <cell r="S7">
            <v>0</v>
          </cell>
          <cell r="T7">
            <v>0</v>
          </cell>
          <cell r="U7">
            <v>1322388.46</v>
          </cell>
          <cell r="V7">
            <v>0</v>
          </cell>
          <cell r="W7">
            <v>0</v>
          </cell>
          <cell r="X7">
            <v>0</v>
          </cell>
          <cell r="Y7">
            <v>0</v>
          </cell>
          <cell r="Z7">
            <v>0</v>
          </cell>
          <cell r="AA7">
            <v>0</v>
          </cell>
          <cell r="AB7">
            <v>0</v>
          </cell>
          <cell r="AC7">
            <v>0</v>
          </cell>
          <cell r="AD7">
            <v>0</v>
          </cell>
          <cell r="AE7">
            <v>0</v>
          </cell>
          <cell r="AF7">
            <v>0</v>
          </cell>
          <cell r="AG7">
            <v>861631</v>
          </cell>
          <cell r="AH7">
            <v>0</v>
          </cell>
          <cell r="AI7">
            <v>233</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212916695</v>
          </cell>
          <cell r="BC7">
            <v>15600</v>
          </cell>
          <cell r="BD7" t="str">
            <v>AC</v>
          </cell>
          <cell r="BE7">
            <v>233</v>
          </cell>
        </row>
        <row r="8">
          <cell r="A8">
            <v>91</v>
          </cell>
          <cell r="B8">
            <v>27</v>
          </cell>
          <cell r="C8">
            <v>4</v>
          </cell>
          <cell r="D8">
            <v>1</v>
          </cell>
          <cell r="E8" t="str">
            <v xml:space="preserve">Alma Center             </v>
          </cell>
          <cell r="F8">
            <v>498314</v>
          </cell>
          <cell r="G8">
            <v>254638633</v>
          </cell>
          <cell r="H8">
            <v>511</v>
          </cell>
          <cell r="I8">
            <v>11</v>
          </cell>
          <cell r="J8">
            <v>503</v>
          </cell>
          <cell r="K8">
            <v>490</v>
          </cell>
          <cell r="L8">
            <v>0</v>
          </cell>
          <cell r="M8">
            <v>0</v>
          </cell>
          <cell r="N8">
            <v>12117.62</v>
          </cell>
          <cell r="O8">
            <v>6192103.4199999999</v>
          </cell>
          <cell r="P8">
            <v>5541192.3099999996</v>
          </cell>
          <cell r="Q8">
            <v>650911.11</v>
          </cell>
          <cell r="R8">
            <v>0</v>
          </cell>
          <cell r="S8">
            <v>0</v>
          </cell>
          <cell r="T8">
            <v>0</v>
          </cell>
          <cell r="U8">
            <v>4406511.33</v>
          </cell>
          <cell r="V8">
            <v>13323.33</v>
          </cell>
          <cell r="W8">
            <v>0</v>
          </cell>
          <cell r="X8">
            <v>0</v>
          </cell>
          <cell r="Y8">
            <v>0</v>
          </cell>
          <cell r="Z8">
            <v>0</v>
          </cell>
          <cell r="AA8">
            <v>0</v>
          </cell>
          <cell r="AB8">
            <v>0</v>
          </cell>
          <cell r="AC8">
            <v>0</v>
          </cell>
          <cell r="AD8">
            <v>0</v>
          </cell>
          <cell r="AE8">
            <v>1</v>
          </cell>
          <cell r="AF8">
            <v>0</v>
          </cell>
          <cell r="AG8">
            <v>861631</v>
          </cell>
          <cell r="AH8">
            <v>0</v>
          </cell>
          <cell r="AI8">
            <v>511</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3</v>
          </cell>
          <cell r="AY8">
            <v>0</v>
          </cell>
          <cell r="AZ8">
            <v>0</v>
          </cell>
          <cell r="BA8">
            <v>0</v>
          </cell>
          <cell r="BB8">
            <v>254563933</v>
          </cell>
          <cell r="BC8">
            <v>74700</v>
          </cell>
          <cell r="BD8" t="str">
            <v>AC</v>
          </cell>
          <cell r="BE8">
            <v>508</v>
          </cell>
        </row>
        <row r="9">
          <cell r="A9">
            <v>105</v>
          </cell>
          <cell r="B9">
            <v>49</v>
          </cell>
          <cell r="C9">
            <v>5</v>
          </cell>
          <cell r="D9">
            <v>1</v>
          </cell>
          <cell r="E9" t="str">
            <v xml:space="preserve">Almond-Bancroft         </v>
          </cell>
          <cell r="F9">
            <v>553942</v>
          </cell>
          <cell r="G9">
            <v>249273807</v>
          </cell>
          <cell r="H9">
            <v>450</v>
          </cell>
          <cell r="I9">
            <v>9</v>
          </cell>
          <cell r="J9">
            <v>443</v>
          </cell>
          <cell r="K9">
            <v>425</v>
          </cell>
          <cell r="L9">
            <v>0</v>
          </cell>
          <cell r="M9">
            <v>0.15</v>
          </cell>
          <cell r="N9">
            <v>11012.29</v>
          </cell>
          <cell r="O9">
            <v>4955530.08</v>
          </cell>
          <cell r="P9">
            <v>4889896.46</v>
          </cell>
          <cell r="Q9">
            <v>65633.62</v>
          </cell>
          <cell r="R9">
            <v>0</v>
          </cell>
          <cell r="S9">
            <v>0</v>
          </cell>
          <cell r="T9">
            <v>0</v>
          </cell>
          <cell r="U9">
            <v>3521247.98</v>
          </cell>
          <cell r="V9">
            <v>0</v>
          </cell>
          <cell r="W9">
            <v>0</v>
          </cell>
          <cell r="X9">
            <v>0</v>
          </cell>
          <cell r="Y9">
            <v>0</v>
          </cell>
          <cell r="Z9">
            <v>0</v>
          </cell>
          <cell r="AA9">
            <v>0</v>
          </cell>
          <cell r="AB9">
            <v>0</v>
          </cell>
          <cell r="AC9">
            <v>0.15</v>
          </cell>
          <cell r="AD9">
            <v>0.15</v>
          </cell>
          <cell r="AE9">
            <v>0</v>
          </cell>
          <cell r="AF9">
            <v>0</v>
          </cell>
          <cell r="AG9">
            <v>861631</v>
          </cell>
          <cell r="AH9">
            <v>0</v>
          </cell>
          <cell r="AI9">
            <v>450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7</v>
          </cell>
          <cell r="AY9">
            <v>0</v>
          </cell>
          <cell r="AZ9">
            <v>0</v>
          </cell>
          <cell r="BA9">
            <v>0</v>
          </cell>
          <cell r="BB9">
            <v>248814507</v>
          </cell>
          <cell r="BC9">
            <v>459300</v>
          </cell>
          <cell r="BD9" t="str">
            <v>AC</v>
          </cell>
          <cell r="BE9">
            <v>443</v>
          </cell>
        </row>
        <row r="10">
          <cell r="A10">
            <v>112</v>
          </cell>
          <cell r="B10">
            <v>18</v>
          </cell>
          <cell r="C10">
            <v>10</v>
          </cell>
          <cell r="D10">
            <v>1</v>
          </cell>
          <cell r="E10" t="str">
            <v xml:space="preserve">Altoona                 </v>
          </cell>
          <cell r="F10">
            <v>536807</v>
          </cell>
          <cell r="G10">
            <v>919549993</v>
          </cell>
          <cell r="H10">
            <v>1713</v>
          </cell>
          <cell r="I10">
            <v>52</v>
          </cell>
          <cell r="J10">
            <v>1631</v>
          </cell>
          <cell r="K10">
            <v>1654</v>
          </cell>
          <cell r="L10">
            <v>0</v>
          </cell>
          <cell r="M10">
            <v>0.24</v>
          </cell>
          <cell r="N10">
            <v>10949.56</v>
          </cell>
          <cell r="O10">
            <v>18756599</v>
          </cell>
          <cell r="P10">
            <v>17162982</v>
          </cell>
          <cell r="Q10">
            <v>1593617</v>
          </cell>
          <cell r="R10">
            <v>0</v>
          </cell>
          <cell r="S10">
            <v>0</v>
          </cell>
          <cell r="T10">
            <v>0</v>
          </cell>
          <cell r="U10">
            <v>12124088.449999999</v>
          </cell>
          <cell r="V10">
            <v>0</v>
          </cell>
          <cell r="W10">
            <v>0</v>
          </cell>
          <cell r="X10">
            <v>0</v>
          </cell>
          <cell r="Y10">
            <v>0</v>
          </cell>
          <cell r="Z10">
            <v>0</v>
          </cell>
          <cell r="AA10">
            <v>0</v>
          </cell>
          <cell r="AB10">
            <v>0</v>
          </cell>
          <cell r="AC10">
            <v>0.24</v>
          </cell>
          <cell r="AD10">
            <v>0.23</v>
          </cell>
          <cell r="AE10">
            <v>0</v>
          </cell>
          <cell r="AF10">
            <v>0</v>
          </cell>
          <cell r="AG10">
            <v>861631</v>
          </cell>
          <cell r="AH10">
            <v>0</v>
          </cell>
          <cell r="AI10">
            <v>1713</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17</v>
          </cell>
          <cell r="AY10">
            <v>1</v>
          </cell>
          <cell r="AZ10">
            <v>0</v>
          </cell>
          <cell r="BA10">
            <v>0</v>
          </cell>
          <cell r="BB10">
            <v>918417493</v>
          </cell>
          <cell r="BC10">
            <v>1132500</v>
          </cell>
          <cell r="BD10" t="str">
            <v>AC</v>
          </cell>
          <cell r="BE10">
            <v>1695</v>
          </cell>
        </row>
        <row r="11">
          <cell r="A11">
            <v>119</v>
          </cell>
          <cell r="B11">
            <v>48</v>
          </cell>
          <cell r="C11">
            <v>11</v>
          </cell>
          <cell r="D11">
            <v>1</v>
          </cell>
          <cell r="E11" t="str">
            <v xml:space="preserve">Amery                   </v>
          </cell>
          <cell r="F11">
            <v>950539</v>
          </cell>
          <cell r="G11">
            <v>1394440627</v>
          </cell>
          <cell r="H11">
            <v>1467</v>
          </cell>
          <cell r="I11">
            <v>59</v>
          </cell>
          <cell r="J11">
            <v>1395</v>
          </cell>
          <cell r="K11">
            <v>1411</v>
          </cell>
          <cell r="L11">
            <v>0</v>
          </cell>
          <cell r="M11">
            <v>0.44</v>
          </cell>
          <cell r="N11">
            <v>11731.68</v>
          </cell>
          <cell r="O11">
            <v>17210373</v>
          </cell>
          <cell r="P11">
            <v>16981236</v>
          </cell>
          <cell r="Q11">
            <v>229137</v>
          </cell>
          <cell r="R11">
            <v>0</v>
          </cell>
          <cell r="S11">
            <v>0</v>
          </cell>
          <cell r="T11">
            <v>0</v>
          </cell>
          <cell r="U11">
            <v>8952800.3800000008</v>
          </cell>
          <cell r="V11">
            <v>0</v>
          </cell>
          <cell r="W11">
            <v>0</v>
          </cell>
          <cell r="X11">
            <v>0</v>
          </cell>
          <cell r="Y11">
            <v>0</v>
          </cell>
          <cell r="Z11">
            <v>0</v>
          </cell>
          <cell r="AA11">
            <v>0</v>
          </cell>
          <cell r="AB11">
            <v>0</v>
          </cell>
          <cell r="AC11">
            <v>0.44</v>
          </cell>
          <cell r="AD11">
            <v>0.44</v>
          </cell>
          <cell r="AE11">
            <v>0</v>
          </cell>
          <cell r="AF11">
            <v>0</v>
          </cell>
          <cell r="AG11">
            <v>861631</v>
          </cell>
          <cell r="AH11">
            <v>0</v>
          </cell>
          <cell r="AI11">
            <v>1467</v>
          </cell>
          <cell r="AJ11">
            <v>0</v>
          </cell>
          <cell r="AK11">
            <v>0</v>
          </cell>
          <cell r="AL11">
            <v>0</v>
          </cell>
          <cell r="AM11">
            <v>0</v>
          </cell>
          <cell r="AN11">
            <v>0</v>
          </cell>
          <cell r="AO11">
            <v>0</v>
          </cell>
          <cell r="AP11">
            <v>0</v>
          </cell>
          <cell r="AQ11">
            <v>0</v>
          </cell>
          <cell r="AR11">
            <v>0</v>
          </cell>
          <cell r="AS11">
            <v>0</v>
          </cell>
          <cell r="AT11">
            <v>0</v>
          </cell>
          <cell r="AU11">
            <v>1</v>
          </cell>
          <cell r="AV11">
            <v>0</v>
          </cell>
          <cell r="AW11">
            <v>0</v>
          </cell>
          <cell r="AX11">
            <v>4</v>
          </cell>
          <cell r="AY11">
            <v>0</v>
          </cell>
          <cell r="AZ11">
            <v>0</v>
          </cell>
          <cell r="BA11">
            <v>0</v>
          </cell>
          <cell r="BB11">
            <v>1393774127</v>
          </cell>
          <cell r="BC11">
            <v>666500</v>
          </cell>
          <cell r="BD11" t="str">
            <v>AC</v>
          </cell>
          <cell r="BE11">
            <v>1463</v>
          </cell>
        </row>
        <row r="12">
          <cell r="A12">
            <v>126</v>
          </cell>
          <cell r="B12">
            <v>49</v>
          </cell>
          <cell r="C12">
            <v>5</v>
          </cell>
          <cell r="D12">
            <v>1</v>
          </cell>
          <cell r="E12" t="str">
            <v xml:space="preserve">Tomorrow River          </v>
          </cell>
          <cell r="F12">
            <v>651094</v>
          </cell>
          <cell r="G12">
            <v>589891001</v>
          </cell>
          <cell r="H12">
            <v>906</v>
          </cell>
          <cell r="I12">
            <v>11</v>
          </cell>
          <cell r="J12">
            <v>882</v>
          </cell>
          <cell r="K12">
            <v>876</v>
          </cell>
          <cell r="L12">
            <v>0</v>
          </cell>
          <cell r="M12">
            <v>0.46</v>
          </cell>
          <cell r="N12">
            <v>12903.2</v>
          </cell>
          <cell r="O12">
            <v>11690296.060000001</v>
          </cell>
          <cell r="P12">
            <v>9940912</v>
          </cell>
          <cell r="Q12">
            <v>1749384.06</v>
          </cell>
          <cell r="R12">
            <v>0</v>
          </cell>
          <cell r="S12">
            <v>0</v>
          </cell>
          <cell r="T12">
            <v>0</v>
          </cell>
          <cell r="U12">
            <v>5881353.5</v>
          </cell>
          <cell r="V12">
            <v>0</v>
          </cell>
          <cell r="W12">
            <v>0</v>
          </cell>
          <cell r="X12">
            <v>0</v>
          </cell>
          <cell r="Y12">
            <v>0</v>
          </cell>
          <cell r="Z12">
            <v>0</v>
          </cell>
          <cell r="AA12">
            <v>0</v>
          </cell>
          <cell r="AB12">
            <v>0</v>
          </cell>
          <cell r="AC12">
            <v>0.44</v>
          </cell>
          <cell r="AD12">
            <v>0.48</v>
          </cell>
          <cell r="AE12">
            <v>0</v>
          </cell>
          <cell r="AF12">
            <v>0</v>
          </cell>
          <cell r="AG12">
            <v>861631</v>
          </cell>
          <cell r="AH12">
            <v>0</v>
          </cell>
          <cell r="AI12">
            <v>906</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9</v>
          </cell>
          <cell r="AY12">
            <v>0</v>
          </cell>
          <cell r="AZ12">
            <v>0</v>
          </cell>
          <cell r="BA12">
            <v>7</v>
          </cell>
          <cell r="BB12">
            <v>589693401</v>
          </cell>
          <cell r="BC12">
            <v>197600</v>
          </cell>
          <cell r="BD12" t="str">
            <v>AC</v>
          </cell>
          <cell r="BE12">
            <v>890</v>
          </cell>
        </row>
        <row r="13">
          <cell r="A13">
            <v>140</v>
          </cell>
          <cell r="B13">
            <v>34</v>
          </cell>
          <cell r="C13">
            <v>9</v>
          </cell>
          <cell r="D13">
            <v>1</v>
          </cell>
          <cell r="E13" t="str">
            <v xml:space="preserve">Antigo                  </v>
          </cell>
          <cell r="F13">
            <v>603015</v>
          </cell>
          <cell r="G13">
            <v>1341105789</v>
          </cell>
          <cell r="H13">
            <v>2224</v>
          </cell>
          <cell r="I13">
            <v>27</v>
          </cell>
          <cell r="J13">
            <v>2093</v>
          </cell>
          <cell r="K13">
            <v>2077</v>
          </cell>
          <cell r="L13">
            <v>0</v>
          </cell>
          <cell r="M13">
            <v>0</v>
          </cell>
          <cell r="N13">
            <v>10426.52</v>
          </cell>
          <cell r="O13">
            <v>23188583.719999999</v>
          </cell>
          <cell r="P13">
            <v>23188583.719999999</v>
          </cell>
          <cell r="Q13">
            <v>0</v>
          </cell>
          <cell r="R13">
            <v>0</v>
          </cell>
          <cell r="S13">
            <v>0</v>
          </cell>
          <cell r="T13">
            <v>0</v>
          </cell>
          <cell r="U13">
            <v>15962807.35</v>
          </cell>
          <cell r="V13">
            <v>0</v>
          </cell>
          <cell r="W13">
            <v>0</v>
          </cell>
          <cell r="X13">
            <v>0</v>
          </cell>
          <cell r="Y13">
            <v>0</v>
          </cell>
          <cell r="Z13">
            <v>0</v>
          </cell>
          <cell r="AA13">
            <v>0</v>
          </cell>
          <cell r="AB13">
            <v>0</v>
          </cell>
          <cell r="AC13">
            <v>0</v>
          </cell>
          <cell r="AD13">
            <v>0</v>
          </cell>
          <cell r="AE13">
            <v>0</v>
          </cell>
          <cell r="AF13">
            <v>0</v>
          </cell>
          <cell r="AG13">
            <v>861631</v>
          </cell>
          <cell r="AH13">
            <v>0</v>
          </cell>
          <cell r="AI13">
            <v>2224</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112</v>
          </cell>
          <cell r="AY13">
            <v>0</v>
          </cell>
          <cell r="AZ13">
            <v>0</v>
          </cell>
          <cell r="BA13">
            <v>0</v>
          </cell>
          <cell r="BB13">
            <v>1339116089</v>
          </cell>
          <cell r="BC13">
            <v>1989700</v>
          </cell>
          <cell r="BD13" t="str">
            <v>AC</v>
          </cell>
          <cell r="BE13">
            <v>2112</v>
          </cell>
        </row>
        <row r="14">
          <cell r="A14">
            <v>147</v>
          </cell>
          <cell r="B14">
            <v>44</v>
          </cell>
          <cell r="C14">
            <v>6</v>
          </cell>
          <cell r="D14">
            <v>1</v>
          </cell>
          <cell r="E14" t="str">
            <v xml:space="preserve">Appleton Area           </v>
          </cell>
          <cell r="F14">
            <v>711642</v>
          </cell>
          <cell r="G14">
            <v>10561477636</v>
          </cell>
          <cell r="H14">
            <v>14841</v>
          </cell>
          <cell r="I14">
            <v>330</v>
          </cell>
          <cell r="J14">
            <v>13898</v>
          </cell>
          <cell r="K14">
            <v>13884</v>
          </cell>
          <cell r="L14">
            <v>0</v>
          </cell>
          <cell r="M14">
            <v>0.84</v>
          </cell>
          <cell r="N14">
            <v>11190.14</v>
          </cell>
          <cell r="O14">
            <v>166072819.16</v>
          </cell>
          <cell r="P14">
            <v>158349569.69999999</v>
          </cell>
          <cell r="Q14">
            <v>7723249.46</v>
          </cell>
          <cell r="R14">
            <v>0</v>
          </cell>
          <cell r="S14">
            <v>0</v>
          </cell>
          <cell r="T14">
            <v>0</v>
          </cell>
          <cell r="U14">
            <v>96970676.950000003</v>
          </cell>
          <cell r="V14">
            <v>1282997.46</v>
          </cell>
          <cell r="W14">
            <v>0</v>
          </cell>
          <cell r="X14">
            <v>0</v>
          </cell>
          <cell r="Y14">
            <v>0</v>
          </cell>
          <cell r="Z14">
            <v>0</v>
          </cell>
          <cell r="AA14">
            <v>0</v>
          </cell>
          <cell r="AB14">
            <v>0</v>
          </cell>
          <cell r="AC14">
            <v>0.55000000000000004</v>
          </cell>
          <cell r="AD14">
            <v>1.1200000000000001</v>
          </cell>
          <cell r="AE14">
            <v>3</v>
          </cell>
          <cell r="AF14">
            <v>3</v>
          </cell>
          <cell r="AG14">
            <v>861631</v>
          </cell>
          <cell r="AH14">
            <v>0</v>
          </cell>
          <cell r="AI14">
            <v>14841</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557</v>
          </cell>
          <cell r="AY14">
            <v>62</v>
          </cell>
          <cell r="AZ14">
            <v>0</v>
          </cell>
          <cell r="BA14">
            <v>0</v>
          </cell>
          <cell r="BB14">
            <v>10491079736</v>
          </cell>
          <cell r="BC14">
            <v>70397900</v>
          </cell>
          <cell r="BD14" t="str">
            <v>AC</v>
          </cell>
          <cell r="BE14">
            <v>14222</v>
          </cell>
        </row>
        <row r="15">
          <cell r="A15">
            <v>154</v>
          </cell>
          <cell r="B15">
            <v>61</v>
          </cell>
          <cell r="C15">
            <v>4</v>
          </cell>
          <cell r="D15">
            <v>1</v>
          </cell>
          <cell r="E15" t="str">
            <v xml:space="preserve">Arcadia                 </v>
          </cell>
          <cell r="F15">
            <v>391890</v>
          </cell>
          <cell r="G15">
            <v>526700517</v>
          </cell>
          <cell r="H15">
            <v>1344</v>
          </cell>
          <cell r="I15">
            <v>79</v>
          </cell>
          <cell r="J15">
            <v>1253</v>
          </cell>
          <cell r="K15">
            <v>1271</v>
          </cell>
          <cell r="L15">
            <v>0</v>
          </cell>
          <cell r="M15">
            <v>0.61</v>
          </cell>
          <cell r="N15">
            <v>13207.44</v>
          </cell>
          <cell r="O15">
            <v>17750793</v>
          </cell>
          <cell r="P15">
            <v>13676281</v>
          </cell>
          <cell r="Q15">
            <v>4074512</v>
          </cell>
          <cell r="R15">
            <v>0</v>
          </cell>
          <cell r="S15">
            <v>0</v>
          </cell>
          <cell r="T15">
            <v>0</v>
          </cell>
          <cell r="U15">
            <v>12277317.640000001</v>
          </cell>
          <cell r="V15">
            <v>0</v>
          </cell>
          <cell r="W15">
            <v>0</v>
          </cell>
          <cell r="X15">
            <v>0</v>
          </cell>
          <cell r="Y15">
            <v>0</v>
          </cell>
          <cell r="Z15">
            <v>0</v>
          </cell>
          <cell r="AA15">
            <v>0</v>
          </cell>
          <cell r="AB15">
            <v>0</v>
          </cell>
          <cell r="AC15">
            <v>0.62</v>
          </cell>
          <cell r="AD15">
            <v>0.6</v>
          </cell>
          <cell r="AE15">
            <v>0</v>
          </cell>
          <cell r="AF15">
            <v>0</v>
          </cell>
          <cell r="AG15">
            <v>861631</v>
          </cell>
          <cell r="AH15">
            <v>0</v>
          </cell>
          <cell r="AI15">
            <v>1344</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v>
          </cell>
          <cell r="AY15">
            <v>0</v>
          </cell>
          <cell r="AZ15">
            <v>0</v>
          </cell>
          <cell r="BA15">
            <v>0</v>
          </cell>
          <cell r="BB15">
            <v>524912517</v>
          </cell>
          <cell r="BC15">
            <v>1788000</v>
          </cell>
          <cell r="BD15" t="str">
            <v>AC</v>
          </cell>
          <cell r="BE15">
            <v>1342</v>
          </cell>
        </row>
        <row r="16">
          <cell r="A16">
            <v>161</v>
          </cell>
          <cell r="B16">
            <v>33</v>
          </cell>
          <cell r="C16">
            <v>3</v>
          </cell>
          <cell r="D16">
            <v>1</v>
          </cell>
          <cell r="E16" t="str">
            <v xml:space="preserve">Argyle                  </v>
          </cell>
          <cell r="F16">
            <v>685835</v>
          </cell>
          <cell r="G16">
            <v>189976305</v>
          </cell>
          <cell r="H16">
            <v>277</v>
          </cell>
          <cell r="I16">
            <v>9</v>
          </cell>
          <cell r="J16">
            <v>265</v>
          </cell>
          <cell r="K16">
            <v>268</v>
          </cell>
          <cell r="L16">
            <v>0</v>
          </cell>
          <cell r="M16">
            <v>0.54</v>
          </cell>
          <cell r="N16">
            <v>13975.77</v>
          </cell>
          <cell r="O16">
            <v>3871288.65</v>
          </cell>
          <cell r="P16">
            <v>3290123.65</v>
          </cell>
          <cell r="Q16">
            <v>581165</v>
          </cell>
          <cell r="R16">
            <v>0</v>
          </cell>
          <cell r="S16">
            <v>0</v>
          </cell>
          <cell r="T16">
            <v>0</v>
          </cell>
          <cell r="U16">
            <v>2014998.07</v>
          </cell>
          <cell r="V16">
            <v>0</v>
          </cell>
          <cell r="W16">
            <v>0</v>
          </cell>
          <cell r="X16">
            <v>0</v>
          </cell>
          <cell r="Y16">
            <v>0</v>
          </cell>
          <cell r="Z16">
            <v>0</v>
          </cell>
          <cell r="AA16">
            <v>0</v>
          </cell>
          <cell r="AB16">
            <v>0</v>
          </cell>
          <cell r="AC16">
            <v>0.54</v>
          </cell>
          <cell r="AD16">
            <v>0.53</v>
          </cell>
          <cell r="AE16">
            <v>0</v>
          </cell>
          <cell r="AF16">
            <v>0</v>
          </cell>
          <cell r="AG16">
            <v>861631</v>
          </cell>
          <cell r="AH16">
            <v>0</v>
          </cell>
          <cell r="AI16">
            <v>277</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189916205</v>
          </cell>
          <cell r="BC16">
            <v>60100</v>
          </cell>
          <cell r="BD16" t="str">
            <v>AC</v>
          </cell>
          <cell r="BE16">
            <v>277</v>
          </cell>
        </row>
        <row r="17">
          <cell r="A17">
            <v>170</v>
          </cell>
          <cell r="B17">
            <v>2</v>
          </cell>
          <cell r="C17">
            <v>12</v>
          </cell>
          <cell r="D17">
            <v>1</v>
          </cell>
          <cell r="E17" t="str">
            <v xml:space="preserve">Ashland                 </v>
          </cell>
          <cell r="F17">
            <v>456008</v>
          </cell>
          <cell r="G17">
            <v>910648202</v>
          </cell>
          <cell r="H17">
            <v>1997</v>
          </cell>
          <cell r="I17">
            <v>34</v>
          </cell>
          <cell r="J17">
            <v>1899</v>
          </cell>
          <cell r="K17">
            <v>1886</v>
          </cell>
          <cell r="L17">
            <v>0</v>
          </cell>
          <cell r="M17">
            <v>0.19</v>
          </cell>
          <cell r="N17">
            <v>11838.4</v>
          </cell>
          <cell r="O17">
            <v>23641293</v>
          </cell>
          <cell r="P17">
            <v>21090335</v>
          </cell>
          <cell r="Q17">
            <v>2550958</v>
          </cell>
          <cell r="R17">
            <v>0</v>
          </cell>
          <cell r="S17">
            <v>156219</v>
          </cell>
          <cell r="T17">
            <v>0</v>
          </cell>
          <cell r="U17">
            <v>18352600.210000001</v>
          </cell>
          <cell r="V17">
            <v>0</v>
          </cell>
          <cell r="W17">
            <v>0</v>
          </cell>
          <cell r="X17">
            <v>0</v>
          </cell>
          <cell r="Y17">
            <v>0</v>
          </cell>
          <cell r="Z17">
            <v>0</v>
          </cell>
          <cell r="AA17">
            <v>0</v>
          </cell>
          <cell r="AB17">
            <v>0</v>
          </cell>
          <cell r="AC17">
            <v>0.25</v>
          </cell>
          <cell r="AD17">
            <v>0.13</v>
          </cell>
          <cell r="AE17">
            <v>0</v>
          </cell>
          <cell r="AF17">
            <v>0</v>
          </cell>
          <cell r="AG17">
            <v>861631</v>
          </cell>
          <cell r="AH17">
            <v>0</v>
          </cell>
          <cell r="AI17">
            <v>1997</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53</v>
          </cell>
          <cell r="AY17">
            <v>17</v>
          </cell>
          <cell r="AZ17">
            <v>0</v>
          </cell>
          <cell r="BA17">
            <v>0</v>
          </cell>
          <cell r="BB17">
            <v>908874302</v>
          </cell>
          <cell r="BC17">
            <v>1773900</v>
          </cell>
          <cell r="BD17" t="str">
            <v>AC</v>
          </cell>
          <cell r="BE17">
            <v>1927</v>
          </cell>
        </row>
        <row r="18">
          <cell r="A18">
            <v>182</v>
          </cell>
          <cell r="B18">
            <v>5</v>
          </cell>
          <cell r="C18">
            <v>7</v>
          </cell>
          <cell r="D18">
            <v>1</v>
          </cell>
          <cell r="E18" t="str">
            <v xml:space="preserve">Ashwaubenon             </v>
          </cell>
          <cell r="F18">
            <v>1060874</v>
          </cell>
          <cell r="G18">
            <v>2324375710</v>
          </cell>
          <cell r="H18">
            <v>2191</v>
          </cell>
          <cell r="I18">
            <v>76</v>
          </cell>
          <cell r="J18">
            <v>2066</v>
          </cell>
          <cell r="K18">
            <v>2061</v>
          </cell>
          <cell r="L18">
            <v>0</v>
          </cell>
          <cell r="M18">
            <v>0.59</v>
          </cell>
          <cell r="N18">
            <v>11157.9</v>
          </cell>
          <cell r="O18">
            <v>24446961.879999999</v>
          </cell>
          <cell r="P18">
            <v>24221961.879999999</v>
          </cell>
          <cell r="Q18">
            <v>225000</v>
          </cell>
          <cell r="R18">
            <v>0</v>
          </cell>
          <cell r="S18">
            <v>0</v>
          </cell>
          <cell r="T18">
            <v>0</v>
          </cell>
          <cell r="U18">
            <v>9534253.3599999994</v>
          </cell>
          <cell r="V18">
            <v>0</v>
          </cell>
          <cell r="W18">
            <v>0</v>
          </cell>
          <cell r="X18">
            <v>0</v>
          </cell>
          <cell r="Y18">
            <v>0</v>
          </cell>
          <cell r="Z18">
            <v>0</v>
          </cell>
          <cell r="AA18">
            <v>0</v>
          </cell>
          <cell r="AB18">
            <v>0</v>
          </cell>
          <cell r="AC18">
            <v>0.59</v>
          </cell>
          <cell r="AD18">
            <v>0.59</v>
          </cell>
          <cell r="AE18">
            <v>0</v>
          </cell>
          <cell r="AF18">
            <v>0</v>
          </cell>
          <cell r="AG18">
            <v>861631</v>
          </cell>
          <cell r="AH18">
            <v>0</v>
          </cell>
          <cell r="AI18">
            <v>2191</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46</v>
          </cell>
          <cell r="AY18">
            <v>3</v>
          </cell>
          <cell r="AZ18">
            <v>0</v>
          </cell>
          <cell r="BA18">
            <v>1</v>
          </cell>
          <cell r="BB18">
            <v>2302886210</v>
          </cell>
          <cell r="BC18">
            <v>21489500</v>
          </cell>
          <cell r="BD18" t="str">
            <v>AC</v>
          </cell>
          <cell r="BE18">
            <v>2141</v>
          </cell>
        </row>
        <row r="19">
          <cell r="A19">
            <v>196</v>
          </cell>
          <cell r="B19">
            <v>37</v>
          </cell>
          <cell r="C19">
            <v>9</v>
          </cell>
          <cell r="D19">
            <v>1</v>
          </cell>
          <cell r="E19" t="str">
            <v xml:space="preserve">Athens                  </v>
          </cell>
          <cell r="F19">
            <v>723208</v>
          </cell>
          <cell r="G19">
            <v>334845214</v>
          </cell>
          <cell r="H19">
            <v>463</v>
          </cell>
          <cell r="I19">
            <v>7</v>
          </cell>
          <cell r="J19">
            <v>431</v>
          </cell>
          <cell r="K19">
            <v>440</v>
          </cell>
          <cell r="L19">
            <v>0</v>
          </cell>
          <cell r="M19">
            <v>0</v>
          </cell>
          <cell r="N19">
            <v>13098.77</v>
          </cell>
          <cell r="O19">
            <v>6064728.21</v>
          </cell>
          <cell r="P19">
            <v>6064728.21</v>
          </cell>
          <cell r="Q19">
            <v>0</v>
          </cell>
          <cell r="R19">
            <v>0</v>
          </cell>
          <cell r="S19">
            <v>0</v>
          </cell>
          <cell r="T19">
            <v>0</v>
          </cell>
          <cell r="U19">
            <v>3328427.15</v>
          </cell>
          <cell r="V19">
            <v>0</v>
          </cell>
          <cell r="W19">
            <v>0</v>
          </cell>
          <cell r="X19">
            <v>0</v>
          </cell>
          <cell r="Y19">
            <v>0</v>
          </cell>
          <cell r="Z19">
            <v>0</v>
          </cell>
          <cell r="AA19">
            <v>0</v>
          </cell>
          <cell r="AB19">
            <v>0</v>
          </cell>
          <cell r="AC19">
            <v>0</v>
          </cell>
          <cell r="AD19">
            <v>0</v>
          </cell>
          <cell r="AE19">
            <v>0</v>
          </cell>
          <cell r="AF19">
            <v>0</v>
          </cell>
          <cell r="AG19">
            <v>861631</v>
          </cell>
          <cell r="AH19">
            <v>0</v>
          </cell>
          <cell r="AI19">
            <v>463</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20</v>
          </cell>
          <cell r="AY19">
            <v>0</v>
          </cell>
          <cell r="AZ19">
            <v>0</v>
          </cell>
          <cell r="BA19">
            <v>0</v>
          </cell>
          <cell r="BB19">
            <v>334613414</v>
          </cell>
          <cell r="BC19">
            <v>231800</v>
          </cell>
          <cell r="BD19" t="str">
            <v>AC</v>
          </cell>
          <cell r="BE19">
            <v>443</v>
          </cell>
        </row>
        <row r="20">
          <cell r="A20">
            <v>203</v>
          </cell>
          <cell r="B20">
            <v>71</v>
          </cell>
          <cell r="C20">
            <v>5</v>
          </cell>
          <cell r="D20">
            <v>1</v>
          </cell>
          <cell r="E20" t="str">
            <v xml:space="preserve">Auburndale              </v>
          </cell>
          <cell r="F20">
            <v>494525</v>
          </cell>
          <cell r="G20">
            <v>397103232</v>
          </cell>
          <cell r="H20">
            <v>803</v>
          </cell>
          <cell r="I20">
            <v>9</v>
          </cell>
          <cell r="J20">
            <v>793</v>
          </cell>
          <cell r="K20">
            <v>793</v>
          </cell>
          <cell r="L20">
            <v>0</v>
          </cell>
          <cell r="M20">
            <v>0</v>
          </cell>
          <cell r="N20">
            <v>10578.43</v>
          </cell>
          <cell r="O20">
            <v>8494476.3399999999</v>
          </cell>
          <cell r="P20">
            <v>8054533.8399999999</v>
          </cell>
          <cell r="Q20">
            <v>439942.5</v>
          </cell>
          <cell r="R20">
            <v>0</v>
          </cell>
          <cell r="S20">
            <v>0</v>
          </cell>
          <cell r="T20">
            <v>0</v>
          </cell>
          <cell r="U20">
            <v>5966889.8700000001</v>
          </cell>
          <cell r="V20">
            <v>0</v>
          </cell>
          <cell r="W20">
            <v>0</v>
          </cell>
          <cell r="X20">
            <v>0</v>
          </cell>
          <cell r="Y20">
            <v>0</v>
          </cell>
          <cell r="Z20">
            <v>0</v>
          </cell>
          <cell r="AA20">
            <v>0</v>
          </cell>
          <cell r="AB20">
            <v>0</v>
          </cell>
          <cell r="AC20">
            <v>0</v>
          </cell>
          <cell r="AD20">
            <v>0</v>
          </cell>
          <cell r="AE20">
            <v>1</v>
          </cell>
          <cell r="AF20">
            <v>1</v>
          </cell>
          <cell r="AG20">
            <v>861631</v>
          </cell>
          <cell r="AH20">
            <v>0</v>
          </cell>
          <cell r="AI20">
            <v>803</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v>
          </cell>
          <cell r="AY20">
            <v>0</v>
          </cell>
          <cell r="AZ20">
            <v>0</v>
          </cell>
          <cell r="BA20">
            <v>0</v>
          </cell>
          <cell r="BB20">
            <v>396867232</v>
          </cell>
          <cell r="BC20">
            <v>236000</v>
          </cell>
          <cell r="BD20" t="str">
            <v>AC</v>
          </cell>
          <cell r="BE20">
            <v>802</v>
          </cell>
        </row>
        <row r="21">
          <cell r="A21">
            <v>217</v>
          </cell>
          <cell r="B21">
            <v>18</v>
          </cell>
          <cell r="C21">
            <v>10</v>
          </cell>
          <cell r="D21">
            <v>1</v>
          </cell>
          <cell r="E21" t="str">
            <v xml:space="preserve">Augusta                 </v>
          </cell>
          <cell r="F21">
            <v>647934</v>
          </cell>
          <cell r="G21">
            <v>391352035</v>
          </cell>
          <cell r="H21">
            <v>604</v>
          </cell>
          <cell r="I21">
            <v>38</v>
          </cell>
          <cell r="J21">
            <v>565</v>
          </cell>
          <cell r="K21">
            <v>564</v>
          </cell>
          <cell r="L21">
            <v>0</v>
          </cell>
          <cell r="M21">
            <v>0</v>
          </cell>
          <cell r="N21">
            <v>12641.79</v>
          </cell>
          <cell r="O21">
            <v>7635643.1699999999</v>
          </cell>
          <cell r="P21">
            <v>6795277.1699999999</v>
          </cell>
          <cell r="Q21">
            <v>840366</v>
          </cell>
          <cell r="R21">
            <v>0</v>
          </cell>
          <cell r="S21">
            <v>0</v>
          </cell>
          <cell r="T21">
            <v>0</v>
          </cell>
          <cell r="U21">
            <v>4529389.25</v>
          </cell>
          <cell r="V21">
            <v>0</v>
          </cell>
          <cell r="W21">
            <v>0</v>
          </cell>
          <cell r="X21">
            <v>0</v>
          </cell>
          <cell r="Y21">
            <v>0</v>
          </cell>
          <cell r="Z21">
            <v>0</v>
          </cell>
          <cell r="AA21">
            <v>0</v>
          </cell>
          <cell r="AB21">
            <v>0</v>
          </cell>
          <cell r="AC21">
            <v>0</v>
          </cell>
          <cell r="AD21">
            <v>0</v>
          </cell>
          <cell r="AE21">
            <v>0</v>
          </cell>
          <cell r="AF21">
            <v>0</v>
          </cell>
          <cell r="AG21">
            <v>861631</v>
          </cell>
          <cell r="AH21">
            <v>0</v>
          </cell>
          <cell r="AI21">
            <v>604</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1</v>
          </cell>
          <cell r="AZ21">
            <v>0</v>
          </cell>
          <cell r="BA21">
            <v>0</v>
          </cell>
          <cell r="BB21">
            <v>391043035</v>
          </cell>
          <cell r="BC21">
            <v>309000</v>
          </cell>
          <cell r="BD21" t="str">
            <v>AC</v>
          </cell>
          <cell r="BE21">
            <v>603</v>
          </cell>
        </row>
        <row r="22">
          <cell r="A22">
            <v>231</v>
          </cell>
          <cell r="B22">
            <v>55</v>
          </cell>
          <cell r="C22">
            <v>11</v>
          </cell>
          <cell r="D22">
            <v>1</v>
          </cell>
          <cell r="E22" t="str">
            <v xml:space="preserve">Baldwin-Woodville Area  </v>
          </cell>
          <cell r="F22">
            <v>621509</v>
          </cell>
          <cell r="G22">
            <v>1021760534</v>
          </cell>
          <cell r="H22">
            <v>1644</v>
          </cell>
          <cell r="I22">
            <v>28</v>
          </cell>
          <cell r="J22">
            <v>1613</v>
          </cell>
          <cell r="K22">
            <v>1618</v>
          </cell>
          <cell r="L22">
            <v>0</v>
          </cell>
          <cell r="M22">
            <v>0.11</v>
          </cell>
          <cell r="N22">
            <v>11545.2</v>
          </cell>
          <cell r="O22">
            <v>18980306</v>
          </cell>
          <cell r="P22">
            <v>16402684</v>
          </cell>
          <cell r="Q22">
            <v>2577622</v>
          </cell>
          <cell r="R22">
            <v>0</v>
          </cell>
          <cell r="S22">
            <v>0</v>
          </cell>
          <cell r="T22">
            <v>0</v>
          </cell>
          <cell r="U22">
            <v>12553111.939999999</v>
          </cell>
          <cell r="V22">
            <v>0</v>
          </cell>
          <cell r="W22">
            <v>0</v>
          </cell>
          <cell r="X22">
            <v>0</v>
          </cell>
          <cell r="Y22">
            <v>0</v>
          </cell>
          <cell r="Z22">
            <v>0</v>
          </cell>
          <cell r="AA22">
            <v>0</v>
          </cell>
          <cell r="AB22">
            <v>0</v>
          </cell>
          <cell r="AC22">
            <v>0.21</v>
          </cell>
          <cell r="AD22">
            <v>0</v>
          </cell>
          <cell r="AE22">
            <v>0</v>
          </cell>
          <cell r="AF22">
            <v>0</v>
          </cell>
          <cell r="AG22">
            <v>861631</v>
          </cell>
          <cell r="AH22">
            <v>0</v>
          </cell>
          <cell r="AI22">
            <v>1644</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1020730234</v>
          </cell>
          <cell r="BC22">
            <v>1030300</v>
          </cell>
          <cell r="BD22" t="str">
            <v>AC</v>
          </cell>
          <cell r="BE22">
            <v>1644</v>
          </cell>
        </row>
        <row r="23">
          <cell r="A23">
            <v>238</v>
          </cell>
          <cell r="B23">
            <v>48</v>
          </cell>
          <cell r="C23">
            <v>11</v>
          </cell>
          <cell r="D23">
            <v>1</v>
          </cell>
          <cell r="E23" t="str">
            <v xml:space="preserve">Unity                   </v>
          </cell>
          <cell r="F23">
            <v>1613450</v>
          </cell>
          <cell r="G23">
            <v>1653786428</v>
          </cell>
          <cell r="H23">
            <v>1025</v>
          </cell>
          <cell r="I23">
            <v>53</v>
          </cell>
          <cell r="J23">
            <v>968</v>
          </cell>
          <cell r="K23">
            <v>965</v>
          </cell>
          <cell r="L23">
            <v>0</v>
          </cell>
          <cell r="M23">
            <v>0.56000000000000005</v>
          </cell>
          <cell r="N23">
            <v>11713.24</v>
          </cell>
          <cell r="O23">
            <v>12006067</v>
          </cell>
          <cell r="P23">
            <v>10836682</v>
          </cell>
          <cell r="Q23">
            <v>1199006</v>
          </cell>
          <cell r="R23">
            <v>0</v>
          </cell>
          <cell r="S23">
            <v>29621</v>
          </cell>
          <cell r="T23">
            <v>29621</v>
          </cell>
          <cell r="U23">
            <v>1550561.37</v>
          </cell>
          <cell r="V23">
            <v>0</v>
          </cell>
          <cell r="W23">
            <v>0</v>
          </cell>
          <cell r="X23">
            <v>0</v>
          </cell>
          <cell r="Y23">
            <v>0</v>
          </cell>
          <cell r="Z23">
            <v>0</v>
          </cell>
          <cell r="AA23">
            <v>0</v>
          </cell>
          <cell r="AB23">
            <v>0</v>
          </cell>
          <cell r="AC23">
            <v>0.48</v>
          </cell>
          <cell r="AD23">
            <v>0.63</v>
          </cell>
          <cell r="AE23">
            <v>0</v>
          </cell>
          <cell r="AF23">
            <v>0</v>
          </cell>
          <cell r="AG23">
            <v>861631</v>
          </cell>
          <cell r="AH23">
            <v>0</v>
          </cell>
          <cell r="AI23">
            <v>1025</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4</v>
          </cell>
          <cell r="AY23">
            <v>0</v>
          </cell>
          <cell r="AZ23">
            <v>0</v>
          </cell>
          <cell r="BA23">
            <v>0</v>
          </cell>
          <cell r="BB23">
            <v>1653644928</v>
          </cell>
          <cell r="BC23">
            <v>141500</v>
          </cell>
          <cell r="BD23" t="str">
            <v>AC</v>
          </cell>
          <cell r="BE23">
            <v>1021</v>
          </cell>
        </row>
        <row r="24">
          <cell r="A24">
            <v>245</v>
          </cell>
          <cell r="B24">
            <v>32</v>
          </cell>
          <cell r="C24">
            <v>4</v>
          </cell>
          <cell r="D24">
            <v>1</v>
          </cell>
          <cell r="E24" t="str">
            <v xml:space="preserve">Bangor                  </v>
          </cell>
          <cell r="F24">
            <v>632817</v>
          </cell>
          <cell r="G24">
            <v>398042050</v>
          </cell>
          <cell r="H24">
            <v>629</v>
          </cell>
          <cell r="I24">
            <v>11</v>
          </cell>
          <cell r="J24">
            <v>604</v>
          </cell>
          <cell r="K24">
            <v>611</v>
          </cell>
          <cell r="L24">
            <v>0</v>
          </cell>
          <cell r="M24">
            <v>0</v>
          </cell>
          <cell r="N24">
            <v>13437.95</v>
          </cell>
          <cell r="O24">
            <v>8452473</v>
          </cell>
          <cell r="P24">
            <v>7115528</v>
          </cell>
          <cell r="Q24">
            <v>1336945</v>
          </cell>
          <cell r="R24">
            <v>0</v>
          </cell>
          <cell r="S24">
            <v>0</v>
          </cell>
          <cell r="T24">
            <v>0</v>
          </cell>
          <cell r="U24">
            <v>5083731.38</v>
          </cell>
          <cell r="V24">
            <v>0</v>
          </cell>
          <cell r="W24">
            <v>0</v>
          </cell>
          <cell r="X24">
            <v>0</v>
          </cell>
          <cell r="Y24">
            <v>0</v>
          </cell>
          <cell r="Z24">
            <v>0</v>
          </cell>
          <cell r="AA24">
            <v>0</v>
          </cell>
          <cell r="AB24">
            <v>0</v>
          </cell>
          <cell r="AC24">
            <v>0</v>
          </cell>
          <cell r="AD24">
            <v>0</v>
          </cell>
          <cell r="AE24">
            <v>1</v>
          </cell>
          <cell r="AF24">
            <v>1</v>
          </cell>
          <cell r="AG24">
            <v>861631</v>
          </cell>
          <cell r="AH24">
            <v>0</v>
          </cell>
          <cell r="AI24">
            <v>629</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8</v>
          </cell>
          <cell r="AY24">
            <v>2</v>
          </cell>
          <cell r="AZ24">
            <v>0</v>
          </cell>
          <cell r="BA24">
            <v>0</v>
          </cell>
          <cell r="BB24">
            <v>397911450</v>
          </cell>
          <cell r="BC24">
            <v>130600</v>
          </cell>
          <cell r="BD24" t="str">
            <v>AC</v>
          </cell>
          <cell r="BE24">
            <v>619</v>
          </cell>
        </row>
        <row r="25">
          <cell r="A25">
            <v>280</v>
          </cell>
          <cell r="B25">
            <v>56</v>
          </cell>
          <cell r="C25">
            <v>5</v>
          </cell>
          <cell r="D25">
            <v>1</v>
          </cell>
          <cell r="E25" t="str">
            <v xml:space="preserve">Baraboo                 </v>
          </cell>
          <cell r="F25">
            <v>792620</v>
          </cell>
          <cell r="G25">
            <v>2284330905</v>
          </cell>
          <cell r="H25">
            <v>2882</v>
          </cell>
          <cell r="I25">
            <v>20</v>
          </cell>
          <cell r="J25">
            <v>2780</v>
          </cell>
          <cell r="K25">
            <v>2792</v>
          </cell>
          <cell r="L25">
            <v>0</v>
          </cell>
          <cell r="M25">
            <v>0.63</v>
          </cell>
          <cell r="N25">
            <v>13460.65</v>
          </cell>
          <cell r="O25">
            <v>38793603</v>
          </cell>
          <cell r="P25">
            <v>30413108</v>
          </cell>
          <cell r="Q25">
            <v>8380495</v>
          </cell>
          <cell r="R25">
            <v>0</v>
          </cell>
          <cell r="S25">
            <v>0</v>
          </cell>
          <cell r="T25">
            <v>0</v>
          </cell>
          <cell r="U25">
            <v>19213848.359999999</v>
          </cell>
          <cell r="V25">
            <v>0</v>
          </cell>
          <cell r="W25">
            <v>0</v>
          </cell>
          <cell r="X25">
            <v>0</v>
          </cell>
          <cell r="Y25">
            <v>0</v>
          </cell>
          <cell r="Z25">
            <v>0</v>
          </cell>
          <cell r="AA25">
            <v>0</v>
          </cell>
          <cell r="AB25">
            <v>0</v>
          </cell>
          <cell r="AC25">
            <v>0.56999999999999995</v>
          </cell>
          <cell r="AD25">
            <v>0.68</v>
          </cell>
          <cell r="AE25">
            <v>2</v>
          </cell>
          <cell r="AF25">
            <v>2</v>
          </cell>
          <cell r="AG25">
            <v>861631</v>
          </cell>
          <cell r="AH25">
            <v>0</v>
          </cell>
          <cell r="AI25">
            <v>2882</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70</v>
          </cell>
          <cell r="AY25">
            <v>5</v>
          </cell>
          <cell r="AZ25">
            <v>0</v>
          </cell>
          <cell r="BA25">
            <v>0</v>
          </cell>
          <cell r="BB25">
            <v>2276537105</v>
          </cell>
          <cell r="BC25">
            <v>7793800</v>
          </cell>
          <cell r="BD25" t="str">
            <v>AC</v>
          </cell>
          <cell r="BE25">
            <v>2807</v>
          </cell>
        </row>
        <row r="26">
          <cell r="A26">
            <v>287</v>
          </cell>
          <cell r="B26">
            <v>25</v>
          </cell>
          <cell r="C26">
            <v>3</v>
          </cell>
          <cell r="D26">
            <v>1</v>
          </cell>
          <cell r="E26" t="str">
            <v xml:space="preserve">Barneveld               </v>
          </cell>
          <cell r="F26">
            <v>754403</v>
          </cell>
          <cell r="G26">
            <v>315340588</v>
          </cell>
          <cell r="H26">
            <v>418</v>
          </cell>
          <cell r="I26">
            <v>9</v>
          </cell>
          <cell r="J26">
            <v>409</v>
          </cell>
          <cell r="K26">
            <v>401</v>
          </cell>
          <cell r="L26">
            <v>0</v>
          </cell>
          <cell r="M26">
            <v>0.26</v>
          </cell>
          <cell r="N26">
            <v>12966.28</v>
          </cell>
          <cell r="O26">
            <v>5419903</v>
          </cell>
          <cell r="P26">
            <v>4434856</v>
          </cell>
          <cell r="Q26">
            <v>985047</v>
          </cell>
          <cell r="R26">
            <v>0</v>
          </cell>
          <cell r="S26">
            <v>0</v>
          </cell>
          <cell r="T26">
            <v>0</v>
          </cell>
          <cell r="U26">
            <v>3085852.97</v>
          </cell>
          <cell r="V26">
            <v>0</v>
          </cell>
          <cell r="W26">
            <v>0</v>
          </cell>
          <cell r="X26">
            <v>0</v>
          </cell>
          <cell r="Y26">
            <v>0</v>
          </cell>
          <cell r="Z26">
            <v>0</v>
          </cell>
          <cell r="AA26">
            <v>0</v>
          </cell>
          <cell r="AB26">
            <v>0</v>
          </cell>
          <cell r="AC26">
            <v>0.51</v>
          </cell>
          <cell r="AD26">
            <v>0</v>
          </cell>
          <cell r="AE26">
            <v>0</v>
          </cell>
          <cell r="AF26">
            <v>0</v>
          </cell>
          <cell r="AG26">
            <v>861631</v>
          </cell>
          <cell r="AH26">
            <v>0</v>
          </cell>
          <cell r="AI26">
            <v>418</v>
          </cell>
          <cell r="AJ26">
            <v>0</v>
          </cell>
          <cell r="AK26">
            <v>0</v>
          </cell>
          <cell r="AL26">
            <v>0</v>
          </cell>
          <cell r="AM26">
            <v>0</v>
          </cell>
          <cell r="AN26">
            <v>0</v>
          </cell>
          <cell r="AO26">
            <v>0</v>
          </cell>
          <cell r="AP26">
            <v>0</v>
          </cell>
          <cell r="AQ26">
            <v>0</v>
          </cell>
          <cell r="AR26">
            <v>0</v>
          </cell>
          <cell r="AS26">
            <v>0</v>
          </cell>
          <cell r="AT26">
            <v>0</v>
          </cell>
          <cell r="AU26">
            <v>3</v>
          </cell>
          <cell r="AV26">
            <v>0</v>
          </cell>
          <cell r="AW26">
            <v>0</v>
          </cell>
          <cell r="AX26">
            <v>1</v>
          </cell>
          <cell r="AY26">
            <v>0</v>
          </cell>
          <cell r="AZ26">
            <v>0</v>
          </cell>
          <cell r="BA26">
            <v>1</v>
          </cell>
          <cell r="BB26">
            <v>315264388</v>
          </cell>
          <cell r="BC26">
            <v>76200</v>
          </cell>
          <cell r="BD26" t="str">
            <v>AC</v>
          </cell>
          <cell r="BE26">
            <v>416</v>
          </cell>
        </row>
        <row r="27">
          <cell r="A27">
            <v>308</v>
          </cell>
          <cell r="B27">
            <v>3</v>
          </cell>
          <cell r="C27">
            <v>11</v>
          </cell>
          <cell r="D27">
            <v>1</v>
          </cell>
          <cell r="E27" t="str">
            <v xml:space="preserve">Barron Area             </v>
          </cell>
          <cell r="F27">
            <v>477895</v>
          </cell>
          <cell r="G27">
            <v>634167301</v>
          </cell>
          <cell r="H27">
            <v>1327</v>
          </cell>
          <cell r="I27">
            <v>22</v>
          </cell>
          <cell r="J27">
            <v>1296</v>
          </cell>
          <cell r="K27">
            <v>1299</v>
          </cell>
          <cell r="L27">
            <v>0</v>
          </cell>
          <cell r="M27">
            <v>0</v>
          </cell>
          <cell r="N27">
            <v>12815.69</v>
          </cell>
          <cell r="O27">
            <v>17006426.219999999</v>
          </cell>
          <cell r="P27">
            <v>15449828.98</v>
          </cell>
          <cell r="Q27">
            <v>1556597.24</v>
          </cell>
          <cell r="R27">
            <v>0</v>
          </cell>
          <cell r="S27">
            <v>0</v>
          </cell>
          <cell r="T27">
            <v>0</v>
          </cell>
          <cell r="U27">
            <v>11960716.93</v>
          </cell>
          <cell r="V27">
            <v>0</v>
          </cell>
          <cell r="W27">
            <v>0</v>
          </cell>
          <cell r="X27">
            <v>0</v>
          </cell>
          <cell r="Y27">
            <v>0</v>
          </cell>
          <cell r="Z27">
            <v>0</v>
          </cell>
          <cell r="AA27">
            <v>0</v>
          </cell>
          <cell r="AB27">
            <v>0</v>
          </cell>
          <cell r="AC27">
            <v>0</v>
          </cell>
          <cell r="AD27">
            <v>0</v>
          </cell>
          <cell r="AE27">
            <v>0</v>
          </cell>
          <cell r="AF27">
            <v>0</v>
          </cell>
          <cell r="AG27">
            <v>861631</v>
          </cell>
          <cell r="AH27">
            <v>0</v>
          </cell>
          <cell r="AI27">
            <v>1327</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6</v>
          </cell>
          <cell r="AY27">
            <v>1</v>
          </cell>
          <cell r="AZ27">
            <v>0</v>
          </cell>
          <cell r="BA27">
            <v>0</v>
          </cell>
          <cell r="BB27">
            <v>633618601</v>
          </cell>
          <cell r="BC27">
            <v>548700</v>
          </cell>
          <cell r="BD27" t="str">
            <v>AC</v>
          </cell>
          <cell r="BE27">
            <v>1320</v>
          </cell>
        </row>
        <row r="28">
          <cell r="A28">
            <v>315</v>
          </cell>
          <cell r="B28">
            <v>4</v>
          </cell>
          <cell r="C28">
            <v>12</v>
          </cell>
          <cell r="D28">
            <v>1</v>
          </cell>
          <cell r="E28" t="str">
            <v xml:space="preserve">Bayfield                </v>
          </cell>
          <cell r="F28">
            <v>1500383</v>
          </cell>
          <cell r="G28">
            <v>678173100</v>
          </cell>
          <cell r="H28">
            <v>452</v>
          </cell>
          <cell r="I28">
            <v>12</v>
          </cell>
          <cell r="J28">
            <v>440</v>
          </cell>
          <cell r="K28">
            <v>439</v>
          </cell>
          <cell r="L28">
            <v>0</v>
          </cell>
          <cell r="M28">
            <v>0</v>
          </cell>
          <cell r="N28">
            <v>15540</v>
          </cell>
          <cell r="O28">
            <v>7024079</v>
          </cell>
          <cell r="P28">
            <v>7545752</v>
          </cell>
          <cell r="Q28">
            <v>0</v>
          </cell>
          <cell r="R28">
            <v>0</v>
          </cell>
          <cell r="S28">
            <v>521673</v>
          </cell>
          <cell r="T28">
            <v>521673</v>
          </cell>
          <cell r="U28">
            <v>115434.39</v>
          </cell>
          <cell r="V28">
            <v>0</v>
          </cell>
          <cell r="W28">
            <v>0</v>
          </cell>
          <cell r="X28">
            <v>0</v>
          </cell>
          <cell r="Y28">
            <v>0</v>
          </cell>
          <cell r="Z28">
            <v>0</v>
          </cell>
          <cell r="AA28">
            <v>0</v>
          </cell>
          <cell r="AB28">
            <v>0</v>
          </cell>
          <cell r="AC28">
            <v>0</v>
          </cell>
          <cell r="AD28">
            <v>0</v>
          </cell>
          <cell r="AE28">
            <v>0</v>
          </cell>
          <cell r="AF28">
            <v>0</v>
          </cell>
          <cell r="AG28">
            <v>861631</v>
          </cell>
          <cell r="AH28">
            <v>0</v>
          </cell>
          <cell r="AI28">
            <v>452</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678113300</v>
          </cell>
          <cell r="BC28">
            <v>59800</v>
          </cell>
          <cell r="BD28" t="str">
            <v>AC</v>
          </cell>
          <cell r="BE28">
            <v>452</v>
          </cell>
        </row>
        <row r="29">
          <cell r="A29">
            <v>336</v>
          </cell>
          <cell r="B29">
            <v>14</v>
          </cell>
          <cell r="C29">
            <v>6</v>
          </cell>
          <cell r="D29">
            <v>1</v>
          </cell>
          <cell r="E29" t="str">
            <v xml:space="preserve">Beaver Dam              </v>
          </cell>
          <cell r="F29">
            <v>699363</v>
          </cell>
          <cell r="G29">
            <v>2297406219</v>
          </cell>
          <cell r="H29">
            <v>3285</v>
          </cell>
          <cell r="I29">
            <v>84</v>
          </cell>
          <cell r="J29">
            <v>3137</v>
          </cell>
          <cell r="K29">
            <v>3074</v>
          </cell>
          <cell r="L29">
            <v>0</v>
          </cell>
          <cell r="M29">
            <v>0</v>
          </cell>
          <cell r="N29">
            <v>12210.77</v>
          </cell>
          <cell r="O29">
            <v>40112367.659999996</v>
          </cell>
          <cell r="P29">
            <v>33030066.18</v>
          </cell>
          <cell r="Q29">
            <v>7082301.4800000004</v>
          </cell>
          <cell r="R29">
            <v>0</v>
          </cell>
          <cell r="S29">
            <v>0</v>
          </cell>
          <cell r="T29">
            <v>0</v>
          </cell>
          <cell r="U29">
            <v>24430179.18</v>
          </cell>
          <cell r="V29">
            <v>0</v>
          </cell>
          <cell r="W29">
            <v>0</v>
          </cell>
          <cell r="X29">
            <v>0</v>
          </cell>
          <cell r="Y29">
            <v>0</v>
          </cell>
          <cell r="Z29">
            <v>0</v>
          </cell>
          <cell r="AA29">
            <v>0</v>
          </cell>
          <cell r="AB29">
            <v>0</v>
          </cell>
          <cell r="AC29">
            <v>0</v>
          </cell>
          <cell r="AD29">
            <v>0</v>
          </cell>
          <cell r="AE29">
            <v>0</v>
          </cell>
          <cell r="AF29">
            <v>0</v>
          </cell>
          <cell r="AG29">
            <v>861631</v>
          </cell>
          <cell r="AH29">
            <v>0</v>
          </cell>
          <cell r="AI29">
            <v>3285</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92</v>
          </cell>
          <cell r="AY29">
            <v>3</v>
          </cell>
          <cell r="AZ29">
            <v>0</v>
          </cell>
          <cell r="BA29">
            <v>0</v>
          </cell>
          <cell r="BB29">
            <v>2292836519</v>
          </cell>
          <cell r="BC29">
            <v>4569700</v>
          </cell>
          <cell r="BD29" t="str">
            <v>AC</v>
          </cell>
          <cell r="BE29">
            <v>3190</v>
          </cell>
        </row>
        <row r="30">
          <cell r="A30">
            <v>350</v>
          </cell>
          <cell r="B30">
            <v>13</v>
          </cell>
          <cell r="C30">
            <v>2</v>
          </cell>
          <cell r="D30">
            <v>1</v>
          </cell>
          <cell r="E30" t="str">
            <v xml:space="preserve">Belleville              </v>
          </cell>
          <cell r="F30">
            <v>858865</v>
          </cell>
          <cell r="G30">
            <v>811627698</v>
          </cell>
          <cell r="H30">
            <v>945</v>
          </cell>
          <cell r="I30">
            <v>44</v>
          </cell>
          <cell r="J30">
            <v>894</v>
          </cell>
          <cell r="K30">
            <v>899</v>
          </cell>
          <cell r="L30">
            <v>0</v>
          </cell>
          <cell r="M30">
            <v>0</v>
          </cell>
          <cell r="N30">
            <v>12797.29</v>
          </cell>
          <cell r="O30">
            <v>12093441.869999999</v>
          </cell>
          <cell r="P30">
            <v>10591572.869999999</v>
          </cell>
          <cell r="Q30">
            <v>1501869</v>
          </cell>
          <cell r="R30">
            <v>0</v>
          </cell>
          <cell r="S30">
            <v>0</v>
          </cell>
          <cell r="T30">
            <v>0</v>
          </cell>
          <cell r="U30">
            <v>5949936.1200000001</v>
          </cell>
          <cell r="V30">
            <v>0</v>
          </cell>
          <cell r="W30">
            <v>0</v>
          </cell>
          <cell r="X30">
            <v>0</v>
          </cell>
          <cell r="Y30">
            <v>0</v>
          </cell>
          <cell r="Z30">
            <v>0</v>
          </cell>
          <cell r="AA30">
            <v>0</v>
          </cell>
          <cell r="AB30">
            <v>0</v>
          </cell>
          <cell r="AC30">
            <v>0</v>
          </cell>
          <cell r="AD30">
            <v>0</v>
          </cell>
          <cell r="AE30">
            <v>0</v>
          </cell>
          <cell r="AF30">
            <v>0</v>
          </cell>
          <cell r="AG30">
            <v>861631</v>
          </cell>
          <cell r="AH30">
            <v>0</v>
          </cell>
          <cell r="AI30">
            <v>945</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3</v>
          </cell>
          <cell r="AY30">
            <v>0</v>
          </cell>
          <cell r="AZ30">
            <v>0</v>
          </cell>
          <cell r="BA30">
            <v>1</v>
          </cell>
          <cell r="BB30">
            <v>807952198</v>
          </cell>
          <cell r="BC30">
            <v>3675500</v>
          </cell>
          <cell r="BD30" t="str">
            <v>AC</v>
          </cell>
          <cell r="BE30">
            <v>941</v>
          </cell>
        </row>
        <row r="31">
          <cell r="A31">
            <v>364</v>
          </cell>
          <cell r="B31">
            <v>33</v>
          </cell>
          <cell r="C31">
            <v>3</v>
          </cell>
          <cell r="D31">
            <v>1</v>
          </cell>
          <cell r="E31" t="str">
            <v xml:space="preserve">Belmont Community       </v>
          </cell>
          <cell r="F31">
            <v>608254</v>
          </cell>
          <cell r="G31">
            <v>220796240</v>
          </cell>
          <cell r="H31">
            <v>363</v>
          </cell>
          <cell r="I31">
            <v>8</v>
          </cell>
          <cell r="J31">
            <v>354</v>
          </cell>
          <cell r="K31">
            <v>355</v>
          </cell>
          <cell r="L31">
            <v>0</v>
          </cell>
          <cell r="M31">
            <v>0</v>
          </cell>
          <cell r="N31">
            <v>12227.03</v>
          </cell>
          <cell r="O31">
            <v>4438410.5599999996</v>
          </cell>
          <cell r="P31">
            <v>3776338</v>
          </cell>
          <cell r="Q31">
            <v>662072.56000000006</v>
          </cell>
          <cell r="R31">
            <v>0</v>
          </cell>
          <cell r="S31">
            <v>0</v>
          </cell>
          <cell r="T31">
            <v>0</v>
          </cell>
          <cell r="U31">
            <v>2781049.97</v>
          </cell>
          <cell r="V31">
            <v>0</v>
          </cell>
          <cell r="W31">
            <v>0</v>
          </cell>
          <cell r="X31">
            <v>0</v>
          </cell>
          <cell r="Y31">
            <v>0</v>
          </cell>
          <cell r="Z31">
            <v>0</v>
          </cell>
          <cell r="AA31">
            <v>0</v>
          </cell>
          <cell r="AB31">
            <v>0</v>
          </cell>
          <cell r="AC31">
            <v>0</v>
          </cell>
          <cell r="AD31">
            <v>0</v>
          </cell>
          <cell r="AE31">
            <v>0</v>
          </cell>
          <cell r="AF31">
            <v>0</v>
          </cell>
          <cell r="AG31">
            <v>861631</v>
          </cell>
          <cell r="AH31">
            <v>0</v>
          </cell>
          <cell r="AI31">
            <v>363</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220767740</v>
          </cell>
          <cell r="BC31">
            <v>28500</v>
          </cell>
          <cell r="BD31" t="str">
            <v>AC</v>
          </cell>
          <cell r="BE31">
            <v>363</v>
          </cell>
        </row>
        <row r="32">
          <cell r="A32">
            <v>413</v>
          </cell>
          <cell r="B32">
            <v>53</v>
          </cell>
          <cell r="C32">
            <v>2</v>
          </cell>
          <cell r="D32">
            <v>1</v>
          </cell>
          <cell r="E32" t="str">
            <v xml:space="preserve">Beloit                  </v>
          </cell>
          <cell r="F32">
            <v>365387</v>
          </cell>
          <cell r="G32">
            <v>2369899272</v>
          </cell>
          <cell r="H32">
            <v>6486</v>
          </cell>
          <cell r="I32">
            <v>79</v>
          </cell>
          <cell r="J32">
            <v>5806</v>
          </cell>
          <cell r="K32">
            <v>5790</v>
          </cell>
          <cell r="L32">
            <v>0</v>
          </cell>
          <cell r="M32">
            <v>0.05</v>
          </cell>
          <cell r="N32">
            <v>12198.68</v>
          </cell>
          <cell r="O32">
            <v>79120652.099999994</v>
          </cell>
          <cell r="P32">
            <v>74109104.099999994</v>
          </cell>
          <cell r="Q32">
            <v>5011548</v>
          </cell>
          <cell r="R32">
            <v>0</v>
          </cell>
          <cell r="S32">
            <v>0</v>
          </cell>
          <cell r="T32">
            <v>0</v>
          </cell>
          <cell r="U32">
            <v>67985761.549999997</v>
          </cell>
          <cell r="V32">
            <v>0</v>
          </cell>
          <cell r="W32">
            <v>0</v>
          </cell>
          <cell r="X32">
            <v>0</v>
          </cell>
          <cell r="Y32">
            <v>0</v>
          </cell>
          <cell r="Z32">
            <v>0</v>
          </cell>
          <cell r="AA32">
            <v>0</v>
          </cell>
          <cell r="AB32">
            <v>0</v>
          </cell>
          <cell r="AC32">
            <v>0.1</v>
          </cell>
          <cell r="AD32">
            <v>0</v>
          </cell>
          <cell r="AE32">
            <v>10</v>
          </cell>
          <cell r="AF32">
            <v>12</v>
          </cell>
          <cell r="AG32">
            <v>861631</v>
          </cell>
          <cell r="AH32">
            <v>0</v>
          </cell>
          <cell r="AI32">
            <v>6486</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161</v>
          </cell>
          <cell r="AY32">
            <v>0</v>
          </cell>
          <cell r="AZ32">
            <v>0</v>
          </cell>
          <cell r="BA32">
            <v>448</v>
          </cell>
          <cell r="BB32">
            <v>2366057072</v>
          </cell>
          <cell r="BC32">
            <v>3842200</v>
          </cell>
          <cell r="BD32" t="str">
            <v>AC</v>
          </cell>
          <cell r="BE32">
            <v>5877</v>
          </cell>
        </row>
        <row r="33">
          <cell r="A33">
            <v>422</v>
          </cell>
          <cell r="B33">
            <v>53</v>
          </cell>
          <cell r="C33">
            <v>2</v>
          </cell>
          <cell r="D33">
            <v>1</v>
          </cell>
          <cell r="E33" t="str">
            <v xml:space="preserve">Beloit Turner           </v>
          </cell>
          <cell r="F33">
            <v>585214</v>
          </cell>
          <cell r="G33">
            <v>740295699</v>
          </cell>
          <cell r="H33">
            <v>1265</v>
          </cell>
          <cell r="I33">
            <v>31</v>
          </cell>
          <cell r="J33">
            <v>1173</v>
          </cell>
          <cell r="K33">
            <v>1200</v>
          </cell>
          <cell r="L33">
            <v>0</v>
          </cell>
          <cell r="M33">
            <v>0</v>
          </cell>
          <cell r="N33">
            <v>7992.55</v>
          </cell>
          <cell r="O33">
            <v>10110571</v>
          </cell>
          <cell r="P33">
            <v>9704255</v>
          </cell>
          <cell r="Q33">
            <v>406316</v>
          </cell>
          <cell r="R33">
            <v>0</v>
          </cell>
          <cell r="S33">
            <v>0</v>
          </cell>
          <cell r="T33">
            <v>0</v>
          </cell>
          <cell r="U33">
            <v>10021743.41</v>
          </cell>
          <cell r="V33">
            <v>0</v>
          </cell>
          <cell r="W33">
            <v>0</v>
          </cell>
          <cell r="X33">
            <v>0</v>
          </cell>
          <cell r="Y33">
            <v>0</v>
          </cell>
          <cell r="Z33">
            <v>0</v>
          </cell>
          <cell r="AA33">
            <v>0</v>
          </cell>
          <cell r="AB33">
            <v>0</v>
          </cell>
          <cell r="AC33">
            <v>0</v>
          </cell>
          <cell r="AD33">
            <v>0</v>
          </cell>
          <cell r="AE33">
            <v>0</v>
          </cell>
          <cell r="AF33">
            <v>0</v>
          </cell>
          <cell r="AG33">
            <v>861631</v>
          </cell>
          <cell r="AH33">
            <v>0</v>
          </cell>
          <cell r="AI33">
            <v>1265</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22</v>
          </cell>
          <cell r="AY33">
            <v>0</v>
          </cell>
          <cell r="AZ33">
            <v>0</v>
          </cell>
          <cell r="BA33">
            <v>25</v>
          </cell>
          <cell r="BB33">
            <v>739778799</v>
          </cell>
          <cell r="BC33">
            <v>516900</v>
          </cell>
          <cell r="BD33" t="str">
            <v>AC</v>
          </cell>
          <cell r="BE33">
            <v>1218</v>
          </cell>
        </row>
        <row r="34">
          <cell r="A34">
            <v>427</v>
          </cell>
          <cell r="B34">
            <v>33</v>
          </cell>
          <cell r="C34">
            <v>3</v>
          </cell>
          <cell r="D34">
            <v>1</v>
          </cell>
          <cell r="E34" t="str">
            <v xml:space="preserve">Benton                  </v>
          </cell>
          <cell r="F34">
            <v>460044</v>
          </cell>
          <cell r="G34">
            <v>118231398</v>
          </cell>
          <cell r="H34">
            <v>257</v>
          </cell>
          <cell r="I34">
            <v>6</v>
          </cell>
          <cell r="J34">
            <v>247</v>
          </cell>
          <cell r="K34">
            <v>254</v>
          </cell>
          <cell r="L34">
            <v>0</v>
          </cell>
          <cell r="M34">
            <v>0</v>
          </cell>
          <cell r="N34">
            <v>12051.98</v>
          </cell>
          <cell r="O34">
            <v>3097360</v>
          </cell>
          <cell r="P34">
            <v>3085585</v>
          </cell>
          <cell r="Q34">
            <v>11775</v>
          </cell>
          <cell r="R34">
            <v>0</v>
          </cell>
          <cell r="S34">
            <v>0</v>
          </cell>
          <cell r="T34">
            <v>0</v>
          </cell>
          <cell r="U34">
            <v>2152240.67</v>
          </cell>
          <cell r="V34">
            <v>0</v>
          </cell>
          <cell r="W34">
            <v>0</v>
          </cell>
          <cell r="X34">
            <v>0</v>
          </cell>
          <cell r="Y34">
            <v>0</v>
          </cell>
          <cell r="Z34">
            <v>0</v>
          </cell>
          <cell r="AA34">
            <v>0</v>
          </cell>
          <cell r="AB34">
            <v>0</v>
          </cell>
          <cell r="AC34">
            <v>0</v>
          </cell>
          <cell r="AD34">
            <v>0</v>
          </cell>
          <cell r="AE34">
            <v>0</v>
          </cell>
          <cell r="AF34">
            <v>0</v>
          </cell>
          <cell r="AG34">
            <v>861631</v>
          </cell>
          <cell r="AH34">
            <v>0</v>
          </cell>
          <cell r="AI34">
            <v>257</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118218898</v>
          </cell>
          <cell r="BC34">
            <v>12500</v>
          </cell>
          <cell r="BD34" t="str">
            <v>AC</v>
          </cell>
          <cell r="BE34">
            <v>257</v>
          </cell>
        </row>
        <row r="35">
          <cell r="A35">
            <v>434</v>
          </cell>
          <cell r="B35">
            <v>24</v>
          </cell>
          <cell r="C35">
            <v>6</v>
          </cell>
          <cell r="D35">
            <v>1</v>
          </cell>
          <cell r="E35" t="str">
            <v xml:space="preserve">Berlin Area             </v>
          </cell>
          <cell r="F35">
            <v>635175</v>
          </cell>
          <cell r="G35">
            <v>936883457</v>
          </cell>
          <cell r="H35">
            <v>1475</v>
          </cell>
          <cell r="I35">
            <v>18</v>
          </cell>
          <cell r="J35">
            <v>1409</v>
          </cell>
          <cell r="K35">
            <v>1398</v>
          </cell>
          <cell r="L35">
            <v>0</v>
          </cell>
          <cell r="M35">
            <v>0.22</v>
          </cell>
          <cell r="N35">
            <v>11882.42</v>
          </cell>
          <cell r="O35">
            <v>17526576</v>
          </cell>
          <cell r="P35">
            <v>16048444</v>
          </cell>
          <cell r="Q35">
            <v>1478132</v>
          </cell>
          <cell r="R35">
            <v>0</v>
          </cell>
          <cell r="S35">
            <v>0</v>
          </cell>
          <cell r="T35">
            <v>0</v>
          </cell>
          <cell r="U35">
            <v>11940976.09</v>
          </cell>
          <cell r="V35">
            <v>0</v>
          </cell>
          <cell r="W35">
            <v>0</v>
          </cell>
          <cell r="X35">
            <v>0</v>
          </cell>
          <cell r="Y35">
            <v>0</v>
          </cell>
          <cell r="Z35">
            <v>0</v>
          </cell>
          <cell r="AA35">
            <v>0</v>
          </cell>
          <cell r="AB35">
            <v>0</v>
          </cell>
          <cell r="AC35">
            <v>0.18</v>
          </cell>
          <cell r="AD35">
            <v>0.26</v>
          </cell>
          <cell r="AE35">
            <v>0</v>
          </cell>
          <cell r="AF35">
            <v>0</v>
          </cell>
          <cell r="AG35">
            <v>861631</v>
          </cell>
          <cell r="AH35">
            <v>0</v>
          </cell>
          <cell r="AI35">
            <v>1475</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51</v>
          </cell>
          <cell r="AY35">
            <v>2</v>
          </cell>
          <cell r="AZ35">
            <v>0</v>
          </cell>
          <cell r="BA35">
            <v>0</v>
          </cell>
          <cell r="BB35">
            <v>935227857</v>
          </cell>
          <cell r="BC35">
            <v>1655600</v>
          </cell>
          <cell r="BD35" t="str">
            <v>AC</v>
          </cell>
          <cell r="BE35">
            <v>1422</v>
          </cell>
        </row>
        <row r="36">
          <cell r="A36">
            <v>441</v>
          </cell>
          <cell r="B36">
            <v>65</v>
          </cell>
          <cell r="C36">
            <v>11</v>
          </cell>
          <cell r="D36">
            <v>1</v>
          </cell>
          <cell r="E36" t="str">
            <v xml:space="preserve">Birchwood               </v>
          </cell>
          <cell r="F36">
            <v>3756614</v>
          </cell>
          <cell r="G36">
            <v>762592606</v>
          </cell>
          <cell r="H36">
            <v>203</v>
          </cell>
          <cell r="I36">
            <v>5</v>
          </cell>
          <cell r="J36">
            <v>197</v>
          </cell>
          <cell r="K36">
            <v>197</v>
          </cell>
          <cell r="L36">
            <v>0</v>
          </cell>
          <cell r="M36">
            <v>0.66</v>
          </cell>
          <cell r="N36">
            <v>20260.13</v>
          </cell>
          <cell r="O36">
            <v>4112806.24</v>
          </cell>
          <cell r="P36">
            <v>4112810.24</v>
          </cell>
          <cell r="Q36">
            <v>-4</v>
          </cell>
          <cell r="R36">
            <v>0</v>
          </cell>
          <cell r="S36">
            <v>0</v>
          </cell>
          <cell r="T36">
            <v>0</v>
          </cell>
          <cell r="U36">
            <v>4816.33</v>
          </cell>
          <cell r="V36">
            <v>0</v>
          </cell>
          <cell r="W36">
            <v>0</v>
          </cell>
          <cell r="X36">
            <v>0</v>
          </cell>
          <cell r="Y36">
            <v>0</v>
          </cell>
          <cell r="Z36">
            <v>0</v>
          </cell>
          <cell r="AA36">
            <v>0</v>
          </cell>
          <cell r="AB36">
            <v>0</v>
          </cell>
          <cell r="AC36">
            <v>0.42</v>
          </cell>
          <cell r="AD36">
            <v>0.9</v>
          </cell>
          <cell r="AE36">
            <v>0</v>
          </cell>
          <cell r="AF36">
            <v>0</v>
          </cell>
          <cell r="AG36">
            <v>861631</v>
          </cell>
          <cell r="AH36">
            <v>0</v>
          </cell>
          <cell r="AI36">
            <v>203</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762554406</v>
          </cell>
          <cell r="BC36">
            <v>38200</v>
          </cell>
          <cell r="BD36" t="str">
            <v>AC</v>
          </cell>
          <cell r="BE36">
            <v>203</v>
          </cell>
        </row>
        <row r="37">
          <cell r="A37">
            <v>469</v>
          </cell>
          <cell r="B37">
            <v>13</v>
          </cell>
          <cell r="C37">
            <v>2</v>
          </cell>
          <cell r="D37">
            <v>1</v>
          </cell>
          <cell r="E37" t="str">
            <v xml:space="preserve">Wisconsin Heights       </v>
          </cell>
          <cell r="F37">
            <v>1238754</v>
          </cell>
          <cell r="G37">
            <v>976137953</v>
          </cell>
          <cell r="H37">
            <v>788</v>
          </cell>
          <cell r="I37">
            <v>17</v>
          </cell>
          <cell r="J37">
            <v>763</v>
          </cell>
          <cell r="K37">
            <v>774</v>
          </cell>
          <cell r="L37">
            <v>0</v>
          </cell>
          <cell r="M37">
            <v>0.24</v>
          </cell>
          <cell r="N37">
            <v>15506.41</v>
          </cell>
          <cell r="O37">
            <v>12219049.07</v>
          </cell>
          <cell r="P37">
            <v>10065624.07</v>
          </cell>
          <cell r="Q37">
            <v>2153425</v>
          </cell>
          <cell r="R37">
            <v>0</v>
          </cell>
          <cell r="S37">
            <v>0</v>
          </cell>
          <cell r="T37">
            <v>0</v>
          </cell>
          <cell r="U37">
            <v>1616227.88</v>
          </cell>
          <cell r="V37">
            <v>0</v>
          </cell>
          <cell r="W37">
            <v>0</v>
          </cell>
          <cell r="X37">
            <v>0</v>
          </cell>
          <cell r="Y37">
            <v>0</v>
          </cell>
          <cell r="Z37">
            <v>0</v>
          </cell>
          <cell r="AA37">
            <v>0</v>
          </cell>
          <cell r="AB37">
            <v>0</v>
          </cell>
          <cell r="AC37">
            <v>0.23</v>
          </cell>
          <cell r="AD37">
            <v>0.25</v>
          </cell>
          <cell r="AE37">
            <v>0</v>
          </cell>
          <cell r="AF37">
            <v>0</v>
          </cell>
          <cell r="AG37">
            <v>861631</v>
          </cell>
          <cell r="AH37">
            <v>0</v>
          </cell>
          <cell r="AI37">
            <v>788</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2</v>
          </cell>
          <cell r="AY37">
            <v>0</v>
          </cell>
          <cell r="AZ37">
            <v>0</v>
          </cell>
          <cell r="BA37">
            <v>0</v>
          </cell>
          <cell r="BB37">
            <v>975810653</v>
          </cell>
          <cell r="BC37">
            <v>327300</v>
          </cell>
          <cell r="BD37" t="str">
            <v>AC</v>
          </cell>
          <cell r="BE37">
            <v>786</v>
          </cell>
        </row>
        <row r="38">
          <cell r="A38">
            <v>476</v>
          </cell>
          <cell r="B38">
            <v>27</v>
          </cell>
          <cell r="C38">
            <v>4</v>
          </cell>
          <cell r="D38">
            <v>1</v>
          </cell>
          <cell r="E38" t="str">
            <v xml:space="preserve">Black River Falls       </v>
          </cell>
          <cell r="F38">
            <v>662281</v>
          </cell>
          <cell r="G38">
            <v>1127863871</v>
          </cell>
          <cell r="H38">
            <v>1703</v>
          </cell>
          <cell r="I38">
            <v>38</v>
          </cell>
          <cell r="J38">
            <v>1654</v>
          </cell>
          <cell r="K38">
            <v>1649</v>
          </cell>
          <cell r="L38">
            <v>0</v>
          </cell>
          <cell r="M38">
            <v>0.19</v>
          </cell>
          <cell r="N38">
            <v>12307.26</v>
          </cell>
          <cell r="O38">
            <v>20959261</v>
          </cell>
          <cell r="P38">
            <v>17627970</v>
          </cell>
          <cell r="Q38">
            <v>3331291</v>
          </cell>
          <cell r="R38">
            <v>0</v>
          </cell>
          <cell r="S38">
            <v>83179</v>
          </cell>
          <cell r="T38">
            <v>0</v>
          </cell>
          <cell r="U38">
            <v>12571793.07</v>
          </cell>
          <cell r="V38">
            <v>0</v>
          </cell>
          <cell r="W38">
            <v>0</v>
          </cell>
          <cell r="X38">
            <v>0</v>
          </cell>
          <cell r="Y38">
            <v>0</v>
          </cell>
          <cell r="Z38">
            <v>0</v>
          </cell>
          <cell r="AA38">
            <v>0</v>
          </cell>
          <cell r="AB38">
            <v>0</v>
          </cell>
          <cell r="AC38">
            <v>0.19</v>
          </cell>
          <cell r="AD38">
            <v>0.19</v>
          </cell>
          <cell r="AE38">
            <v>2</v>
          </cell>
          <cell r="AF38">
            <v>1</v>
          </cell>
          <cell r="AG38">
            <v>861631</v>
          </cell>
          <cell r="AH38">
            <v>0</v>
          </cell>
          <cell r="AI38">
            <v>1703</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13</v>
          </cell>
          <cell r="AY38">
            <v>0</v>
          </cell>
          <cell r="AZ38">
            <v>0</v>
          </cell>
          <cell r="BA38">
            <v>0</v>
          </cell>
          <cell r="BB38">
            <v>1124861571</v>
          </cell>
          <cell r="BC38">
            <v>3002300</v>
          </cell>
          <cell r="BD38" t="str">
            <v>AC</v>
          </cell>
          <cell r="BE38">
            <v>1690</v>
          </cell>
        </row>
        <row r="39">
          <cell r="A39">
            <v>485</v>
          </cell>
          <cell r="B39">
            <v>61</v>
          </cell>
          <cell r="C39">
            <v>4</v>
          </cell>
          <cell r="D39">
            <v>1</v>
          </cell>
          <cell r="E39" t="str">
            <v xml:space="preserve">Blair-Taylor            </v>
          </cell>
          <cell r="F39">
            <v>733122</v>
          </cell>
          <cell r="G39">
            <v>485327007</v>
          </cell>
          <cell r="H39">
            <v>662</v>
          </cell>
          <cell r="I39">
            <v>30</v>
          </cell>
          <cell r="J39">
            <v>630</v>
          </cell>
          <cell r="K39">
            <v>633</v>
          </cell>
          <cell r="L39">
            <v>0</v>
          </cell>
          <cell r="M39">
            <v>0</v>
          </cell>
          <cell r="N39">
            <v>10817.05</v>
          </cell>
          <cell r="O39">
            <v>7160884.4100000001</v>
          </cell>
          <cell r="P39">
            <v>5780874.5800000001</v>
          </cell>
          <cell r="Q39">
            <v>1380009.83</v>
          </cell>
          <cell r="R39">
            <v>0</v>
          </cell>
          <cell r="S39">
            <v>0</v>
          </cell>
          <cell r="T39">
            <v>0</v>
          </cell>
          <cell r="U39">
            <v>4460074.3499999996</v>
          </cell>
          <cell r="V39">
            <v>0</v>
          </cell>
          <cell r="W39">
            <v>0</v>
          </cell>
          <cell r="X39">
            <v>0</v>
          </cell>
          <cell r="Y39">
            <v>0</v>
          </cell>
          <cell r="Z39">
            <v>0</v>
          </cell>
          <cell r="AA39">
            <v>0</v>
          </cell>
          <cell r="AB39">
            <v>0</v>
          </cell>
          <cell r="AC39">
            <v>0</v>
          </cell>
          <cell r="AD39">
            <v>0</v>
          </cell>
          <cell r="AE39">
            <v>0</v>
          </cell>
          <cell r="AF39">
            <v>0</v>
          </cell>
          <cell r="AG39">
            <v>861631</v>
          </cell>
          <cell r="AH39">
            <v>0</v>
          </cell>
          <cell r="AI39">
            <v>662</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484357507</v>
          </cell>
          <cell r="BC39">
            <v>969500</v>
          </cell>
          <cell r="BD39" t="str">
            <v>AC</v>
          </cell>
          <cell r="BE39">
            <v>662</v>
          </cell>
        </row>
        <row r="40">
          <cell r="A40">
            <v>490</v>
          </cell>
          <cell r="B40">
            <v>33</v>
          </cell>
          <cell r="C40">
            <v>3</v>
          </cell>
          <cell r="D40">
            <v>1</v>
          </cell>
          <cell r="E40" t="str">
            <v xml:space="preserve">Pecatonica Area         </v>
          </cell>
          <cell r="F40">
            <v>793290</v>
          </cell>
          <cell r="G40">
            <v>346667595</v>
          </cell>
          <cell r="H40">
            <v>437</v>
          </cell>
          <cell r="I40">
            <v>17</v>
          </cell>
          <cell r="J40">
            <v>418</v>
          </cell>
          <cell r="K40">
            <v>421</v>
          </cell>
          <cell r="L40">
            <v>0</v>
          </cell>
          <cell r="M40">
            <v>0</v>
          </cell>
          <cell r="N40">
            <v>13472.1</v>
          </cell>
          <cell r="O40">
            <v>5887308.8200000003</v>
          </cell>
          <cell r="P40">
            <v>5758840.8200000003</v>
          </cell>
          <cell r="Q40">
            <v>128468</v>
          </cell>
          <cell r="R40">
            <v>0</v>
          </cell>
          <cell r="S40">
            <v>0</v>
          </cell>
          <cell r="T40">
            <v>0</v>
          </cell>
          <cell r="U40">
            <v>3050312.8</v>
          </cell>
          <cell r="V40">
            <v>0</v>
          </cell>
          <cell r="W40">
            <v>0</v>
          </cell>
          <cell r="X40">
            <v>0</v>
          </cell>
          <cell r="Y40">
            <v>0</v>
          </cell>
          <cell r="Z40">
            <v>0</v>
          </cell>
          <cell r="AA40">
            <v>0</v>
          </cell>
          <cell r="AB40">
            <v>0</v>
          </cell>
          <cell r="AC40">
            <v>0</v>
          </cell>
          <cell r="AD40">
            <v>0</v>
          </cell>
          <cell r="AE40">
            <v>0</v>
          </cell>
          <cell r="AF40">
            <v>0</v>
          </cell>
          <cell r="AG40">
            <v>861631</v>
          </cell>
          <cell r="AH40">
            <v>0</v>
          </cell>
          <cell r="AI40">
            <v>437</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346553595</v>
          </cell>
          <cell r="BC40">
            <v>114000</v>
          </cell>
          <cell r="BD40" t="str">
            <v>AC</v>
          </cell>
          <cell r="BE40">
            <v>437</v>
          </cell>
        </row>
        <row r="41">
          <cell r="A41">
            <v>497</v>
          </cell>
          <cell r="B41">
            <v>9</v>
          </cell>
          <cell r="C41">
            <v>10</v>
          </cell>
          <cell r="D41">
            <v>1</v>
          </cell>
          <cell r="E41" t="str">
            <v xml:space="preserve">Bloomer                 </v>
          </cell>
          <cell r="F41">
            <v>636548</v>
          </cell>
          <cell r="G41">
            <v>791865564</v>
          </cell>
          <cell r="H41">
            <v>1244</v>
          </cell>
          <cell r="I41">
            <v>29</v>
          </cell>
          <cell r="J41">
            <v>1196</v>
          </cell>
          <cell r="K41">
            <v>1202</v>
          </cell>
          <cell r="L41">
            <v>0</v>
          </cell>
          <cell r="M41">
            <v>0</v>
          </cell>
          <cell r="N41">
            <v>12268.06</v>
          </cell>
          <cell r="O41">
            <v>15261471.699999999</v>
          </cell>
          <cell r="P41">
            <v>12985321.699999999</v>
          </cell>
          <cell r="Q41">
            <v>2276150</v>
          </cell>
          <cell r="R41">
            <v>0</v>
          </cell>
          <cell r="S41">
            <v>0</v>
          </cell>
          <cell r="T41">
            <v>0</v>
          </cell>
          <cell r="U41">
            <v>9412054.7699999996</v>
          </cell>
          <cell r="V41">
            <v>0</v>
          </cell>
          <cell r="W41">
            <v>0</v>
          </cell>
          <cell r="X41">
            <v>0</v>
          </cell>
          <cell r="Y41">
            <v>0</v>
          </cell>
          <cell r="Z41">
            <v>0</v>
          </cell>
          <cell r="AA41">
            <v>0</v>
          </cell>
          <cell r="AB41">
            <v>0</v>
          </cell>
          <cell r="AC41">
            <v>0</v>
          </cell>
          <cell r="AD41">
            <v>0</v>
          </cell>
          <cell r="AE41">
            <v>1</v>
          </cell>
          <cell r="AF41">
            <v>1</v>
          </cell>
          <cell r="AG41">
            <v>861631</v>
          </cell>
          <cell r="AH41">
            <v>0</v>
          </cell>
          <cell r="AI41">
            <v>1244</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15</v>
          </cell>
          <cell r="AY41">
            <v>1</v>
          </cell>
          <cell r="AZ41">
            <v>0</v>
          </cell>
          <cell r="BA41">
            <v>0</v>
          </cell>
          <cell r="BB41">
            <v>790775664</v>
          </cell>
          <cell r="BC41">
            <v>1089900</v>
          </cell>
          <cell r="BD41" t="str">
            <v>AC</v>
          </cell>
          <cell r="BE41">
            <v>1228</v>
          </cell>
        </row>
        <row r="42">
          <cell r="A42">
            <v>602</v>
          </cell>
          <cell r="B42">
            <v>58</v>
          </cell>
          <cell r="C42">
            <v>8</v>
          </cell>
          <cell r="D42">
            <v>1</v>
          </cell>
          <cell r="E42" t="str">
            <v xml:space="preserve">Bonduel                 </v>
          </cell>
          <cell r="F42">
            <v>842167</v>
          </cell>
          <cell r="G42">
            <v>650153054</v>
          </cell>
          <cell r="H42">
            <v>772</v>
          </cell>
          <cell r="I42">
            <v>24</v>
          </cell>
          <cell r="J42">
            <v>705</v>
          </cell>
          <cell r="K42">
            <v>697</v>
          </cell>
          <cell r="L42">
            <v>0</v>
          </cell>
          <cell r="M42">
            <v>0</v>
          </cell>
          <cell r="N42">
            <v>12152.62</v>
          </cell>
          <cell r="O42">
            <v>9381825.1899999995</v>
          </cell>
          <cell r="P42">
            <v>8370825.1900000004</v>
          </cell>
          <cell r="Q42">
            <v>1011000</v>
          </cell>
          <cell r="R42">
            <v>0</v>
          </cell>
          <cell r="S42">
            <v>0</v>
          </cell>
          <cell r="T42">
            <v>0</v>
          </cell>
          <cell r="U42">
            <v>4603376.41</v>
          </cell>
          <cell r="V42">
            <v>0</v>
          </cell>
          <cell r="W42">
            <v>0</v>
          </cell>
          <cell r="X42">
            <v>0</v>
          </cell>
          <cell r="Y42">
            <v>0</v>
          </cell>
          <cell r="Z42">
            <v>0</v>
          </cell>
          <cell r="AA42">
            <v>0</v>
          </cell>
          <cell r="AB42">
            <v>0</v>
          </cell>
          <cell r="AC42">
            <v>0</v>
          </cell>
          <cell r="AD42">
            <v>0</v>
          </cell>
          <cell r="AE42">
            <v>0</v>
          </cell>
          <cell r="AF42">
            <v>0</v>
          </cell>
          <cell r="AG42">
            <v>861631</v>
          </cell>
          <cell r="AH42">
            <v>0</v>
          </cell>
          <cell r="AI42">
            <v>772</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38</v>
          </cell>
          <cell r="AY42">
            <v>9</v>
          </cell>
          <cell r="AZ42">
            <v>0</v>
          </cell>
          <cell r="BA42">
            <v>0</v>
          </cell>
          <cell r="BB42">
            <v>649922154</v>
          </cell>
          <cell r="BC42">
            <v>230900</v>
          </cell>
          <cell r="BD42" t="str">
            <v>AC</v>
          </cell>
          <cell r="BE42">
            <v>725</v>
          </cell>
        </row>
        <row r="43">
          <cell r="A43">
            <v>609</v>
          </cell>
          <cell r="B43">
            <v>22</v>
          </cell>
          <cell r="C43">
            <v>3</v>
          </cell>
          <cell r="D43">
            <v>1</v>
          </cell>
          <cell r="E43" t="str">
            <v xml:space="preserve">Boscobel                </v>
          </cell>
          <cell r="F43">
            <v>545343</v>
          </cell>
          <cell r="G43">
            <v>412824287</v>
          </cell>
          <cell r="H43">
            <v>757</v>
          </cell>
          <cell r="I43">
            <v>17</v>
          </cell>
          <cell r="J43">
            <v>734</v>
          </cell>
          <cell r="K43">
            <v>725</v>
          </cell>
          <cell r="L43">
            <v>0</v>
          </cell>
          <cell r="M43">
            <v>0</v>
          </cell>
          <cell r="N43">
            <v>12664.6</v>
          </cell>
          <cell r="O43">
            <v>9587099</v>
          </cell>
          <cell r="P43">
            <v>9587099</v>
          </cell>
          <cell r="Q43">
            <v>0</v>
          </cell>
          <cell r="R43">
            <v>0</v>
          </cell>
          <cell r="S43">
            <v>0</v>
          </cell>
          <cell r="T43">
            <v>0</v>
          </cell>
          <cell r="U43">
            <v>6438431.7199999997</v>
          </cell>
          <cell r="V43">
            <v>0</v>
          </cell>
          <cell r="W43">
            <v>0</v>
          </cell>
          <cell r="X43">
            <v>0</v>
          </cell>
          <cell r="Y43">
            <v>0</v>
          </cell>
          <cell r="Z43">
            <v>0</v>
          </cell>
          <cell r="AA43">
            <v>0</v>
          </cell>
          <cell r="AB43">
            <v>0</v>
          </cell>
          <cell r="AC43">
            <v>0</v>
          </cell>
          <cell r="AD43">
            <v>0</v>
          </cell>
          <cell r="AE43">
            <v>1</v>
          </cell>
          <cell r="AF43">
            <v>1</v>
          </cell>
          <cell r="AG43">
            <v>861631</v>
          </cell>
          <cell r="AH43">
            <v>0</v>
          </cell>
          <cell r="AI43">
            <v>757</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10</v>
          </cell>
          <cell r="AY43">
            <v>0</v>
          </cell>
          <cell r="AZ43">
            <v>0</v>
          </cell>
          <cell r="BA43">
            <v>0</v>
          </cell>
          <cell r="BB43">
            <v>412239887</v>
          </cell>
          <cell r="BC43">
            <v>584400</v>
          </cell>
          <cell r="BD43" t="str">
            <v>AC</v>
          </cell>
          <cell r="BE43">
            <v>747</v>
          </cell>
        </row>
        <row r="44">
          <cell r="A44">
            <v>616</v>
          </cell>
          <cell r="B44">
            <v>63</v>
          </cell>
          <cell r="C44">
            <v>9</v>
          </cell>
          <cell r="D44">
            <v>3</v>
          </cell>
          <cell r="E44" t="str">
            <v xml:space="preserve">North Lakeland          </v>
          </cell>
          <cell r="F44">
            <v>17506625</v>
          </cell>
          <cell r="G44">
            <v>2433420827</v>
          </cell>
          <cell r="H44">
            <v>139</v>
          </cell>
          <cell r="I44">
            <v>0</v>
          </cell>
          <cell r="J44">
            <v>138</v>
          </cell>
          <cell r="K44">
            <v>131</v>
          </cell>
          <cell r="L44">
            <v>0</v>
          </cell>
          <cell r="M44">
            <v>0</v>
          </cell>
          <cell r="N44">
            <v>21760.97</v>
          </cell>
          <cell r="O44">
            <v>3024775.07</v>
          </cell>
          <cell r="P44">
            <v>2824050.07</v>
          </cell>
          <cell r="Q44">
            <v>200725</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1292446</v>
          </cell>
          <cell r="AH44">
            <v>0</v>
          </cell>
          <cell r="AI44">
            <v>139</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4</v>
          </cell>
          <cell r="AY44">
            <v>0</v>
          </cell>
          <cell r="AZ44">
            <v>0</v>
          </cell>
          <cell r="BA44">
            <v>0</v>
          </cell>
          <cell r="BB44">
            <v>2433322927</v>
          </cell>
          <cell r="BC44">
            <v>97900</v>
          </cell>
          <cell r="BD44" t="str">
            <v>AC</v>
          </cell>
          <cell r="BE44">
            <v>135</v>
          </cell>
        </row>
        <row r="45">
          <cell r="A45">
            <v>623</v>
          </cell>
          <cell r="B45">
            <v>58</v>
          </cell>
          <cell r="C45">
            <v>8</v>
          </cell>
          <cell r="D45">
            <v>1</v>
          </cell>
          <cell r="E45" t="str">
            <v xml:space="preserve">Bowler                  </v>
          </cell>
          <cell r="F45">
            <v>500752</v>
          </cell>
          <cell r="G45">
            <v>195293313</v>
          </cell>
          <cell r="H45">
            <v>390</v>
          </cell>
          <cell r="I45">
            <v>9</v>
          </cell>
          <cell r="J45">
            <v>376</v>
          </cell>
          <cell r="K45">
            <v>381</v>
          </cell>
          <cell r="L45">
            <v>0</v>
          </cell>
          <cell r="M45">
            <v>0</v>
          </cell>
          <cell r="N45">
            <v>14349.23</v>
          </cell>
          <cell r="O45">
            <v>5596198</v>
          </cell>
          <cell r="P45">
            <v>5153917</v>
          </cell>
          <cell r="Q45">
            <v>442281</v>
          </cell>
          <cell r="R45">
            <v>0</v>
          </cell>
          <cell r="S45">
            <v>213831</v>
          </cell>
          <cell r="T45">
            <v>0</v>
          </cell>
          <cell r="U45">
            <v>3154788.99</v>
          </cell>
          <cell r="V45">
            <v>0</v>
          </cell>
          <cell r="W45">
            <v>0</v>
          </cell>
          <cell r="X45">
            <v>0</v>
          </cell>
          <cell r="Y45">
            <v>0</v>
          </cell>
          <cell r="Z45">
            <v>0</v>
          </cell>
          <cell r="AA45">
            <v>0</v>
          </cell>
          <cell r="AB45">
            <v>0</v>
          </cell>
          <cell r="AC45">
            <v>0</v>
          </cell>
          <cell r="AD45">
            <v>0</v>
          </cell>
          <cell r="AE45">
            <v>0</v>
          </cell>
          <cell r="AF45">
            <v>0</v>
          </cell>
          <cell r="AG45">
            <v>861631</v>
          </cell>
          <cell r="AH45">
            <v>0</v>
          </cell>
          <cell r="AI45">
            <v>390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2</v>
          </cell>
          <cell r="AY45">
            <v>0</v>
          </cell>
          <cell r="AZ45">
            <v>0</v>
          </cell>
          <cell r="BA45">
            <v>0</v>
          </cell>
          <cell r="BB45">
            <v>195281913</v>
          </cell>
          <cell r="BC45">
            <v>11400</v>
          </cell>
          <cell r="BD45" t="str">
            <v>AC</v>
          </cell>
          <cell r="BE45">
            <v>388</v>
          </cell>
        </row>
        <row r="46">
          <cell r="A46">
            <v>637</v>
          </cell>
          <cell r="B46">
            <v>17</v>
          </cell>
          <cell r="C46">
            <v>11</v>
          </cell>
          <cell r="D46">
            <v>1</v>
          </cell>
          <cell r="E46" t="str">
            <v xml:space="preserve">Boyceville Community    </v>
          </cell>
          <cell r="F46">
            <v>569372</v>
          </cell>
          <cell r="G46">
            <v>416210656</v>
          </cell>
          <cell r="H46">
            <v>731</v>
          </cell>
          <cell r="I46">
            <v>9</v>
          </cell>
          <cell r="J46">
            <v>717</v>
          </cell>
          <cell r="K46">
            <v>719</v>
          </cell>
          <cell r="L46">
            <v>0</v>
          </cell>
          <cell r="M46">
            <v>0.49</v>
          </cell>
          <cell r="N46">
            <v>12477.3</v>
          </cell>
          <cell r="O46">
            <v>9120908.2699999996</v>
          </cell>
          <cell r="P46">
            <v>7675380.2699999996</v>
          </cell>
          <cell r="Q46">
            <v>1445528</v>
          </cell>
          <cell r="R46">
            <v>0</v>
          </cell>
          <cell r="S46">
            <v>0</v>
          </cell>
          <cell r="T46">
            <v>0</v>
          </cell>
          <cell r="U46">
            <v>5738989.3499999996</v>
          </cell>
          <cell r="V46">
            <v>0</v>
          </cell>
          <cell r="W46">
            <v>0</v>
          </cell>
          <cell r="X46">
            <v>0</v>
          </cell>
          <cell r="Y46">
            <v>0</v>
          </cell>
          <cell r="Z46">
            <v>0</v>
          </cell>
          <cell r="AA46">
            <v>0</v>
          </cell>
          <cell r="AB46">
            <v>0</v>
          </cell>
          <cell r="AC46">
            <v>0.5</v>
          </cell>
          <cell r="AD46">
            <v>0.47</v>
          </cell>
          <cell r="AE46">
            <v>0</v>
          </cell>
          <cell r="AF46">
            <v>0</v>
          </cell>
          <cell r="AG46">
            <v>861631</v>
          </cell>
          <cell r="AH46">
            <v>0</v>
          </cell>
          <cell r="AI46">
            <v>731</v>
          </cell>
          <cell r="AJ46">
            <v>0</v>
          </cell>
          <cell r="AK46">
            <v>0</v>
          </cell>
          <cell r="AL46">
            <v>0</v>
          </cell>
          <cell r="AM46">
            <v>0</v>
          </cell>
          <cell r="AN46">
            <v>0</v>
          </cell>
          <cell r="AO46">
            <v>0</v>
          </cell>
          <cell r="AP46">
            <v>0</v>
          </cell>
          <cell r="AQ46">
            <v>0</v>
          </cell>
          <cell r="AR46">
            <v>0</v>
          </cell>
          <cell r="AS46">
            <v>0</v>
          </cell>
          <cell r="AT46">
            <v>0.5</v>
          </cell>
          <cell r="AU46">
            <v>0.5</v>
          </cell>
          <cell r="AV46">
            <v>0</v>
          </cell>
          <cell r="AW46">
            <v>0</v>
          </cell>
          <cell r="AX46">
            <v>3</v>
          </cell>
          <cell r="AY46">
            <v>0</v>
          </cell>
          <cell r="AZ46">
            <v>0</v>
          </cell>
          <cell r="BA46">
            <v>0</v>
          </cell>
          <cell r="BB46">
            <v>416125856</v>
          </cell>
          <cell r="BC46">
            <v>84800</v>
          </cell>
          <cell r="BD46" t="str">
            <v>AC</v>
          </cell>
          <cell r="BE46">
            <v>728</v>
          </cell>
        </row>
        <row r="47">
          <cell r="A47">
            <v>657</v>
          </cell>
          <cell r="B47">
            <v>30</v>
          </cell>
          <cell r="C47">
            <v>2</v>
          </cell>
          <cell r="D47">
            <v>3</v>
          </cell>
          <cell r="E47" t="str">
            <v xml:space="preserve">Brighton #1             </v>
          </cell>
          <cell r="F47">
            <v>1834181</v>
          </cell>
          <cell r="G47">
            <v>264121996</v>
          </cell>
          <cell r="H47">
            <v>144</v>
          </cell>
          <cell r="I47">
            <v>0</v>
          </cell>
          <cell r="J47">
            <v>144</v>
          </cell>
          <cell r="K47">
            <v>143</v>
          </cell>
          <cell r="L47">
            <v>0</v>
          </cell>
          <cell r="M47">
            <v>0</v>
          </cell>
          <cell r="N47">
            <v>10118.33</v>
          </cell>
          <cell r="O47">
            <v>1457039.33</v>
          </cell>
          <cell r="P47">
            <v>1457039.33</v>
          </cell>
          <cell r="Q47">
            <v>0</v>
          </cell>
          <cell r="R47">
            <v>0</v>
          </cell>
          <cell r="S47">
            <v>0</v>
          </cell>
          <cell r="T47">
            <v>0</v>
          </cell>
          <cell r="U47">
            <v>377488.28</v>
          </cell>
          <cell r="V47">
            <v>0</v>
          </cell>
          <cell r="W47">
            <v>0</v>
          </cell>
          <cell r="X47">
            <v>0</v>
          </cell>
          <cell r="Y47">
            <v>0</v>
          </cell>
          <cell r="Z47">
            <v>0</v>
          </cell>
          <cell r="AA47">
            <v>0</v>
          </cell>
          <cell r="AB47">
            <v>0</v>
          </cell>
          <cell r="AC47">
            <v>0</v>
          </cell>
          <cell r="AD47">
            <v>0</v>
          </cell>
          <cell r="AE47">
            <v>0</v>
          </cell>
          <cell r="AF47">
            <v>0</v>
          </cell>
          <cell r="AG47">
            <v>1292446</v>
          </cell>
          <cell r="AH47">
            <v>0</v>
          </cell>
          <cell r="AI47">
            <v>144</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264116396</v>
          </cell>
          <cell r="BC47">
            <v>5600</v>
          </cell>
          <cell r="BD47" t="str">
            <v>AC</v>
          </cell>
          <cell r="BE47">
            <v>144</v>
          </cell>
        </row>
        <row r="48">
          <cell r="A48">
            <v>658</v>
          </cell>
          <cell r="B48">
            <v>8</v>
          </cell>
          <cell r="C48">
            <v>7</v>
          </cell>
          <cell r="D48">
            <v>1</v>
          </cell>
          <cell r="E48" t="str">
            <v xml:space="preserve">Brillion                </v>
          </cell>
          <cell r="F48">
            <v>580543</v>
          </cell>
          <cell r="G48">
            <v>537582940</v>
          </cell>
          <cell r="H48">
            <v>926</v>
          </cell>
          <cell r="I48">
            <v>34</v>
          </cell>
          <cell r="J48">
            <v>864</v>
          </cell>
          <cell r="K48">
            <v>856</v>
          </cell>
          <cell r="L48">
            <v>0</v>
          </cell>
          <cell r="M48">
            <v>0.88</v>
          </cell>
          <cell r="N48">
            <v>11145.67</v>
          </cell>
          <cell r="O48">
            <v>10320889.289999999</v>
          </cell>
          <cell r="P48">
            <v>9038601.6799999997</v>
          </cell>
          <cell r="Q48">
            <v>1282287.6100000001</v>
          </cell>
          <cell r="R48">
            <v>0</v>
          </cell>
          <cell r="S48">
            <v>0</v>
          </cell>
          <cell r="T48">
            <v>0</v>
          </cell>
          <cell r="U48">
            <v>6996966.3899999997</v>
          </cell>
          <cell r="V48">
            <v>0</v>
          </cell>
          <cell r="W48">
            <v>0</v>
          </cell>
          <cell r="X48">
            <v>0</v>
          </cell>
          <cell r="Y48">
            <v>0</v>
          </cell>
          <cell r="Z48">
            <v>0</v>
          </cell>
          <cell r="AA48">
            <v>0</v>
          </cell>
          <cell r="AB48">
            <v>0</v>
          </cell>
          <cell r="AC48">
            <v>0.88</v>
          </cell>
          <cell r="AD48">
            <v>0.88</v>
          </cell>
          <cell r="AE48">
            <v>0</v>
          </cell>
          <cell r="AF48">
            <v>0</v>
          </cell>
          <cell r="AG48">
            <v>861631</v>
          </cell>
          <cell r="AH48">
            <v>0</v>
          </cell>
          <cell r="AI48">
            <v>926</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30</v>
          </cell>
          <cell r="AY48">
            <v>1</v>
          </cell>
          <cell r="AZ48">
            <v>0</v>
          </cell>
          <cell r="BA48">
            <v>0</v>
          </cell>
          <cell r="BB48">
            <v>534300940</v>
          </cell>
          <cell r="BC48">
            <v>3282000</v>
          </cell>
          <cell r="BD48" t="str">
            <v>AC</v>
          </cell>
          <cell r="BE48">
            <v>895</v>
          </cell>
        </row>
        <row r="49">
          <cell r="A49">
            <v>665</v>
          </cell>
          <cell r="B49">
            <v>30</v>
          </cell>
          <cell r="C49">
            <v>2</v>
          </cell>
          <cell r="D49">
            <v>3</v>
          </cell>
          <cell r="E49" t="str">
            <v xml:space="preserve">Bristol #1              </v>
          </cell>
          <cell r="F49">
            <v>1773068</v>
          </cell>
          <cell r="G49">
            <v>1317389341</v>
          </cell>
          <cell r="H49">
            <v>743</v>
          </cell>
          <cell r="I49">
            <v>8</v>
          </cell>
          <cell r="J49">
            <v>737</v>
          </cell>
          <cell r="K49">
            <v>732</v>
          </cell>
          <cell r="L49">
            <v>0</v>
          </cell>
          <cell r="M49">
            <v>0.03</v>
          </cell>
          <cell r="N49">
            <v>13806.09</v>
          </cell>
          <cell r="O49">
            <v>10257921.369999999</v>
          </cell>
          <cell r="P49">
            <v>8121011.3700000001</v>
          </cell>
          <cell r="Q49">
            <v>2136910</v>
          </cell>
          <cell r="R49">
            <v>0</v>
          </cell>
          <cell r="S49">
            <v>0</v>
          </cell>
          <cell r="T49">
            <v>0</v>
          </cell>
          <cell r="U49">
            <v>4095823.82</v>
          </cell>
          <cell r="V49">
            <v>0</v>
          </cell>
          <cell r="W49">
            <v>0</v>
          </cell>
          <cell r="X49">
            <v>0</v>
          </cell>
          <cell r="Y49">
            <v>0</v>
          </cell>
          <cell r="Z49">
            <v>0</v>
          </cell>
          <cell r="AA49">
            <v>0</v>
          </cell>
          <cell r="AB49">
            <v>0</v>
          </cell>
          <cell r="AC49">
            <v>0.03</v>
          </cell>
          <cell r="AD49">
            <v>0.03</v>
          </cell>
          <cell r="AE49">
            <v>0</v>
          </cell>
          <cell r="AF49">
            <v>0</v>
          </cell>
          <cell r="AG49">
            <v>1292446</v>
          </cell>
          <cell r="AH49">
            <v>0</v>
          </cell>
          <cell r="AI49">
            <v>743</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1316845441</v>
          </cell>
          <cell r="BC49">
            <v>543900</v>
          </cell>
          <cell r="BD49" t="str">
            <v>AC</v>
          </cell>
          <cell r="BE49">
            <v>743</v>
          </cell>
        </row>
        <row r="50">
          <cell r="A50">
            <v>700</v>
          </cell>
          <cell r="B50">
            <v>23</v>
          </cell>
          <cell r="C50">
            <v>2</v>
          </cell>
          <cell r="D50">
            <v>1</v>
          </cell>
          <cell r="E50" t="str">
            <v xml:space="preserve">Brodhead                </v>
          </cell>
          <cell r="F50">
            <v>624177</v>
          </cell>
          <cell r="G50">
            <v>661003540</v>
          </cell>
          <cell r="H50">
            <v>1059</v>
          </cell>
          <cell r="I50">
            <v>49</v>
          </cell>
          <cell r="J50">
            <v>1006</v>
          </cell>
          <cell r="K50">
            <v>1011</v>
          </cell>
          <cell r="L50">
            <v>0</v>
          </cell>
          <cell r="M50">
            <v>0.54</v>
          </cell>
          <cell r="N50">
            <v>11130.42</v>
          </cell>
          <cell r="O50">
            <v>11787118.310000001</v>
          </cell>
          <cell r="P50">
            <v>11787118.310000001</v>
          </cell>
          <cell r="Q50">
            <v>0</v>
          </cell>
          <cell r="R50">
            <v>0</v>
          </cell>
          <cell r="S50">
            <v>0</v>
          </cell>
          <cell r="T50">
            <v>0</v>
          </cell>
          <cell r="U50">
            <v>7318542.9199999999</v>
          </cell>
          <cell r="V50">
            <v>0</v>
          </cell>
          <cell r="W50">
            <v>0</v>
          </cell>
          <cell r="X50">
            <v>0</v>
          </cell>
          <cell r="Y50">
            <v>0</v>
          </cell>
          <cell r="Z50">
            <v>0</v>
          </cell>
          <cell r="AA50">
            <v>0</v>
          </cell>
          <cell r="AB50">
            <v>0</v>
          </cell>
          <cell r="AC50">
            <v>0.54</v>
          </cell>
          <cell r="AD50">
            <v>0.54</v>
          </cell>
          <cell r="AE50">
            <v>0</v>
          </cell>
          <cell r="AF50">
            <v>0</v>
          </cell>
          <cell r="AG50">
            <v>861631</v>
          </cell>
          <cell r="AH50">
            <v>0</v>
          </cell>
          <cell r="AI50">
            <v>1059</v>
          </cell>
          <cell r="AJ50">
            <v>0</v>
          </cell>
          <cell r="AK50">
            <v>0</v>
          </cell>
          <cell r="AL50">
            <v>0</v>
          </cell>
          <cell r="AM50">
            <v>0</v>
          </cell>
          <cell r="AN50">
            <v>0</v>
          </cell>
          <cell r="AO50">
            <v>0</v>
          </cell>
          <cell r="AP50">
            <v>0</v>
          </cell>
          <cell r="AQ50">
            <v>0</v>
          </cell>
          <cell r="AR50">
            <v>0</v>
          </cell>
          <cell r="AS50">
            <v>0</v>
          </cell>
          <cell r="AT50">
            <v>0.25</v>
          </cell>
          <cell r="AU50">
            <v>0.25</v>
          </cell>
          <cell r="AV50">
            <v>0</v>
          </cell>
          <cell r="AW50">
            <v>0</v>
          </cell>
          <cell r="AX50">
            <v>0</v>
          </cell>
          <cell r="AY50">
            <v>0</v>
          </cell>
          <cell r="AZ50">
            <v>0</v>
          </cell>
          <cell r="BA50">
            <v>0</v>
          </cell>
          <cell r="BB50">
            <v>660472440</v>
          </cell>
          <cell r="BC50">
            <v>531100</v>
          </cell>
          <cell r="BD50" t="str">
            <v>AC</v>
          </cell>
          <cell r="BE50">
            <v>1059</v>
          </cell>
        </row>
        <row r="51">
          <cell r="A51">
            <v>714</v>
          </cell>
          <cell r="B51">
            <v>67</v>
          </cell>
          <cell r="C51">
            <v>1</v>
          </cell>
          <cell r="D51">
            <v>1</v>
          </cell>
          <cell r="E51" t="str">
            <v xml:space="preserve">Elmbrook                </v>
          </cell>
          <cell r="F51">
            <v>1322095</v>
          </cell>
          <cell r="G51">
            <v>10531809348</v>
          </cell>
          <cell r="H51">
            <v>7966</v>
          </cell>
          <cell r="I51">
            <v>195</v>
          </cell>
          <cell r="J51">
            <v>7604</v>
          </cell>
          <cell r="K51">
            <v>7644</v>
          </cell>
          <cell r="L51">
            <v>0</v>
          </cell>
          <cell r="M51">
            <v>0.82</v>
          </cell>
          <cell r="N51">
            <v>12110.56</v>
          </cell>
          <cell r="O51">
            <v>96472733</v>
          </cell>
          <cell r="P51">
            <v>89663447</v>
          </cell>
          <cell r="Q51">
            <v>6809286</v>
          </cell>
          <cell r="R51">
            <v>0</v>
          </cell>
          <cell r="S51">
            <v>0</v>
          </cell>
          <cell r="T51">
            <v>0</v>
          </cell>
          <cell r="U51">
            <v>18048580.489999998</v>
          </cell>
          <cell r="V51">
            <v>0</v>
          </cell>
          <cell r="W51">
            <v>180631</v>
          </cell>
          <cell r="X51">
            <v>6.15</v>
          </cell>
          <cell r="Y51">
            <v>6</v>
          </cell>
          <cell r="Z51">
            <v>6</v>
          </cell>
          <cell r="AA51">
            <v>0.15</v>
          </cell>
          <cell r="AB51">
            <v>0</v>
          </cell>
          <cell r="AC51">
            <v>0.79</v>
          </cell>
          <cell r="AD51">
            <v>0.84</v>
          </cell>
          <cell r="AE51">
            <v>1</v>
          </cell>
          <cell r="AF51">
            <v>1</v>
          </cell>
          <cell r="AG51">
            <v>861631</v>
          </cell>
          <cell r="AH51">
            <v>0</v>
          </cell>
          <cell r="AI51">
            <v>7966</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95</v>
          </cell>
          <cell r="AY51">
            <v>14</v>
          </cell>
          <cell r="AZ51">
            <v>0</v>
          </cell>
          <cell r="BA51">
            <v>37</v>
          </cell>
          <cell r="BB51">
            <v>10426639048</v>
          </cell>
          <cell r="BC51">
            <v>105170300</v>
          </cell>
          <cell r="BD51" t="str">
            <v>AC</v>
          </cell>
          <cell r="BE51">
            <v>7820</v>
          </cell>
        </row>
        <row r="52">
          <cell r="A52">
            <v>721</v>
          </cell>
          <cell r="B52">
            <v>40</v>
          </cell>
          <cell r="C52">
            <v>1</v>
          </cell>
          <cell r="D52">
            <v>1</v>
          </cell>
          <cell r="E52" t="str">
            <v xml:space="preserve">Brown Deer              </v>
          </cell>
          <cell r="F52">
            <v>696335</v>
          </cell>
          <cell r="G52">
            <v>1288916700</v>
          </cell>
          <cell r="H52">
            <v>1851</v>
          </cell>
          <cell r="I52">
            <v>18</v>
          </cell>
          <cell r="J52">
            <v>1737</v>
          </cell>
          <cell r="K52">
            <v>1769</v>
          </cell>
          <cell r="L52">
            <v>0</v>
          </cell>
          <cell r="M52">
            <v>0</v>
          </cell>
          <cell r="N52">
            <v>13785.57</v>
          </cell>
          <cell r="O52">
            <v>25517094</v>
          </cell>
          <cell r="P52">
            <v>22563951</v>
          </cell>
          <cell r="Q52">
            <v>2953143</v>
          </cell>
          <cell r="R52">
            <v>0</v>
          </cell>
          <cell r="S52">
            <v>0</v>
          </cell>
          <cell r="T52">
            <v>0</v>
          </cell>
          <cell r="U52">
            <v>13516573.869999999</v>
          </cell>
          <cell r="V52">
            <v>0</v>
          </cell>
          <cell r="W52">
            <v>0</v>
          </cell>
          <cell r="X52">
            <v>0</v>
          </cell>
          <cell r="Y52">
            <v>0</v>
          </cell>
          <cell r="Z52">
            <v>0</v>
          </cell>
          <cell r="AA52">
            <v>0</v>
          </cell>
          <cell r="AB52">
            <v>0</v>
          </cell>
          <cell r="AC52">
            <v>0</v>
          </cell>
          <cell r="AD52">
            <v>0</v>
          </cell>
          <cell r="AE52">
            <v>0</v>
          </cell>
          <cell r="AF52">
            <v>0</v>
          </cell>
          <cell r="AG52">
            <v>861631</v>
          </cell>
          <cell r="AH52">
            <v>0</v>
          </cell>
          <cell r="AI52">
            <v>1851</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79</v>
          </cell>
          <cell r="AY52">
            <v>1</v>
          </cell>
          <cell r="AZ52">
            <v>0</v>
          </cell>
          <cell r="BA52">
            <v>0</v>
          </cell>
          <cell r="BB52">
            <v>1223405300</v>
          </cell>
          <cell r="BC52">
            <v>65511400</v>
          </cell>
          <cell r="BD52" t="str">
            <v>AC</v>
          </cell>
          <cell r="BE52">
            <v>1771</v>
          </cell>
        </row>
        <row r="53">
          <cell r="A53">
            <v>735</v>
          </cell>
          <cell r="B53">
            <v>54</v>
          </cell>
          <cell r="C53">
            <v>10</v>
          </cell>
          <cell r="D53">
            <v>1</v>
          </cell>
          <cell r="E53" t="str">
            <v xml:space="preserve">Bruce                   </v>
          </cell>
          <cell r="F53">
            <v>883149</v>
          </cell>
          <cell r="G53">
            <v>421261956</v>
          </cell>
          <cell r="H53">
            <v>477</v>
          </cell>
          <cell r="I53">
            <v>9</v>
          </cell>
          <cell r="J53">
            <v>464</v>
          </cell>
          <cell r="K53">
            <v>462</v>
          </cell>
          <cell r="L53">
            <v>0</v>
          </cell>
          <cell r="M53">
            <v>0</v>
          </cell>
          <cell r="N53">
            <v>11851.61</v>
          </cell>
          <cell r="O53">
            <v>5653217.6600000001</v>
          </cell>
          <cell r="P53">
            <v>5653217.6600000001</v>
          </cell>
          <cell r="Q53">
            <v>0</v>
          </cell>
          <cell r="R53">
            <v>0</v>
          </cell>
          <cell r="S53">
            <v>0</v>
          </cell>
          <cell r="T53">
            <v>0</v>
          </cell>
          <cell r="U53">
            <v>3011886.68</v>
          </cell>
          <cell r="V53">
            <v>0</v>
          </cell>
          <cell r="W53">
            <v>0</v>
          </cell>
          <cell r="X53">
            <v>0</v>
          </cell>
          <cell r="Y53">
            <v>0</v>
          </cell>
          <cell r="Z53">
            <v>0</v>
          </cell>
          <cell r="AA53">
            <v>0</v>
          </cell>
          <cell r="AB53">
            <v>0</v>
          </cell>
          <cell r="AC53">
            <v>0</v>
          </cell>
          <cell r="AD53">
            <v>0</v>
          </cell>
          <cell r="AE53">
            <v>0</v>
          </cell>
          <cell r="AF53">
            <v>0</v>
          </cell>
          <cell r="AG53">
            <v>861631</v>
          </cell>
          <cell r="AH53">
            <v>0</v>
          </cell>
          <cell r="AI53">
            <v>477</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v>
          </cell>
          <cell r="AY53">
            <v>0</v>
          </cell>
          <cell r="AZ53">
            <v>0</v>
          </cell>
          <cell r="BA53">
            <v>1</v>
          </cell>
          <cell r="BB53">
            <v>421114956</v>
          </cell>
          <cell r="BC53">
            <v>147000</v>
          </cell>
          <cell r="BD53" t="str">
            <v>AC</v>
          </cell>
          <cell r="BE53">
            <v>472</v>
          </cell>
        </row>
        <row r="54">
          <cell r="A54">
            <v>777</v>
          </cell>
          <cell r="B54">
            <v>51</v>
          </cell>
          <cell r="C54">
            <v>2</v>
          </cell>
          <cell r="D54">
            <v>1</v>
          </cell>
          <cell r="E54" t="str">
            <v xml:space="preserve">Burlington Area         </v>
          </cell>
          <cell r="F54">
            <v>928307</v>
          </cell>
          <cell r="G54">
            <v>3077339341</v>
          </cell>
          <cell r="H54">
            <v>3315</v>
          </cell>
          <cell r="I54">
            <v>11</v>
          </cell>
          <cell r="J54">
            <v>3147</v>
          </cell>
          <cell r="K54">
            <v>3166</v>
          </cell>
          <cell r="L54">
            <v>0</v>
          </cell>
          <cell r="M54">
            <v>0.51</v>
          </cell>
          <cell r="N54">
            <v>12999.98</v>
          </cell>
          <cell r="O54">
            <v>43094937</v>
          </cell>
          <cell r="P54">
            <v>36525115</v>
          </cell>
          <cell r="Q54">
            <v>6569822</v>
          </cell>
          <cell r="R54">
            <v>0</v>
          </cell>
          <cell r="S54">
            <v>0</v>
          </cell>
          <cell r="T54">
            <v>0</v>
          </cell>
          <cell r="U54">
            <v>18729913.170000002</v>
          </cell>
          <cell r="V54">
            <v>0</v>
          </cell>
          <cell r="W54">
            <v>0</v>
          </cell>
          <cell r="X54">
            <v>0</v>
          </cell>
          <cell r="Y54">
            <v>0</v>
          </cell>
          <cell r="Z54">
            <v>0</v>
          </cell>
          <cell r="AA54">
            <v>0</v>
          </cell>
          <cell r="AB54">
            <v>0</v>
          </cell>
          <cell r="AC54">
            <v>0.5</v>
          </cell>
          <cell r="AD54">
            <v>0.51</v>
          </cell>
          <cell r="AE54">
            <v>0</v>
          </cell>
          <cell r="AF54">
            <v>0</v>
          </cell>
          <cell r="AG54">
            <v>861631</v>
          </cell>
          <cell r="AH54">
            <v>0</v>
          </cell>
          <cell r="AI54">
            <v>3315</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144</v>
          </cell>
          <cell r="AY54">
            <v>1</v>
          </cell>
          <cell r="AZ54">
            <v>0</v>
          </cell>
          <cell r="BA54">
            <v>1</v>
          </cell>
          <cell r="BB54">
            <v>3074128941</v>
          </cell>
          <cell r="BC54">
            <v>3210400</v>
          </cell>
          <cell r="BD54" t="str">
            <v>AC</v>
          </cell>
          <cell r="BE54">
            <v>3169</v>
          </cell>
        </row>
        <row r="55">
          <cell r="A55">
            <v>840</v>
          </cell>
          <cell r="B55">
            <v>2</v>
          </cell>
          <cell r="C55">
            <v>12</v>
          </cell>
          <cell r="D55">
            <v>1</v>
          </cell>
          <cell r="E55" t="str">
            <v xml:space="preserve">Butternut               </v>
          </cell>
          <cell r="F55">
            <v>944336</v>
          </cell>
          <cell r="G55">
            <v>127485328</v>
          </cell>
          <cell r="H55">
            <v>135</v>
          </cell>
          <cell r="I55">
            <v>0</v>
          </cell>
          <cell r="J55">
            <v>136</v>
          </cell>
          <cell r="K55">
            <v>133</v>
          </cell>
          <cell r="L55">
            <v>0</v>
          </cell>
          <cell r="M55">
            <v>0</v>
          </cell>
          <cell r="N55">
            <v>11773.39</v>
          </cell>
          <cell r="O55">
            <v>1589408</v>
          </cell>
          <cell r="P55">
            <v>1589408</v>
          </cell>
          <cell r="Q55">
            <v>0</v>
          </cell>
          <cell r="R55">
            <v>0</v>
          </cell>
          <cell r="S55">
            <v>0</v>
          </cell>
          <cell r="T55">
            <v>0</v>
          </cell>
          <cell r="U55">
            <v>806533.23</v>
          </cell>
          <cell r="V55">
            <v>0</v>
          </cell>
          <cell r="W55">
            <v>0</v>
          </cell>
          <cell r="X55">
            <v>0</v>
          </cell>
          <cell r="Y55">
            <v>0</v>
          </cell>
          <cell r="Z55">
            <v>0</v>
          </cell>
          <cell r="AA55">
            <v>0</v>
          </cell>
          <cell r="AB55">
            <v>0</v>
          </cell>
          <cell r="AC55">
            <v>0</v>
          </cell>
          <cell r="AD55">
            <v>0</v>
          </cell>
          <cell r="AE55">
            <v>0</v>
          </cell>
          <cell r="AF55">
            <v>0</v>
          </cell>
          <cell r="AG55">
            <v>861631</v>
          </cell>
          <cell r="AH55">
            <v>0</v>
          </cell>
          <cell r="AI55">
            <v>135</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127469628</v>
          </cell>
          <cell r="BC55">
            <v>15700</v>
          </cell>
          <cell r="BD55" t="str">
            <v>AC</v>
          </cell>
          <cell r="BE55">
            <v>135</v>
          </cell>
        </row>
        <row r="56">
          <cell r="A56">
            <v>870</v>
          </cell>
          <cell r="B56">
            <v>9</v>
          </cell>
          <cell r="C56">
            <v>10</v>
          </cell>
          <cell r="D56">
            <v>1</v>
          </cell>
          <cell r="E56" t="str">
            <v xml:space="preserve">Cadott Community        </v>
          </cell>
          <cell r="F56">
            <v>613926</v>
          </cell>
          <cell r="G56">
            <v>521222830</v>
          </cell>
          <cell r="H56">
            <v>849</v>
          </cell>
          <cell r="I56">
            <v>19</v>
          </cell>
          <cell r="J56">
            <v>806</v>
          </cell>
          <cell r="K56">
            <v>804</v>
          </cell>
          <cell r="L56">
            <v>0</v>
          </cell>
          <cell r="M56">
            <v>0</v>
          </cell>
          <cell r="N56">
            <v>13668.1</v>
          </cell>
          <cell r="O56">
            <v>11604217</v>
          </cell>
          <cell r="P56">
            <v>10709717</v>
          </cell>
          <cell r="Q56">
            <v>894500</v>
          </cell>
          <cell r="R56">
            <v>0</v>
          </cell>
          <cell r="S56">
            <v>0</v>
          </cell>
          <cell r="T56">
            <v>0</v>
          </cell>
          <cell r="U56">
            <v>7205780.7999999998</v>
          </cell>
          <cell r="V56">
            <v>0</v>
          </cell>
          <cell r="W56">
            <v>0</v>
          </cell>
          <cell r="X56">
            <v>0</v>
          </cell>
          <cell r="Y56">
            <v>0</v>
          </cell>
          <cell r="Z56">
            <v>0</v>
          </cell>
          <cell r="AA56">
            <v>0</v>
          </cell>
          <cell r="AB56">
            <v>0</v>
          </cell>
          <cell r="AC56">
            <v>0</v>
          </cell>
          <cell r="AD56">
            <v>0</v>
          </cell>
          <cell r="AE56">
            <v>0</v>
          </cell>
          <cell r="AF56">
            <v>0</v>
          </cell>
          <cell r="AG56">
            <v>861631</v>
          </cell>
          <cell r="AH56">
            <v>0</v>
          </cell>
          <cell r="AI56">
            <v>849</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19</v>
          </cell>
          <cell r="AY56">
            <v>6</v>
          </cell>
          <cell r="AZ56">
            <v>0</v>
          </cell>
          <cell r="BA56">
            <v>0</v>
          </cell>
          <cell r="BB56">
            <v>521058130</v>
          </cell>
          <cell r="BC56">
            <v>164700</v>
          </cell>
          <cell r="BD56" t="str">
            <v>AC</v>
          </cell>
          <cell r="BE56">
            <v>824</v>
          </cell>
        </row>
        <row r="57">
          <cell r="A57">
            <v>882</v>
          </cell>
          <cell r="B57">
            <v>11</v>
          </cell>
          <cell r="C57">
            <v>5</v>
          </cell>
          <cell r="D57">
            <v>1</v>
          </cell>
          <cell r="E57" t="str">
            <v xml:space="preserve">Cambria-Friesland       </v>
          </cell>
          <cell r="F57">
            <v>779848</v>
          </cell>
          <cell r="G57">
            <v>263588725</v>
          </cell>
          <cell r="H57">
            <v>338</v>
          </cell>
          <cell r="I57">
            <v>8</v>
          </cell>
          <cell r="J57">
            <v>331</v>
          </cell>
          <cell r="K57">
            <v>321</v>
          </cell>
          <cell r="L57">
            <v>0</v>
          </cell>
          <cell r="M57">
            <v>0.12</v>
          </cell>
          <cell r="N57">
            <v>16045.27</v>
          </cell>
          <cell r="O57">
            <v>5423302.1299999999</v>
          </cell>
          <cell r="P57">
            <v>5353823.05</v>
          </cell>
          <cell r="Q57">
            <v>117190</v>
          </cell>
          <cell r="R57">
            <v>0</v>
          </cell>
          <cell r="S57">
            <v>0</v>
          </cell>
          <cell r="T57">
            <v>0</v>
          </cell>
          <cell r="U57">
            <v>2468741.5</v>
          </cell>
          <cell r="V57">
            <v>0</v>
          </cell>
          <cell r="W57">
            <v>0</v>
          </cell>
          <cell r="X57">
            <v>0</v>
          </cell>
          <cell r="Y57">
            <v>0</v>
          </cell>
          <cell r="Z57">
            <v>0</v>
          </cell>
          <cell r="AA57">
            <v>0</v>
          </cell>
          <cell r="AB57">
            <v>0</v>
          </cell>
          <cell r="AC57">
            <v>0.12</v>
          </cell>
          <cell r="AD57">
            <v>0.12</v>
          </cell>
          <cell r="AE57">
            <v>0</v>
          </cell>
          <cell r="AF57">
            <v>0</v>
          </cell>
          <cell r="AG57">
            <v>861631</v>
          </cell>
          <cell r="AH57">
            <v>0</v>
          </cell>
          <cell r="AI57">
            <v>338</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2</v>
          </cell>
          <cell r="AY57">
            <v>2</v>
          </cell>
          <cell r="AZ57">
            <v>47710.92</v>
          </cell>
          <cell r="BA57">
            <v>0</v>
          </cell>
          <cell r="BB57">
            <v>262940625</v>
          </cell>
          <cell r="BC57">
            <v>648100</v>
          </cell>
          <cell r="BD57" t="str">
            <v>AC</v>
          </cell>
          <cell r="BE57">
            <v>334</v>
          </cell>
        </row>
        <row r="58">
          <cell r="A58">
            <v>896</v>
          </cell>
          <cell r="B58">
            <v>13</v>
          </cell>
          <cell r="C58">
            <v>2</v>
          </cell>
          <cell r="D58">
            <v>1</v>
          </cell>
          <cell r="E58" t="str">
            <v xml:space="preserve">Cambridge               </v>
          </cell>
          <cell r="F58">
            <v>1027609</v>
          </cell>
          <cell r="G58">
            <v>936151658</v>
          </cell>
          <cell r="H58">
            <v>911</v>
          </cell>
          <cell r="I58">
            <v>37</v>
          </cell>
          <cell r="J58">
            <v>866</v>
          </cell>
          <cell r="K58">
            <v>868</v>
          </cell>
          <cell r="L58">
            <v>0</v>
          </cell>
          <cell r="M58">
            <v>0.22</v>
          </cell>
          <cell r="N58">
            <v>12346.21</v>
          </cell>
          <cell r="O58">
            <v>11247397.5</v>
          </cell>
          <cell r="P58">
            <v>10649887</v>
          </cell>
          <cell r="Q58">
            <v>597510.5</v>
          </cell>
          <cell r="R58">
            <v>0</v>
          </cell>
          <cell r="S58">
            <v>0</v>
          </cell>
          <cell r="T58">
            <v>0</v>
          </cell>
          <cell r="U58">
            <v>4474805.34</v>
          </cell>
          <cell r="V58">
            <v>106885.5</v>
          </cell>
          <cell r="W58">
            <v>0</v>
          </cell>
          <cell r="X58">
            <v>0</v>
          </cell>
          <cell r="Y58">
            <v>0</v>
          </cell>
          <cell r="Z58">
            <v>0</v>
          </cell>
          <cell r="AA58">
            <v>0</v>
          </cell>
          <cell r="AB58">
            <v>0</v>
          </cell>
          <cell r="AC58">
            <v>0.22</v>
          </cell>
          <cell r="AD58">
            <v>0.22</v>
          </cell>
          <cell r="AE58">
            <v>0</v>
          </cell>
          <cell r="AF58">
            <v>0</v>
          </cell>
          <cell r="AG58">
            <v>861631</v>
          </cell>
          <cell r="AH58">
            <v>0</v>
          </cell>
          <cell r="AI58">
            <v>911</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7</v>
          </cell>
          <cell r="AY58">
            <v>0</v>
          </cell>
          <cell r="AZ58">
            <v>0</v>
          </cell>
          <cell r="BA58">
            <v>0</v>
          </cell>
          <cell r="BB58">
            <v>936032758</v>
          </cell>
          <cell r="BC58">
            <v>118900</v>
          </cell>
          <cell r="BD58" t="str">
            <v>AC</v>
          </cell>
          <cell r="BE58">
            <v>904</v>
          </cell>
        </row>
        <row r="59">
          <cell r="A59">
            <v>903</v>
          </cell>
          <cell r="B59">
            <v>3</v>
          </cell>
          <cell r="C59">
            <v>11</v>
          </cell>
          <cell r="D59">
            <v>1</v>
          </cell>
          <cell r="E59" t="str">
            <v xml:space="preserve">Cameron                 </v>
          </cell>
          <cell r="F59">
            <v>575491</v>
          </cell>
          <cell r="G59">
            <v>523696952</v>
          </cell>
          <cell r="H59">
            <v>910</v>
          </cell>
          <cell r="I59">
            <v>38</v>
          </cell>
          <cell r="J59">
            <v>867</v>
          </cell>
          <cell r="K59">
            <v>872</v>
          </cell>
          <cell r="L59">
            <v>0</v>
          </cell>
          <cell r="M59">
            <v>0.24</v>
          </cell>
          <cell r="N59">
            <v>12429.06</v>
          </cell>
          <cell r="O59">
            <v>11310445</v>
          </cell>
          <cell r="P59">
            <v>9104487</v>
          </cell>
          <cell r="Q59">
            <v>2205958</v>
          </cell>
          <cell r="R59">
            <v>0</v>
          </cell>
          <cell r="S59">
            <v>0</v>
          </cell>
          <cell r="T59">
            <v>0</v>
          </cell>
          <cell r="U59">
            <v>7217295.2199999997</v>
          </cell>
          <cell r="V59">
            <v>0</v>
          </cell>
          <cell r="W59">
            <v>0</v>
          </cell>
          <cell r="X59">
            <v>0</v>
          </cell>
          <cell r="Y59">
            <v>0</v>
          </cell>
          <cell r="Z59">
            <v>0</v>
          </cell>
          <cell r="AA59">
            <v>0</v>
          </cell>
          <cell r="AB59">
            <v>0</v>
          </cell>
          <cell r="AC59">
            <v>0.24</v>
          </cell>
          <cell r="AD59">
            <v>0.24</v>
          </cell>
          <cell r="AE59">
            <v>0</v>
          </cell>
          <cell r="AF59">
            <v>0</v>
          </cell>
          <cell r="AG59">
            <v>861631</v>
          </cell>
          <cell r="AH59">
            <v>0</v>
          </cell>
          <cell r="AI59">
            <v>910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1</v>
          </cell>
          <cell r="AY59">
            <v>1</v>
          </cell>
          <cell r="AZ59">
            <v>0</v>
          </cell>
          <cell r="BA59">
            <v>0</v>
          </cell>
          <cell r="BB59">
            <v>523318552</v>
          </cell>
          <cell r="BC59">
            <v>378400</v>
          </cell>
          <cell r="BD59" t="str">
            <v>AC</v>
          </cell>
          <cell r="BE59">
            <v>908</v>
          </cell>
        </row>
        <row r="60">
          <cell r="A60">
            <v>910</v>
          </cell>
          <cell r="B60">
            <v>20</v>
          </cell>
          <cell r="C60">
            <v>6</v>
          </cell>
          <cell r="D60">
            <v>1</v>
          </cell>
          <cell r="E60" t="str">
            <v xml:space="preserve">Campbellsport           </v>
          </cell>
          <cell r="F60">
            <v>914331</v>
          </cell>
          <cell r="G60">
            <v>1282806630</v>
          </cell>
          <cell r="H60">
            <v>1403</v>
          </cell>
          <cell r="I60">
            <v>18</v>
          </cell>
          <cell r="J60">
            <v>1346</v>
          </cell>
          <cell r="K60">
            <v>1341</v>
          </cell>
          <cell r="L60">
            <v>0</v>
          </cell>
          <cell r="M60">
            <v>0</v>
          </cell>
          <cell r="N60">
            <v>11321.39</v>
          </cell>
          <cell r="O60">
            <v>15883910.85</v>
          </cell>
          <cell r="P60">
            <v>13917469</v>
          </cell>
          <cell r="Q60">
            <v>1966441.85</v>
          </cell>
          <cell r="R60">
            <v>0</v>
          </cell>
          <cell r="S60">
            <v>0</v>
          </cell>
          <cell r="T60">
            <v>0</v>
          </cell>
          <cell r="U60">
            <v>7527412.7400000002</v>
          </cell>
          <cell r="V60">
            <v>198226.85</v>
          </cell>
          <cell r="W60">
            <v>0</v>
          </cell>
          <cell r="X60">
            <v>0</v>
          </cell>
          <cell r="Y60">
            <v>0</v>
          </cell>
          <cell r="Z60">
            <v>0</v>
          </cell>
          <cell r="AA60">
            <v>0</v>
          </cell>
          <cell r="AB60">
            <v>0</v>
          </cell>
          <cell r="AC60">
            <v>0</v>
          </cell>
          <cell r="AD60">
            <v>0</v>
          </cell>
          <cell r="AE60">
            <v>1</v>
          </cell>
          <cell r="AF60">
            <v>1</v>
          </cell>
          <cell r="AG60">
            <v>861631</v>
          </cell>
          <cell r="AH60">
            <v>0</v>
          </cell>
          <cell r="AI60">
            <v>1403</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37</v>
          </cell>
          <cell r="AY60">
            <v>4</v>
          </cell>
          <cell r="AZ60">
            <v>0</v>
          </cell>
          <cell r="BA60">
            <v>0</v>
          </cell>
          <cell r="BB60">
            <v>1282090930</v>
          </cell>
          <cell r="BC60">
            <v>715700</v>
          </cell>
          <cell r="BD60" t="str">
            <v>AC</v>
          </cell>
          <cell r="BE60">
            <v>1362</v>
          </cell>
        </row>
        <row r="61">
          <cell r="A61">
            <v>980</v>
          </cell>
          <cell r="B61">
            <v>41</v>
          </cell>
          <cell r="C61">
            <v>4</v>
          </cell>
          <cell r="D61">
            <v>1</v>
          </cell>
          <cell r="E61" t="str">
            <v xml:space="preserve">Cashton                 </v>
          </cell>
          <cell r="F61">
            <v>490497</v>
          </cell>
          <cell r="G61">
            <v>283016634</v>
          </cell>
          <cell r="H61">
            <v>577</v>
          </cell>
          <cell r="I61">
            <v>25</v>
          </cell>
          <cell r="J61">
            <v>537</v>
          </cell>
          <cell r="K61">
            <v>543</v>
          </cell>
          <cell r="L61">
            <v>0</v>
          </cell>
          <cell r="M61">
            <v>0.28000000000000003</v>
          </cell>
          <cell r="N61">
            <v>11717.86</v>
          </cell>
          <cell r="O61">
            <v>6761204</v>
          </cell>
          <cell r="P61">
            <v>5729173</v>
          </cell>
          <cell r="Q61">
            <v>1032031</v>
          </cell>
          <cell r="R61">
            <v>0</v>
          </cell>
          <cell r="S61">
            <v>0</v>
          </cell>
          <cell r="T61">
            <v>0</v>
          </cell>
          <cell r="U61">
            <v>4640282.8099999996</v>
          </cell>
          <cell r="V61">
            <v>0</v>
          </cell>
          <cell r="W61">
            <v>0</v>
          </cell>
          <cell r="X61">
            <v>0</v>
          </cell>
          <cell r="Y61">
            <v>0</v>
          </cell>
          <cell r="Z61">
            <v>0</v>
          </cell>
          <cell r="AA61">
            <v>0</v>
          </cell>
          <cell r="AB61">
            <v>0</v>
          </cell>
          <cell r="AC61">
            <v>0.56000000000000005</v>
          </cell>
          <cell r="AD61">
            <v>0</v>
          </cell>
          <cell r="AE61">
            <v>0</v>
          </cell>
          <cell r="AF61">
            <v>0</v>
          </cell>
          <cell r="AG61">
            <v>861631</v>
          </cell>
          <cell r="AH61">
            <v>0</v>
          </cell>
          <cell r="AI61">
            <v>577</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12</v>
          </cell>
          <cell r="AY61">
            <v>0</v>
          </cell>
          <cell r="AZ61">
            <v>0</v>
          </cell>
          <cell r="BA61">
            <v>0</v>
          </cell>
          <cell r="BB61">
            <v>282894134</v>
          </cell>
          <cell r="BC61">
            <v>122500</v>
          </cell>
          <cell r="BD61" t="str">
            <v>AC</v>
          </cell>
          <cell r="BE61">
            <v>565</v>
          </cell>
        </row>
        <row r="62">
          <cell r="A62">
            <v>994</v>
          </cell>
          <cell r="B62">
            <v>22</v>
          </cell>
          <cell r="C62">
            <v>3</v>
          </cell>
          <cell r="D62">
            <v>1</v>
          </cell>
          <cell r="E62" t="str">
            <v xml:space="preserve">Cassville               </v>
          </cell>
          <cell r="F62">
            <v>782152</v>
          </cell>
          <cell r="G62">
            <v>179112845</v>
          </cell>
          <cell r="H62">
            <v>229</v>
          </cell>
          <cell r="I62">
            <v>5</v>
          </cell>
          <cell r="J62">
            <v>223</v>
          </cell>
          <cell r="K62">
            <v>224</v>
          </cell>
          <cell r="L62">
            <v>0</v>
          </cell>
          <cell r="M62">
            <v>0.36</v>
          </cell>
          <cell r="N62">
            <v>13518.91</v>
          </cell>
          <cell r="O62">
            <v>3095831.24</v>
          </cell>
          <cell r="P62">
            <v>3095831.24</v>
          </cell>
          <cell r="Q62">
            <v>0</v>
          </cell>
          <cell r="R62">
            <v>0</v>
          </cell>
          <cell r="S62">
            <v>0</v>
          </cell>
          <cell r="T62">
            <v>0</v>
          </cell>
          <cell r="U62">
            <v>1501438.56</v>
          </cell>
          <cell r="V62">
            <v>0</v>
          </cell>
          <cell r="W62">
            <v>0</v>
          </cell>
          <cell r="X62">
            <v>0</v>
          </cell>
          <cell r="Y62">
            <v>0</v>
          </cell>
          <cell r="Z62">
            <v>0</v>
          </cell>
          <cell r="AA62">
            <v>0</v>
          </cell>
          <cell r="AB62">
            <v>0</v>
          </cell>
          <cell r="AC62">
            <v>0.3</v>
          </cell>
          <cell r="AD62">
            <v>0.42</v>
          </cell>
          <cell r="AE62">
            <v>0</v>
          </cell>
          <cell r="AF62">
            <v>0</v>
          </cell>
          <cell r="AG62">
            <v>861631</v>
          </cell>
          <cell r="AH62">
            <v>0</v>
          </cell>
          <cell r="AI62">
            <v>229</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179049345</v>
          </cell>
          <cell r="BC62">
            <v>63500</v>
          </cell>
          <cell r="BD62" t="str">
            <v>AC</v>
          </cell>
          <cell r="BE62">
            <v>229</v>
          </cell>
        </row>
        <row r="63">
          <cell r="A63">
            <v>1015</v>
          </cell>
          <cell r="B63">
            <v>45</v>
          </cell>
          <cell r="C63">
            <v>1</v>
          </cell>
          <cell r="D63">
            <v>1</v>
          </cell>
          <cell r="E63" t="str">
            <v xml:space="preserve">Cedarburg               </v>
          </cell>
          <cell r="F63">
            <v>1115440</v>
          </cell>
          <cell r="G63">
            <v>3397628954</v>
          </cell>
          <cell r="H63">
            <v>3046</v>
          </cell>
          <cell r="I63">
            <v>67</v>
          </cell>
          <cell r="J63">
            <v>2924</v>
          </cell>
          <cell r="K63">
            <v>2939</v>
          </cell>
          <cell r="L63">
            <v>0</v>
          </cell>
          <cell r="M63">
            <v>0.22</v>
          </cell>
          <cell r="N63">
            <v>11482.67</v>
          </cell>
          <cell r="O63">
            <v>34976226.229999997</v>
          </cell>
          <cell r="P63">
            <v>30875408.23</v>
          </cell>
          <cell r="Q63">
            <v>4100818</v>
          </cell>
          <cell r="R63">
            <v>0</v>
          </cell>
          <cell r="S63">
            <v>0</v>
          </cell>
          <cell r="T63">
            <v>0</v>
          </cell>
          <cell r="U63">
            <v>14132104.15</v>
          </cell>
          <cell r="V63">
            <v>0</v>
          </cell>
          <cell r="W63">
            <v>0</v>
          </cell>
          <cell r="X63">
            <v>0</v>
          </cell>
          <cell r="Y63">
            <v>0</v>
          </cell>
          <cell r="Z63">
            <v>0</v>
          </cell>
          <cell r="AA63">
            <v>0</v>
          </cell>
          <cell r="AB63">
            <v>0</v>
          </cell>
          <cell r="AC63">
            <v>0.22</v>
          </cell>
          <cell r="AD63">
            <v>0.22</v>
          </cell>
          <cell r="AE63">
            <v>0</v>
          </cell>
          <cell r="AF63">
            <v>0</v>
          </cell>
          <cell r="AG63">
            <v>861631</v>
          </cell>
          <cell r="AH63">
            <v>0</v>
          </cell>
          <cell r="AI63">
            <v>3046</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42</v>
          </cell>
          <cell r="AY63">
            <v>5</v>
          </cell>
          <cell r="AZ63">
            <v>0</v>
          </cell>
          <cell r="BA63">
            <v>0</v>
          </cell>
          <cell r="BB63">
            <v>3394064854</v>
          </cell>
          <cell r="BC63">
            <v>3564100</v>
          </cell>
          <cell r="BD63" t="str">
            <v>AC</v>
          </cell>
          <cell r="BE63">
            <v>2999</v>
          </cell>
        </row>
        <row r="64">
          <cell r="A64">
            <v>1029</v>
          </cell>
          <cell r="B64">
            <v>59</v>
          </cell>
          <cell r="C64">
            <v>7</v>
          </cell>
          <cell r="D64">
            <v>1</v>
          </cell>
          <cell r="E64" t="str">
            <v>Cedar Grove-Belgium Area</v>
          </cell>
          <cell r="F64">
            <v>762690</v>
          </cell>
          <cell r="G64">
            <v>752012077</v>
          </cell>
          <cell r="H64">
            <v>986</v>
          </cell>
          <cell r="I64">
            <v>22</v>
          </cell>
          <cell r="J64">
            <v>937</v>
          </cell>
          <cell r="K64">
            <v>926</v>
          </cell>
          <cell r="L64">
            <v>0</v>
          </cell>
          <cell r="M64">
            <v>0.12</v>
          </cell>
          <cell r="N64">
            <v>11921.04</v>
          </cell>
          <cell r="O64">
            <v>11754148.6</v>
          </cell>
          <cell r="P64">
            <v>10094259.6</v>
          </cell>
          <cell r="Q64">
            <v>1659889</v>
          </cell>
          <cell r="R64">
            <v>0</v>
          </cell>
          <cell r="S64">
            <v>0</v>
          </cell>
          <cell r="T64">
            <v>0</v>
          </cell>
          <cell r="U64">
            <v>6585272.7300000004</v>
          </cell>
          <cell r="V64">
            <v>0</v>
          </cell>
          <cell r="W64">
            <v>0</v>
          </cell>
          <cell r="X64">
            <v>0</v>
          </cell>
          <cell r="Y64">
            <v>0</v>
          </cell>
          <cell r="Z64">
            <v>0</v>
          </cell>
          <cell r="AA64">
            <v>0</v>
          </cell>
          <cell r="AB64">
            <v>0</v>
          </cell>
          <cell r="AC64">
            <v>0</v>
          </cell>
          <cell r="AD64">
            <v>0.24</v>
          </cell>
          <cell r="AE64">
            <v>0</v>
          </cell>
          <cell r="AF64">
            <v>0</v>
          </cell>
          <cell r="AG64">
            <v>861631</v>
          </cell>
          <cell r="AH64">
            <v>0</v>
          </cell>
          <cell r="AI64">
            <v>986</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28</v>
          </cell>
          <cell r="AY64">
            <v>4</v>
          </cell>
          <cell r="AZ64">
            <v>0</v>
          </cell>
          <cell r="BA64">
            <v>0</v>
          </cell>
          <cell r="BB64">
            <v>751606677</v>
          </cell>
          <cell r="BC64">
            <v>405400</v>
          </cell>
          <cell r="BD64" t="str">
            <v>AC</v>
          </cell>
          <cell r="BE64">
            <v>954</v>
          </cell>
        </row>
        <row r="65">
          <cell r="A65">
            <v>1071</v>
          </cell>
          <cell r="B65">
            <v>50</v>
          </cell>
          <cell r="C65">
            <v>12</v>
          </cell>
          <cell r="D65">
            <v>1</v>
          </cell>
          <cell r="E65" t="str">
            <v xml:space="preserve">Chequamegon             </v>
          </cell>
          <cell r="F65">
            <v>1303253</v>
          </cell>
          <cell r="G65">
            <v>959194118</v>
          </cell>
          <cell r="H65">
            <v>736</v>
          </cell>
          <cell r="I65">
            <v>0</v>
          </cell>
          <cell r="J65">
            <v>743</v>
          </cell>
          <cell r="K65">
            <v>727</v>
          </cell>
          <cell r="L65">
            <v>0</v>
          </cell>
          <cell r="M65">
            <v>0</v>
          </cell>
          <cell r="N65">
            <v>12206.78</v>
          </cell>
          <cell r="O65">
            <v>8984192.2799999993</v>
          </cell>
          <cell r="P65">
            <v>8793728</v>
          </cell>
          <cell r="Q65">
            <v>190464.28</v>
          </cell>
          <cell r="R65">
            <v>0</v>
          </cell>
          <cell r="S65">
            <v>0</v>
          </cell>
          <cell r="T65">
            <v>0</v>
          </cell>
          <cell r="U65">
            <v>2555460.15</v>
          </cell>
          <cell r="V65">
            <v>190464.28</v>
          </cell>
          <cell r="W65">
            <v>0</v>
          </cell>
          <cell r="X65">
            <v>0</v>
          </cell>
          <cell r="Y65">
            <v>0</v>
          </cell>
          <cell r="Z65">
            <v>0</v>
          </cell>
          <cell r="AA65">
            <v>0</v>
          </cell>
          <cell r="AB65">
            <v>0</v>
          </cell>
          <cell r="AC65">
            <v>0</v>
          </cell>
          <cell r="AD65">
            <v>0</v>
          </cell>
          <cell r="AE65">
            <v>0</v>
          </cell>
          <cell r="AF65">
            <v>0</v>
          </cell>
          <cell r="AG65">
            <v>861631</v>
          </cell>
          <cell r="AH65">
            <v>0</v>
          </cell>
          <cell r="AI65">
            <v>736</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1</v>
          </cell>
          <cell r="AY65">
            <v>0</v>
          </cell>
          <cell r="AZ65">
            <v>0</v>
          </cell>
          <cell r="BA65">
            <v>0</v>
          </cell>
          <cell r="BB65">
            <v>958763618</v>
          </cell>
          <cell r="BC65">
            <v>430500</v>
          </cell>
          <cell r="BD65" t="str">
            <v>AC</v>
          </cell>
          <cell r="BE65">
            <v>735</v>
          </cell>
        </row>
        <row r="66">
          <cell r="A66">
            <v>1080</v>
          </cell>
          <cell r="B66">
            <v>3</v>
          </cell>
          <cell r="C66">
            <v>11</v>
          </cell>
          <cell r="D66">
            <v>1</v>
          </cell>
          <cell r="E66" t="str">
            <v xml:space="preserve">Chetek-Weyerhaeuser     </v>
          </cell>
          <cell r="F66">
            <v>1314363</v>
          </cell>
          <cell r="G66">
            <v>1360365760</v>
          </cell>
          <cell r="H66">
            <v>1035</v>
          </cell>
          <cell r="I66">
            <v>3</v>
          </cell>
          <cell r="J66">
            <v>1028</v>
          </cell>
          <cell r="K66">
            <v>1025</v>
          </cell>
          <cell r="L66">
            <v>0</v>
          </cell>
          <cell r="M66">
            <v>0</v>
          </cell>
          <cell r="N66">
            <v>15312.45</v>
          </cell>
          <cell r="O66">
            <v>15848384.5</v>
          </cell>
          <cell r="P66">
            <v>15766224.5</v>
          </cell>
          <cell r="Q66">
            <v>82160</v>
          </cell>
          <cell r="R66">
            <v>0</v>
          </cell>
          <cell r="S66">
            <v>0</v>
          </cell>
          <cell r="T66">
            <v>0</v>
          </cell>
          <cell r="U66">
            <v>3115131.1</v>
          </cell>
          <cell r="V66">
            <v>0</v>
          </cell>
          <cell r="W66">
            <v>0</v>
          </cell>
          <cell r="X66">
            <v>0</v>
          </cell>
          <cell r="Y66">
            <v>0</v>
          </cell>
          <cell r="Z66">
            <v>0</v>
          </cell>
          <cell r="AA66">
            <v>0</v>
          </cell>
          <cell r="AB66">
            <v>0</v>
          </cell>
          <cell r="AC66">
            <v>0</v>
          </cell>
          <cell r="AD66">
            <v>0</v>
          </cell>
          <cell r="AE66">
            <v>0</v>
          </cell>
          <cell r="AF66">
            <v>0</v>
          </cell>
          <cell r="AG66">
            <v>861631</v>
          </cell>
          <cell r="AH66">
            <v>0</v>
          </cell>
          <cell r="AI66">
            <v>1035</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5</v>
          </cell>
          <cell r="AY66">
            <v>0</v>
          </cell>
          <cell r="AZ66">
            <v>0</v>
          </cell>
          <cell r="BA66">
            <v>0</v>
          </cell>
          <cell r="BB66">
            <v>1360020260</v>
          </cell>
          <cell r="BC66">
            <v>345500</v>
          </cell>
          <cell r="BD66" t="str">
            <v>AC</v>
          </cell>
          <cell r="BE66">
            <v>1030</v>
          </cell>
        </row>
        <row r="67">
          <cell r="A67">
            <v>1085</v>
          </cell>
          <cell r="B67">
            <v>8</v>
          </cell>
          <cell r="C67">
            <v>7</v>
          </cell>
          <cell r="D67">
            <v>1</v>
          </cell>
          <cell r="E67" t="str">
            <v xml:space="preserve">Chilton                 </v>
          </cell>
          <cell r="F67">
            <v>676544</v>
          </cell>
          <cell r="G67">
            <v>753669639</v>
          </cell>
          <cell r="H67">
            <v>1114</v>
          </cell>
          <cell r="I67">
            <v>20</v>
          </cell>
          <cell r="J67">
            <v>1073</v>
          </cell>
          <cell r="K67">
            <v>1051</v>
          </cell>
          <cell r="L67">
            <v>0</v>
          </cell>
          <cell r="M67">
            <v>0</v>
          </cell>
          <cell r="N67">
            <v>12827.59</v>
          </cell>
          <cell r="O67">
            <v>14289940.35</v>
          </cell>
          <cell r="P67">
            <v>11577029.68</v>
          </cell>
          <cell r="Q67">
            <v>2712910.67</v>
          </cell>
          <cell r="R67">
            <v>0</v>
          </cell>
          <cell r="S67">
            <v>0</v>
          </cell>
          <cell r="T67">
            <v>0</v>
          </cell>
          <cell r="U67">
            <v>7889026.7400000002</v>
          </cell>
          <cell r="V67">
            <v>17167.669999999998</v>
          </cell>
          <cell r="W67">
            <v>0</v>
          </cell>
          <cell r="X67">
            <v>0</v>
          </cell>
          <cell r="Y67">
            <v>0</v>
          </cell>
          <cell r="Z67">
            <v>0</v>
          </cell>
          <cell r="AA67">
            <v>0</v>
          </cell>
          <cell r="AB67">
            <v>0</v>
          </cell>
          <cell r="AC67">
            <v>0</v>
          </cell>
          <cell r="AD67">
            <v>0</v>
          </cell>
          <cell r="AE67">
            <v>0</v>
          </cell>
          <cell r="AF67">
            <v>0</v>
          </cell>
          <cell r="AG67">
            <v>861631</v>
          </cell>
          <cell r="AH67">
            <v>0</v>
          </cell>
          <cell r="AI67">
            <v>1114</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31</v>
          </cell>
          <cell r="AY67">
            <v>1</v>
          </cell>
          <cell r="AZ67">
            <v>0</v>
          </cell>
          <cell r="BA67">
            <v>0</v>
          </cell>
          <cell r="BB67">
            <v>751921839</v>
          </cell>
          <cell r="BC67">
            <v>1747800</v>
          </cell>
          <cell r="BD67" t="str">
            <v>AC</v>
          </cell>
          <cell r="BE67">
            <v>1082</v>
          </cell>
        </row>
        <row r="68">
          <cell r="A68">
            <v>1092</v>
          </cell>
          <cell r="B68">
            <v>9</v>
          </cell>
          <cell r="C68">
            <v>10</v>
          </cell>
          <cell r="D68">
            <v>1</v>
          </cell>
          <cell r="E68" t="str">
            <v xml:space="preserve">Chippewa Falls Area     </v>
          </cell>
          <cell r="F68">
            <v>858033</v>
          </cell>
          <cell r="G68">
            <v>4323629090</v>
          </cell>
          <cell r="H68">
            <v>5039</v>
          </cell>
          <cell r="I68">
            <v>36</v>
          </cell>
          <cell r="J68">
            <v>4820</v>
          </cell>
          <cell r="K68">
            <v>4795</v>
          </cell>
          <cell r="L68">
            <v>0</v>
          </cell>
          <cell r="M68">
            <v>0.2</v>
          </cell>
          <cell r="N68">
            <v>11606.54</v>
          </cell>
          <cell r="O68">
            <v>58485374</v>
          </cell>
          <cell r="P68">
            <v>54220523</v>
          </cell>
          <cell r="Q68">
            <v>4264851</v>
          </cell>
          <cell r="R68">
            <v>0</v>
          </cell>
          <cell r="S68">
            <v>0</v>
          </cell>
          <cell r="T68">
            <v>0</v>
          </cell>
          <cell r="U68">
            <v>32063457.050000001</v>
          </cell>
          <cell r="V68">
            <v>0</v>
          </cell>
          <cell r="W68">
            <v>0</v>
          </cell>
          <cell r="X68">
            <v>0</v>
          </cell>
          <cell r="Y68">
            <v>0</v>
          </cell>
          <cell r="Z68">
            <v>0</v>
          </cell>
          <cell r="AA68">
            <v>0</v>
          </cell>
          <cell r="AB68">
            <v>0</v>
          </cell>
          <cell r="AC68">
            <v>0.2</v>
          </cell>
          <cell r="AD68">
            <v>0.2</v>
          </cell>
          <cell r="AE68">
            <v>0</v>
          </cell>
          <cell r="AF68">
            <v>0</v>
          </cell>
          <cell r="AG68">
            <v>861631</v>
          </cell>
          <cell r="AH68">
            <v>0</v>
          </cell>
          <cell r="AI68">
            <v>5039</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152</v>
          </cell>
          <cell r="AY68">
            <v>43</v>
          </cell>
          <cell r="AZ68">
            <v>0</v>
          </cell>
          <cell r="BA68">
            <v>0</v>
          </cell>
          <cell r="BB68">
            <v>4298980990</v>
          </cell>
          <cell r="BC68">
            <v>24648100</v>
          </cell>
          <cell r="BD68" t="str">
            <v>AC</v>
          </cell>
          <cell r="BE68">
            <v>4844</v>
          </cell>
        </row>
        <row r="69">
          <cell r="A69">
            <v>1120</v>
          </cell>
          <cell r="B69">
            <v>48</v>
          </cell>
          <cell r="C69">
            <v>11</v>
          </cell>
          <cell r="D69">
            <v>1</v>
          </cell>
          <cell r="E69" t="str">
            <v xml:space="preserve">Clayton                 </v>
          </cell>
          <cell r="F69">
            <v>587943</v>
          </cell>
          <cell r="G69">
            <v>170503439</v>
          </cell>
          <cell r="H69">
            <v>290</v>
          </cell>
          <cell r="I69">
            <v>18</v>
          </cell>
          <cell r="J69">
            <v>271</v>
          </cell>
          <cell r="K69">
            <v>272</v>
          </cell>
          <cell r="L69">
            <v>0</v>
          </cell>
          <cell r="M69">
            <v>0</v>
          </cell>
          <cell r="N69">
            <v>14165.85</v>
          </cell>
          <cell r="O69">
            <v>4108096</v>
          </cell>
          <cell r="P69">
            <v>4108096</v>
          </cell>
          <cell r="Q69">
            <v>0</v>
          </cell>
          <cell r="R69">
            <v>0</v>
          </cell>
          <cell r="S69">
            <v>0</v>
          </cell>
          <cell r="T69">
            <v>0</v>
          </cell>
          <cell r="U69">
            <v>2564028.75</v>
          </cell>
          <cell r="V69">
            <v>0</v>
          </cell>
          <cell r="W69">
            <v>0</v>
          </cell>
          <cell r="X69">
            <v>0</v>
          </cell>
          <cell r="Y69">
            <v>0</v>
          </cell>
          <cell r="Z69">
            <v>0</v>
          </cell>
          <cell r="AA69">
            <v>0</v>
          </cell>
          <cell r="AB69">
            <v>0</v>
          </cell>
          <cell r="AC69">
            <v>0</v>
          </cell>
          <cell r="AD69">
            <v>0</v>
          </cell>
          <cell r="AE69">
            <v>0</v>
          </cell>
          <cell r="AF69">
            <v>0</v>
          </cell>
          <cell r="AG69">
            <v>861631</v>
          </cell>
          <cell r="AH69">
            <v>0</v>
          </cell>
          <cell r="AI69">
            <v>290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170465139</v>
          </cell>
          <cell r="BC69">
            <v>38300</v>
          </cell>
          <cell r="BD69" t="str">
            <v>AC</v>
          </cell>
          <cell r="BE69">
            <v>290</v>
          </cell>
        </row>
        <row r="70">
          <cell r="A70">
            <v>1127</v>
          </cell>
          <cell r="B70">
            <v>48</v>
          </cell>
          <cell r="C70">
            <v>11</v>
          </cell>
          <cell r="D70">
            <v>1</v>
          </cell>
          <cell r="E70" t="str">
            <v xml:space="preserve">Clear Lake              </v>
          </cell>
          <cell r="F70">
            <v>538728</v>
          </cell>
          <cell r="G70">
            <v>323236954</v>
          </cell>
          <cell r="H70">
            <v>600</v>
          </cell>
          <cell r="I70">
            <v>13</v>
          </cell>
          <cell r="J70">
            <v>582</v>
          </cell>
          <cell r="K70">
            <v>580</v>
          </cell>
          <cell r="L70">
            <v>0</v>
          </cell>
          <cell r="M70">
            <v>0.13</v>
          </cell>
          <cell r="N70">
            <v>13214.71</v>
          </cell>
          <cell r="O70">
            <v>7928827.0999999996</v>
          </cell>
          <cell r="P70">
            <v>6858200</v>
          </cell>
          <cell r="Q70">
            <v>1070627.1000000001</v>
          </cell>
          <cell r="R70">
            <v>0</v>
          </cell>
          <cell r="S70">
            <v>0</v>
          </cell>
          <cell r="T70">
            <v>0</v>
          </cell>
          <cell r="U70">
            <v>5253189.17</v>
          </cell>
          <cell r="V70">
            <v>0</v>
          </cell>
          <cell r="W70">
            <v>0</v>
          </cell>
          <cell r="X70">
            <v>0</v>
          </cell>
          <cell r="Y70">
            <v>0</v>
          </cell>
          <cell r="Z70">
            <v>0</v>
          </cell>
          <cell r="AA70">
            <v>0</v>
          </cell>
          <cell r="AB70">
            <v>0</v>
          </cell>
          <cell r="AC70">
            <v>0.13</v>
          </cell>
          <cell r="AD70">
            <v>0.12</v>
          </cell>
          <cell r="AE70">
            <v>0</v>
          </cell>
          <cell r="AF70">
            <v>0</v>
          </cell>
          <cell r="AG70">
            <v>861631</v>
          </cell>
          <cell r="AH70">
            <v>0</v>
          </cell>
          <cell r="AI70">
            <v>600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6</v>
          </cell>
          <cell r="AY70">
            <v>0</v>
          </cell>
          <cell r="AZ70">
            <v>0</v>
          </cell>
          <cell r="BA70">
            <v>0</v>
          </cell>
          <cell r="BB70">
            <v>323013854</v>
          </cell>
          <cell r="BC70">
            <v>223100</v>
          </cell>
          <cell r="BD70" t="str">
            <v>AC</v>
          </cell>
          <cell r="BE70">
            <v>594</v>
          </cell>
        </row>
        <row r="71">
          <cell r="A71">
            <v>1134</v>
          </cell>
          <cell r="B71">
            <v>53</v>
          </cell>
          <cell r="C71">
            <v>2</v>
          </cell>
          <cell r="D71">
            <v>1</v>
          </cell>
          <cell r="E71" t="str">
            <v xml:space="preserve">Clinton Community       </v>
          </cell>
          <cell r="F71">
            <v>933599</v>
          </cell>
          <cell r="G71">
            <v>892520266</v>
          </cell>
          <cell r="H71">
            <v>956</v>
          </cell>
          <cell r="I71">
            <v>23</v>
          </cell>
          <cell r="J71">
            <v>918</v>
          </cell>
          <cell r="K71">
            <v>922</v>
          </cell>
          <cell r="L71">
            <v>0</v>
          </cell>
          <cell r="M71">
            <v>0</v>
          </cell>
          <cell r="N71">
            <v>15903.38</v>
          </cell>
          <cell r="O71">
            <v>15203627</v>
          </cell>
          <cell r="P71">
            <v>12980850</v>
          </cell>
          <cell r="Q71">
            <v>2222777</v>
          </cell>
          <cell r="R71">
            <v>0</v>
          </cell>
          <cell r="S71">
            <v>0</v>
          </cell>
          <cell r="T71">
            <v>0</v>
          </cell>
          <cell r="U71">
            <v>7900167</v>
          </cell>
          <cell r="V71">
            <v>0</v>
          </cell>
          <cell r="W71">
            <v>0</v>
          </cell>
          <cell r="X71">
            <v>0</v>
          </cell>
          <cell r="Y71">
            <v>0</v>
          </cell>
          <cell r="Z71">
            <v>0</v>
          </cell>
          <cell r="AA71">
            <v>0</v>
          </cell>
          <cell r="AB71">
            <v>0</v>
          </cell>
          <cell r="AC71">
            <v>0</v>
          </cell>
          <cell r="AD71">
            <v>0</v>
          </cell>
          <cell r="AE71">
            <v>0</v>
          </cell>
          <cell r="AF71">
            <v>0</v>
          </cell>
          <cell r="AG71">
            <v>861631</v>
          </cell>
          <cell r="AH71">
            <v>0</v>
          </cell>
          <cell r="AI71">
            <v>956</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11</v>
          </cell>
          <cell r="AY71">
            <v>0</v>
          </cell>
          <cell r="AZ71">
            <v>0</v>
          </cell>
          <cell r="BA71">
            <v>2</v>
          </cell>
          <cell r="BB71">
            <v>892372566</v>
          </cell>
          <cell r="BC71">
            <v>147700</v>
          </cell>
          <cell r="BD71" t="str">
            <v>AC</v>
          </cell>
          <cell r="BE71">
            <v>943</v>
          </cell>
        </row>
        <row r="72">
          <cell r="A72">
            <v>1141</v>
          </cell>
          <cell r="B72">
            <v>68</v>
          </cell>
          <cell r="C72">
            <v>8</v>
          </cell>
          <cell r="D72">
            <v>1</v>
          </cell>
          <cell r="E72" t="str">
            <v xml:space="preserve">Clintonville            </v>
          </cell>
          <cell r="F72">
            <v>604007</v>
          </cell>
          <cell r="G72">
            <v>785208480</v>
          </cell>
          <cell r="H72">
            <v>1300</v>
          </cell>
          <cell r="I72">
            <v>21</v>
          </cell>
          <cell r="J72">
            <v>1225</v>
          </cell>
          <cell r="K72">
            <v>1212</v>
          </cell>
          <cell r="L72">
            <v>0</v>
          </cell>
          <cell r="M72">
            <v>0</v>
          </cell>
          <cell r="N72">
            <v>11820.81</v>
          </cell>
          <cell r="O72">
            <v>15367057.93</v>
          </cell>
          <cell r="P72">
            <v>13078141.93</v>
          </cell>
          <cell r="Q72">
            <v>2288916</v>
          </cell>
          <cell r="R72">
            <v>0</v>
          </cell>
          <cell r="S72">
            <v>0</v>
          </cell>
          <cell r="T72">
            <v>0</v>
          </cell>
          <cell r="U72">
            <v>9610160.3499999996</v>
          </cell>
          <cell r="V72">
            <v>0</v>
          </cell>
          <cell r="W72">
            <v>0</v>
          </cell>
          <cell r="X72">
            <v>0</v>
          </cell>
          <cell r="Y72">
            <v>0</v>
          </cell>
          <cell r="Z72">
            <v>0</v>
          </cell>
          <cell r="AA72">
            <v>0</v>
          </cell>
          <cell r="AB72">
            <v>0</v>
          </cell>
          <cell r="AC72">
            <v>0</v>
          </cell>
          <cell r="AD72">
            <v>0</v>
          </cell>
          <cell r="AE72">
            <v>0</v>
          </cell>
          <cell r="AF72">
            <v>0</v>
          </cell>
          <cell r="AG72">
            <v>861631</v>
          </cell>
          <cell r="AH72">
            <v>0</v>
          </cell>
          <cell r="AI72">
            <v>1300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59</v>
          </cell>
          <cell r="AY72">
            <v>1</v>
          </cell>
          <cell r="AZ72">
            <v>0</v>
          </cell>
          <cell r="BA72">
            <v>0</v>
          </cell>
          <cell r="BB72">
            <v>783236680</v>
          </cell>
          <cell r="BC72">
            <v>1971800</v>
          </cell>
          <cell r="BD72" t="str">
            <v>AC</v>
          </cell>
          <cell r="BE72">
            <v>1240</v>
          </cell>
        </row>
        <row r="73">
          <cell r="A73">
            <v>1155</v>
          </cell>
          <cell r="B73">
            <v>6</v>
          </cell>
          <cell r="C73">
            <v>4</v>
          </cell>
          <cell r="D73">
            <v>1</v>
          </cell>
          <cell r="E73" t="str">
            <v xml:space="preserve">Cochrane-Fountain City  </v>
          </cell>
          <cell r="F73">
            <v>928676</v>
          </cell>
          <cell r="G73">
            <v>514486315</v>
          </cell>
          <cell r="H73">
            <v>554</v>
          </cell>
          <cell r="I73">
            <v>20</v>
          </cell>
          <cell r="J73">
            <v>532</v>
          </cell>
          <cell r="K73">
            <v>528</v>
          </cell>
          <cell r="L73">
            <v>0</v>
          </cell>
          <cell r="M73">
            <v>0</v>
          </cell>
          <cell r="N73">
            <v>13045.95</v>
          </cell>
          <cell r="O73">
            <v>7227456.1399999997</v>
          </cell>
          <cell r="P73">
            <v>5801381.1399999997</v>
          </cell>
          <cell r="Q73">
            <v>1426075</v>
          </cell>
          <cell r="R73">
            <v>0</v>
          </cell>
          <cell r="S73">
            <v>0</v>
          </cell>
          <cell r="T73">
            <v>0</v>
          </cell>
          <cell r="U73">
            <v>3154554.71</v>
          </cell>
          <cell r="V73">
            <v>0</v>
          </cell>
          <cell r="W73">
            <v>0</v>
          </cell>
          <cell r="X73">
            <v>0</v>
          </cell>
          <cell r="Y73">
            <v>0</v>
          </cell>
          <cell r="Z73">
            <v>0</v>
          </cell>
          <cell r="AA73">
            <v>0</v>
          </cell>
          <cell r="AB73">
            <v>0</v>
          </cell>
          <cell r="AC73">
            <v>0</v>
          </cell>
          <cell r="AD73">
            <v>0</v>
          </cell>
          <cell r="AE73">
            <v>0</v>
          </cell>
          <cell r="AF73">
            <v>0</v>
          </cell>
          <cell r="AG73">
            <v>861631</v>
          </cell>
          <cell r="AH73">
            <v>0</v>
          </cell>
          <cell r="AI73">
            <v>554</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4</v>
          </cell>
          <cell r="AY73">
            <v>0</v>
          </cell>
          <cell r="AZ73">
            <v>0</v>
          </cell>
          <cell r="BA73">
            <v>0</v>
          </cell>
          <cell r="BB73">
            <v>514065015</v>
          </cell>
          <cell r="BC73">
            <v>421300</v>
          </cell>
          <cell r="BD73" t="str">
            <v>AC</v>
          </cell>
          <cell r="BE73">
            <v>550</v>
          </cell>
        </row>
        <row r="74">
          <cell r="A74">
            <v>1162</v>
          </cell>
          <cell r="B74">
            <v>10</v>
          </cell>
          <cell r="C74">
            <v>10</v>
          </cell>
          <cell r="D74">
            <v>1</v>
          </cell>
          <cell r="E74" t="str">
            <v xml:space="preserve">Colby                   </v>
          </cell>
          <cell r="F74">
            <v>463871</v>
          </cell>
          <cell r="G74">
            <v>472684867</v>
          </cell>
          <cell r="H74">
            <v>1019</v>
          </cell>
          <cell r="I74">
            <v>13</v>
          </cell>
          <cell r="J74">
            <v>982</v>
          </cell>
          <cell r="K74">
            <v>967</v>
          </cell>
          <cell r="L74">
            <v>0</v>
          </cell>
          <cell r="M74">
            <v>0.06</v>
          </cell>
          <cell r="N74">
            <v>11049.08</v>
          </cell>
          <cell r="O74">
            <v>11259012.73</v>
          </cell>
          <cell r="P74">
            <v>10443606.73</v>
          </cell>
          <cell r="Q74">
            <v>815406</v>
          </cell>
          <cell r="R74">
            <v>0</v>
          </cell>
          <cell r="S74">
            <v>0</v>
          </cell>
          <cell r="T74">
            <v>0</v>
          </cell>
          <cell r="U74">
            <v>8803409.8300000001</v>
          </cell>
          <cell r="V74">
            <v>0</v>
          </cell>
          <cell r="W74">
            <v>0</v>
          </cell>
          <cell r="X74">
            <v>0</v>
          </cell>
          <cell r="Y74">
            <v>0</v>
          </cell>
          <cell r="Z74">
            <v>0</v>
          </cell>
          <cell r="AA74">
            <v>0</v>
          </cell>
          <cell r="AB74">
            <v>0</v>
          </cell>
          <cell r="AC74">
            <v>0</v>
          </cell>
          <cell r="AD74">
            <v>0.11</v>
          </cell>
          <cell r="AE74">
            <v>0</v>
          </cell>
          <cell r="AF74">
            <v>0</v>
          </cell>
          <cell r="AG74">
            <v>861631</v>
          </cell>
          <cell r="AH74">
            <v>0</v>
          </cell>
          <cell r="AI74">
            <v>1019</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30</v>
          </cell>
          <cell r="AY74">
            <v>1</v>
          </cell>
          <cell r="AZ74">
            <v>0</v>
          </cell>
          <cell r="BA74">
            <v>0</v>
          </cell>
          <cell r="BB74">
            <v>472487767</v>
          </cell>
          <cell r="BC74">
            <v>197100</v>
          </cell>
          <cell r="BD74" t="str">
            <v>AC</v>
          </cell>
          <cell r="BE74">
            <v>988</v>
          </cell>
        </row>
        <row r="75">
          <cell r="A75">
            <v>1169</v>
          </cell>
          <cell r="B75">
            <v>38</v>
          </cell>
          <cell r="C75">
            <v>8</v>
          </cell>
          <cell r="D75">
            <v>1</v>
          </cell>
          <cell r="E75" t="str">
            <v xml:space="preserve">Coleman                 </v>
          </cell>
          <cell r="F75">
            <v>870774</v>
          </cell>
          <cell r="G75">
            <v>672237888</v>
          </cell>
          <cell r="H75">
            <v>772</v>
          </cell>
          <cell r="I75">
            <v>19</v>
          </cell>
          <cell r="J75">
            <v>702</v>
          </cell>
          <cell r="K75">
            <v>700</v>
          </cell>
          <cell r="L75">
            <v>0</v>
          </cell>
          <cell r="M75">
            <v>0.24</v>
          </cell>
          <cell r="N75">
            <v>10720.15</v>
          </cell>
          <cell r="O75">
            <v>8275958</v>
          </cell>
          <cell r="P75">
            <v>7364095</v>
          </cell>
          <cell r="Q75">
            <v>911863</v>
          </cell>
          <cell r="R75">
            <v>0</v>
          </cell>
          <cell r="S75">
            <v>0</v>
          </cell>
          <cell r="T75">
            <v>0</v>
          </cell>
          <cell r="U75">
            <v>4417113.83</v>
          </cell>
          <cell r="V75">
            <v>0</v>
          </cell>
          <cell r="W75">
            <v>0</v>
          </cell>
          <cell r="X75">
            <v>0</v>
          </cell>
          <cell r="Y75">
            <v>0</v>
          </cell>
          <cell r="Z75">
            <v>0</v>
          </cell>
          <cell r="AA75">
            <v>0</v>
          </cell>
          <cell r="AB75">
            <v>0</v>
          </cell>
          <cell r="AC75">
            <v>0.25</v>
          </cell>
          <cell r="AD75">
            <v>0.23</v>
          </cell>
          <cell r="AE75">
            <v>0</v>
          </cell>
          <cell r="AF75">
            <v>0</v>
          </cell>
          <cell r="AG75">
            <v>861631</v>
          </cell>
          <cell r="AH75">
            <v>0</v>
          </cell>
          <cell r="AI75">
            <v>772</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48</v>
          </cell>
          <cell r="AY75">
            <v>4</v>
          </cell>
          <cell r="AZ75">
            <v>0</v>
          </cell>
          <cell r="BA75">
            <v>0</v>
          </cell>
          <cell r="BB75">
            <v>671968488</v>
          </cell>
          <cell r="BC75">
            <v>269400</v>
          </cell>
          <cell r="BD75" t="str">
            <v>AC</v>
          </cell>
          <cell r="BE75">
            <v>720</v>
          </cell>
        </row>
        <row r="76">
          <cell r="A76">
            <v>1176</v>
          </cell>
          <cell r="B76">
            <v>17</v>
          </cell>
          <cell r="C76">
            <v>11</v>
          </cell>
          <cell r="D76">
            <v>1</v>
          </cell>
          <cell r="E76" t="str">
            <v xml:space="preserve">Colfax                  </v>
          </cell>
          <cell r="F76">
            <v>612176</v>
          </cell>
          <cell r="G76">
            <v>470763681</v>
          </cell>
          <cell r="H76">
            <v>769</v>
          </cell>
          <cell r="I76">
            <v>23</v>
          </cell>
          <cell r="J76">
            <v>742</v>
          </cell>
          <cell r="K76">
            <v>746</v>
          </cell>
          <cell r="L76">
            <v>0</v>
          </cell>
          <cell r="M76">
            <v>0</v>
          </cell>
          <cell r="N76">
            <v>10807.4</v>
          </cell>
          <cell r="O76">
            <v>8310891.2300000004</v>
          </cell>
          <cell r="P76">
            <v>7670897.3300000001</v>
          </cell>
          <cell r="Q76">
            <v>639993.9</v>
          </cell>
          <cell r="R76">
            <v>0</v>
          </cell>
          <cell r="S76">
            <v>0</v>
          </cell>
          <cell r="T76">
            <v>0</v>
          </cell>
          <cell r="U76">
            <v>6010610.2000000002</v>
          </cell>
          <cell r="V76">
            <v>0</v>
          </cell>
          <cell r="W76">
            <v>0</v>
          </cell>
          <cell r="X76">
            <v>0</v>
          </cell>
          <cell r="Y76">
            <v>0</v>
          </cell>
          <cell r="Z76">
            <v>0</v>
          </cell>
          <cell r="AA76">
            <v>0</v>
          </cell>
          <cell r="AB76">
            <v>0</v>
          </cell>
          <cell r="AC76">
            <v>0</v>
          </cell>
          <cell r="AD76">
            <v>0</v>
          </cell>
          <cell r="AE76">
            <v>0</v>
          </cell>
          <cell r="AF76">
            <v>0</v>
          </cell>
          <cell r="AG76">
            <v>861631</v>
          </cell>
          <cell r="AH76">
            <v>0</v>
          </cell>
          <cell r="AI76">
            <v>769</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2</v>
          </cell>
          <cell r="AY76">
            <v>0</v>
          </cell>
          <cell r="AZ76">
            <v>0</v>
          </cell>
          <cell r="BA76">
            <v>0</v>
          </cell>
          <cell r="BB76">
            <v>470738081</v>
          </cell>
          <cell r="BC76">
            <v>25600</v>
          </cell>
          <cell r="BD76" t="str">
            <v>AC</v>
          </cell>
          <cell r="BE76">
            <v>767</v>
          </cell>
        </row>
        <row r="77">
          <cell r="A77">
            <v>1183</v>
          </cell>
          <cell r="B77">
            <v>11</v>
          </cell>
          <cell r="C77">
            <v>5</v>
          </cell>
          <cell r="D77">
            <v>1</v>
          </cell>
          <cell r="E77" t="str">
            <v xml:space="preserve">Columbus                </v>
          </cell>
          <cell r="F77">
            <v>824390</v>
          </cell>
          <cell r="G77">
            <v>1003282273</v>
          </cell>
          <cell r="H77">
            <v>1217</v>
          </cell>
          <cell r="I77">
            <v>37</v>
          </cell>
          <cell r="J77">
            <v>1149</v>
          </cell>
          <cell r="K77">
            <v>1150</v>
          </cell>
          <cell r="L77">
            <v>0</v>
          </cell>
          <cell r="M77">
            <v>0</v>
          </cell>
          <cell r="N77">
            <v>12808.88</v>
          </cell>
          <cell r="O77">
            <v>15588407.560000001</v>
          </cell>
          <cell r="P77">
            <v>13539539.560000001</v>
          </cell>
          <cell r="Q77">
            <v>2048868</v>
          </cell>
          <cell r="R77">
            <v>0</v>
          </cell>
          <cell r="S77">
            <v>0</v>
          </cell>
          <cell r="T77">
            <v>0</v>
          </cell>
          <cell r="U77">
            <v>8024898.8700000001</v>
          </cell>
          <cell r="V77">
            <v>0</v>
          </cell>
          <cell r="W77">
            <v>0</v>
          </cell>
          <cell r="X77">
            <v>0</v>
          </cell>
          <cell r="Y77">
            <v>0</v>
          </cell>
          <cell r="Z77">
            <v>0</v>
          </cell>
          <cell r="AA77">
            <v>0</v>
          </cell>
          <cell r="AB77">
            <v>0</v>
          </cell>
          <cell r="AC77">
            <v>0</v>
          </cell>
          <cell r="AD77">
            <v>0</v>
          </cell>
          <cell r="AE77">
            <v>0</v>
          </cell>
          <cell r="AF77">
            <v>0</v>
          </cell>
          <cell r="AG77">
            <v>861631</v>
          </cell>
          <cell r="AH77">
            <v>0</v>
          </cell>
          <cell r="AI77">
            <v>1217</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30</v>
          </cell>
          <cell r="AY77">
            <v>0</v>
          </cell>
          <cell r="AZ77">
            <v>0</v>
          </cell>
          <cell r="BA77">
            <v>0</v>
          </cell>
          <cell r="BB77">
            <v>1001563973</v>
          </cell>
          <cell r="BC77">
            <v>1718300</v>
          </cell>
          <cell r="BD77" t="str">
            <v>AC</v>
          </cell>
          <cell r="BE77">
            <v>1187</v>
          </cell>
        </row>
        <row r="78">
          <cell r="A78">
            <v>1204</v>
          </cell>
          <cell r="B78">
            <v>9</v>
          </cell>
          <cell r="C78">
            <v>10</v>
          </cell>
          <cell r="D78">
            <v>1</v>
          </cell>
          <cell r="E78" t="str">
            <v xml:space="preserve">Cornell                 </v>
          </cell>
          <cell r="F78">
            <v>593344</v>
          </cell>
          <cell r="G78">
            <v>249797634</v>
          </cell>
          <cell r="H78">
            <v>421</v>
          </cell>
          <cell r="I78">
            <v>6</v>
          </cell>
          <cell r="J78">
            <v>419</v>
          </cell>
          <cell r="K78">
            <v>410</v>
          </cell>
          <cell r="L78">
            <v>0</v>
          </cell>
          <cell r="M78">
            <v>0</v>
          </cell>
          <cell r="N78">
            <v>9894.9699999999993</v>
          </cell>
          <cell r="O78">
            <v>4165783</v>
          </cell>
          <cell r="P78">
            <v>4165783</v>
          </cell>
          <cell r="Q78">
            <v>0</v>
          </cell>
          <cell r="R78">
            <v>0</v>
          </cell>
          <cell r="S78">
            <v>0</v>
          </cell>
          <cell r="T78">
            <v>0</v>
          </cell>
          <cell r="U78">
            <v>2596905.71</v>
          </cell>
          <cell r="V78">
            <v>0</v>
          </cell>
          <cell r="W78">
            <v>0</v>
          </cell>
          <cell r="X78">
            <v>0</v>
          </cell>
          <cell r="Y78">
            <v>0</v>
          </cell>
          <cell r="Z78">
            <v>0</v>
          </cell>
          <cell r="AA78">
            <v>0</v>
          </cell>
          <cell r="AB78">
            <v>0</v>
          </cell>
          <cell r="AC78">
            <v>0</v>
          </cell>
          <cell r="AD78">
            <v>0</v>
          </cell>
          <cell r="AE78">
            <v>0</v>
          </cell>
          <cell r="AF78">
            <v>0</v>
          </cell>
          <cell r="AG78">
            <v>861631</v>
          </cell>
          <cell r="AH78">
            <v>0</v>
          </cell>
          <cell r="AI78">
            <v>421</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249663634</v>
          </cell>
          <cell r="BC78">
            <v>134000</v>
          </cell>
          <cell r="BD78" t="str">
            <v>AC</v>
          </cell>
          <cell r="BE78">
            <v>421</v>
          </cell>
        </row>
        <row r="79">
          <cell r="A79">
            <v>1218</v>
          </cell>
          <cell r="B79">
            <v>21</v>
          </cell>
          <cell r="C79">
            <v>8</v>
          </cell>
          <cell r="D79">
            <v>1</v>
          </cell>
          <cell r="E79" t="str">
            <v xml:space="preserve">Crandon                 </v>
          </cell>
          <cell r="F79">
            <v>1124184</v>
          </cell>
          <cell r="G79">
            <v>982537047</v>
          </cell>
          <cell r="H79">
            <v>874</v>
          </cell>
          <cell r="I79">
            <v>0</v>
          </cell>
          <cell r="J79">
            <v>870</v>
          </cell>
          <cell r="K79">
            <v>874</v>
          </cell>
          <cell r="L79">
            <v>0</v>
          </cell>
          <cell r="M79">
            <v>0</v>
          </cell>
          <cell r="N79">
            <v>12092.3</v>
          </cell>
          <cell r="O79">
            <v>10568672.1</v>
          </cell>
          <cell r="P79">
            <v>10618579.359999999</v>
          </cell>
          <cell r="Q79">
            <v>111146.74</v>
          </cell>
          <cell r="R79">
            <v>0</v>
          </cell>
          <cell r="S79">
            <v>161054</v>
          </cell>
          <cell r="T79">
            <v>161054</v>
          </cell>
          <cell r="U79">
            <v>4325841.8600000003</v>
          </cell>
          <cell r="V79">
            <v>0</v>
          </cell>
          <cell r="W79">
            <v>0</v>
          </cell>
          <cell r="X79">
            <v>0</v>
          </cell>
          <cell r="Y79">
            <v>0</v>
          </cell>
          <cell r="Z79">
            <v>0</v>
          </cell>
          <cell r="AA79">
            <v>0</v>
          </cell>
          <cell r="AB79">
            <v>0</v>
          </cell>
          <cell r="AC79">
            <v>0</v>
          </cell>
          <cell r="AD79">
            <v>0</v>
          </cell>
          <cell r="AE79">
            <v>0</v>
          </cell>
          <cell r="AF79">
            <v>0</v>
          </cell>
          <cell r="AG79">
            <v>861631</v>
          </cell>
          <cell r="AH79">
            <v>0</v>
          </cell>
          <cell r="AI79">
            <v>874</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2</v>
          </cell>
          <cell r="AY79">
            <v>0</v>
          </cell>
          <cell r="AZ79">
            <v>0</v>
          </cell>
          <cell r="BA79">
            <v>0</v>
          </cell>
          <cell r="BB79">
            <v>982118547</v>
          </cell>
          <cell r="BC79">
            <v>418500</v>
          </cell>
          <cell r="BD79" t="str">
            <v>AC</v>
          </cell>
          <cell r="BE79">
            <v>872</v>
          </cell>
        </row>
        <row r="80">
          <cell r="A80">
            <v>1232</v>
          </cell>
          <cell r="B80">
            <v>38</v>
          </cell>
          <cell r="C80">
            <v>8</v>
          </cell>
          <cell r="D80">
            <v>1</v>
          </cell>
          <cell r="E80" t="str">
            <v xml:space="preserve">Crivitz                 </v>
          </cell>
          <cell r="F80">
            <v>1588712</v>
          </cell>
          <cell r="G80">
            <v>1234429490</v>
          </cell>
          <cell r="H80">
            <v>777</v>
          </cell>
          <cell r="I80">
            <v>15</v>
          </cell>
          <cell r="J80">
            <v>788</v>
          </cell>
          <cell r="K80">
            <v>733</v>
          </cell>
          <cell r="L80">
            <v>0</v>
          </cell>
          <cell r="M80">
            <v>0</v>
          </cell>
          <cell r="N80">
            <v>10511.58</v>
          </cell>
          <cell r="O80">
            <v>8167498</v>
          </cell>
          <cell r="P80">
            <v>8167498</v>
          </cell>
          <cell r="Q80">
            <v>0</v>
          </cell>
          <cell r="R80">
            <v>0</v>
          </cell>
          <cell r="S80">
            <v>0</v>
          </cell>
          <cell r="T80">
            <v>0</v>
          </cell>
          <cell r="U80">
            <v>1766650.9</v>
          </cell>
          <cell r="V80">
            <v>0</v>
          </cell>
          <cell r="W80">
            <v>0</v>
          </cell>
          <cell r="X80">
            <v>0</v>
          </cell>
          <cell r="Y80">
            <v>0</v>
          </cell>
          <cell r="Z80">
            <v>0</v>
          </cell>
          <cell r="AA80">
            <v>0</v>
          </cell>
          <cell r="AB80">
            <v>0</v>
          </cell>
          <cell r="AC80">
            <v>0</v>
          </cell>
          <cell r="AD80">
            <v>0</v>
          </cell>
          <cell r="AE80">
            <v>0</v>
          </cell>
          <cell r="AF80">
            <v>0</v>
          </cell>
          <cell r="AG80">
            <v>861631</v>
          </cell>
          <cell r="AH80">
            <v>0</v>
          </cell>
          <cell r="AI80">
            <v>777</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1</v>
          </cell>
          <cell r="AY80">
            <v>0</v>
          </cell>
          <cell r="AZ80">
            <v>0</v>
          </cell>
          <cell r="BA80">
            <v>0</v>
          </cell>
          <cell r="BB80">
            <v>1234258890</v>
          </cell>
          <cell r="BC80">
            <v>170600</v>
          </cell>
          <cell r="BD80" t="str">
            <v>AC</v>
          </cell>
          <cell r="BE80">
            <v>776</v>
          </cell>
        </row>
        <row r="81">
          <cell r="A81">
            <v>1246</v>
          </cell>
          <cell r="B81">
            <v>22</v>
          </cell>
          <cell r="C81">
            <v>3</v>
          </cell>
          <cell r="D81">
            <v>1</v>
          </cell>
          <cell r="E81" t="str">
            <v xml:space="preserve">Cuba City               </v>
          </cell>
          <cell r="F81">
            <v>692260</v>
          </cell>
          <cell r="G81">
            <v>436816191</v>
          </cell>
          <cell r="H81">
            <v>631</v>
          </cell>
          <cell r="I81">
            <v>20</v>
          </cell>
          <cell r="J81">
            <v>613</v>
          </cell>
          <cell r="K81">
            <v>609</v>
          </cell>
          <cell r="L81">
            <v>0</v>
          </cell>
          <cell r="M81">
            <v>0</v>
          </cell>
          <cell r="N81">
            <v>12175.23</v>
          </cell>
          <cell r="O81">
            <v>7682571</v>
          </cell>
          <cell r="P81">
            <v>7017739</v>
          </cell>
          <cell r="Q81">
            <v>664832</v>
          </cell>
          <cell r="R81">
            <v>0</v>
          </cell>
          <cell r="S81">
            <v>0</v>
          </cell>
          <cell r="T81">
            <v>0</v>
          </cell>
          <cell r="U81">
            <v>4776598.01</v>
          </cell>
          <cell r="V81">
            <v>0</v>
          </cell>
          <cell r="W81">
            <v>0</v>
          </cell>
          <cell r="X81">
            <v>0</v>
          </cell>
          <cell r="Y81">
            <v>0</v>
          </cell>
          <cell r="Z81">
            <v>0</v>
          </cell>
          <cell r="AA81">
            <v>0</v>
          </cell>
          <cell r="AB81">
            <v>0</v>
          </cell>
          <cell r="AC81">
            <v>0</v>
          </cell>
          <cell r="AD81">
            <v>0</v>
          </cell>
          <cell r="AE81">
            <v>0</v>
          </cell>
          <cell r="AF81">
            <v>0</v>
          </cell>
          <cell r="AG81">
            <v>861631</v>
          </cell>
          <cell r="AH81">
            <v>0</v>
          </cell>
          <cell r="AI81">
            <v>631</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434605491</v>
          </cell>
          <cell r="BC81">
            <v>2210700</v>
          </cell>
          <cell r="BD81" t="str">
            <v>AC</v>
          </cell>
          <cell r="BE81">
            <v>631</v>
          </cell>
        </row>
        <row r="82">
          <cell r="A82">
            <v>1253</v>
          </cell>
          <cell r="B82">
            <v>40</v>
          </cell>
          <cell r="C82">
            <v>1</v>
          </cell>
          <cell r="D82">
            <v>1</v>
          </cell>
          <cell r="E82" t="str">
            <v xml:space="preserve">Cudahy                  </v>
          </cell>
          <cell r="F82">
            <v>647337</v>
          </cell>
          <cell r="G82">
            <v>1519299600</v>
          </cell>
          <cell r="H82">
            <v>2347</v>
          </cell>
          <cell r="I82">
            <v>28</v>
          </cell>
          <cell r="J82">
            <v>2200.5</v>
          </cell>
          <cell r="K82">
            <v>2200.5</v>
          </cell>
          <cell r="L82">
            <v>0</v>
          </cell>
          <cell r="M82">
            <v>0</v>
          </cell>
          <cell r="N82">
            <v>12417.07</v>
          </cell>
          <cell r="O82">
            <v>29142860.699999999</v>
          </cell>
          <cell r="P82">
            <v>27198595.699999999</v>
          </cell>
          <cell r="Q82">
            <v>1944265</v>
          </cell>
          <cell r="R82">
            <v>0</v>
          </cell>
          <cell r="S82">
            <v>0</v>
          </cell>
          <cell r="T82">
            <v>0</v>
          </cell>
          <cell r="U82">
            <v>17633664.949999999</v>
          </cell>
          <cell r="V82">
            <v>0</v>
          </cell>
          <cell r="W82">
            <v>0</v>
          </cell>
          <cell r="X82">
            <v>0</v>
          </cell>
          <cell r="Y82">
            <v>0</v>
          </cell>
          <cell r="Z82">
            <v>0</v>
          </cell>
          <cell r="AA82">
            <v>0</v>
          </cell>
          <cell r="AB82">
            <v>0</v>
          </cell>
          <cell r="AC82">
            <v>0</v>
          </cell>
          <cell r="AD82">
            <v>0</v>
          </cell>
          <cell r="AE82">
            <v>0</v>
          </cell>
          <cell r="AF82">
            <v>0</v>
          </cell>
          <cell r="AG82">
            <v>861631</v>
          </cell>
          <cell r="AH82">
            <v>0</v>
          </cell>
          <cell r="AI82">
            <v>2347</v>
          </cell>
          <cell r="AJ82">
            <v>0</v>
          </cell>
          <cell r="AK82">
            <v>0</v>
          </cell>
          <cell r="AL82">
            <v>0</v>
          </cell>
          <cell r="AM82">
            <v>0</v>
          </cell>
          <cell r="AN82">
            <v>0</v>
          </cell>
          <cell r="AO82">
            <v>0</v>
          </cell>
          <cell r="AP82">
            <v>0</v>
          </cell>
          <cell r="AQ82">
            <v>0</v>
          </cell>
          <cell r="AR82">
            <v>0</v>
          </cell>
          <cell r="AS82">
            <v>0</v>
          </cell>
          <cell r="AT82">
            <v>1</v>
          </cell>
          <cell r="AU82">
            <v>0</v>
          </cell>
          <cell r="AV82">
            <v>0</v>
          </cell>
          <cell r="AW82">
            <v>0</v>
          </cell>
          <cell r="AX82">
            <v>111</v>
          </cell>
          <cell r="AY82">
            <v>6</v>
          </cell>
          <cell r="AZ82">
            <v>0</v>
          </cell>
          <cell r="BA82">
            <v>0</v>
          </cell>
          <cell r="BB82">
            <v>1515988000</v>
          </cell>
          <cell r="BC82">
            <v>3311600</v>
          </cell>
          <cell r="BD82" t="str">
            <v>AC</v>
          </cell>
          <cell r="BE82">
            <v>2230</v>
          </cell>
        </row>
        <row r="83">
          <cell r="A83">
            <v>1260</v>
          </cell>
          <cell r="B83">
            <v>3</v>
          </cell>
          <cell r="C83">
            <v>11</v>
          </cell>
          <cell r="D83">
            <v>1</v>
          </cell>
          <cell r="E83" t="str">
            <v xml:space="preserve">Cumberland              </v>
          </cell>
          <cell r="F83">
            <v>1059066</v>
          </cell>
          <cell r="G83">
            <v>978577156</v>
          </cell>
          <cell r="H83">
            <v>924</v>
          </cell>
          <cell r="I83">
            <v>31</v>
          </cell>
          <cell r="J83">
            <v>895</v>
          </cell>
          <cell r="K83">
            <v>891</v>
          </cell>
          <cell r="L83">
            <v>0</v>
          </cell>
          <cell r="M83">
            <v>0</v>
          </cell>
          <cell r="N83">
            <v>12472.39</v>
          </cell>
          <cell r="O83">
            <v>11524492</v>
          </cell>
          <cell r="P83">
            <v>11490597</v>
          </cell>
          <cell r="Q83">
            <v>65000</v>
          </cell>
          <cell r="R83">
            <v>0</v>
          </cell>
          <cell r="S83">
            <v>31105</v>
          </cell>
          <cell r="T83">
            <v>31105</v>
          </cell>
          <cell r="U83">
            <v>4719632.79</v>
          </cell>
          <cell r="V83">
            <v>0</v>
          </cell>
          <cell r="W83">
            <v>0</v>
          </cell>
          <cell r="X83">
            <v>0</v>
          </cell>
          <cell r="Y83">
            <v>0</v>
          </cell>
          <cell r="Z83">
            <v>0</v>
          </cell>
          <cell r="AA83">
            <v>0</v>
          </cell>
          <cell r="AB83">
            <v>0</v>
          </cell>
          <cell r="AC83">
            <v>0</v>
          </cell>
          <cell r="AD83">
            <v>0</v>
          </cell>
          <cell r="AE83">
            <v>0</v>
          </cell>
          <cell r="AF83">
            <v>0</v>
          </cell>
          <cell r="AG83">
            <v>861631</v>
          </cell>
          <cell r="AH83">
            <v>0</v>
          </cell>
          <cell r="AI83">
            <v>924</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978143456</v>
          </cell>
          <cell r="BC83">
            <v>433700</v>
          </cell>
          <cell r="BD83" t="str">
            <v>AC</v>
          </cell>
          <cell r="BE83">
            <v>924</v>
          </cell>
        </row>
        <row r="84">
          <cell r="A84">
            <v>1295</v>
          </cell>
          <cell r="B84">
            <v>33</v>
          </cell>
          <cell r="C84">
            <v>3</v>
          </cell>
          <cell r="D84">
            <v>1</v>
          </cell>
          <cell r="E84" t="str">
            <v xml:space="preserve">Darlington Community    </v>
          </cell>
          <cell r="F84">
            <v>456102</v>
          </cell>
          <cell r="G84">
            <v>420981885</v>
          </cell>
          <cell r="H84">
            <v>923</v>
          </cell>
          <cell r="I84">
            <v>14</v>
          </cell>
          <cell r="J84">
            <v>904</v>
          </cell>
          <cell r="K84">
            <v>903</v>
          </cell>
          <cell r="L84">
            <v>0</v>
          </cell>
          <cell r="M84">
            <v>0.26</v>
          </cell>
          <cell r="N84">
            <v>12166.65</v>
          </cell>
          <cell r="O84">
            <v>11229822</v>
          </cell>
          <cell r="P84">
            <v>10768804</v>
          </cell>
          <cell r="Q84">
            <v>461018</v>
          </cell>
          <cell r="R84">
            <v>0</v>
          </cell>
          <cell r="S84">
            <v>0</v>
          </cell>
          <cell r="T84">
            <v>0</v>
          </cell>
          <cell r="U84">
            <v>7494724.6399999997</v>
          </cell>
          <cell r="V84">
            <v>0</v>
          </cell>
          <cell r="W84">
            <v>0</v>
          </cell>
          <cell r="X84">
            <v>0</v>
          </cell>
          <cell r="Y84">
            <v>0</v>
          </cell>
          <cell r="Z84">
            <v>0</v>
          </cell>
          <cell r="AA84">
            <v>0</v>
          </cell>
          <cell r="AB84">
            <v>0</v>
          </cell>
          <cell r="AC84">
            <v>0.2</v>
          </cell>
          <cell r="AD84">
            <v>0.32</v>
          </cell>
          <cell r="AE84">
            <v>0</v>
          </cell>
          <cell r="AF84">
            <v>0</v>
          </cell>
          <cell r="AG84">
            <v>861631</v>
          </cell>
          <cell r="AH84">
            <v>0</v>
          </cell>
          <cell r="AI84">
            <v>923</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5</v>
          </cell>
          <cell r="AY84">
            <v>0</v>
          </cell>
          <cell r="AZ84">
            <v>0</v>
          </cell>
          <cell r="BA84">
            <v>0</v>
          </cell>
          <cell r="BB84">
            <v>420866085</v>
          </cell>
          <cell r="BC84">
            <v>115800</v>
          </cell>
          <cell r="BD84" t="str">
            <v>AC</v>
          </cell>
          <cell r="BE84">
            <v>918</v>
          </cell>
        </row>
        <row r="85">
          <cell r="A85">
            <v>1309</v>
          </cell>
          <cell r="B85">
            <v>13</v>
          </cell>
          <cell r="C85">
            <v>2</v>
          </cell>
          <cell r="D85">
            <v>1</v>
          </cell>
          <cell r="E85" t="str">
            <v xml:space="preserve">Deerfield Community     </v>
          </cell>
          <cell r="F85">
            <v>761738</v>
          </cell>
          <cell r="G85">
            <v>592632125</v>
          </cell>
          <cell r="H85">
            <v>778</v>
          </cell>
          <cell r="I85">
            <v>29</v>
          </cell>
          <cell r="J85">
            <v>740</v>
          </cell>
          <cell r="K85">
            <v>740</v>
          </cell>
          <cell r="L85">
            <v>0</v>
          </cell>
          <cell r="M85">
            <v>0</v>
          </cell>
          <cell r="N85">
            <v>13475.77</v>
          </cell>
          <cell r="O85">
            <v>10484149.880000001</v>
          </cell>
          <cell r="P85">
            <v>8739912.3300000001</v>
          </cell>
          <cell r="Q85">
            <v>1744237.55</v>
          </cell>
          <cell r="R85">
            <v>0</v>
          </cell>
          <cell r="S85">
            <v>0</v>
          </cell>
          <cell r="T85">
            <v>0</v>
          </cell>
          <cell r="U85">
            <v>5057049.9000000004</v>
          </cell>
          <cell r="V85">
            <v>5187.55</v>
          </cell>
          <cell r="W85">
            <v>0</v>
          </cell>
          <cell r="X85">
            <v>0</v>
          </cell>
          <cell r="Y85">
            <v>0</v>
          </cell>
          <cell r="Z85">
            <v>0</v>
          </cell>
          <cell r="AA85">
            <v>0</v>
          </cell>
          <cell r="AB85">
            <v>0</v>
          </cell>
          <cell r="AC85">
            <v>0</v>
          </cell>
          <cell r="AD85">
            <v>0</v>
          </cell>
          <cell r="AE85">
            <v>0</v>
          </cell>
          <cell r="AF85">
            <v>0</v>
          </cell>
          <cell r="AG85">
            <v>861631</v>
          </cell>
          <cell r="AH85">
            <v>0</v>
          </cell>
          <cell r="AI85">
            <v>778</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8</v>
          </cell>
          <cell r="AY85">
            <v>0</v>
          </cell>
          <cell r="AZ85">
            <v>0</v>
          </cell>
          <cell r="BA85">
            <v>1</v>
          </cell>
          <cell r="BB85">
            <v>592506625</v>
          </cell>
          <cell r="BC85">
            <v>125500</v>
          </cell>
          <cell r="BD85" t="str">
            <v>AC</v>
          </cell>
          <cell r="BE85">
            <v>769</v>
          </cell>
        </row>
        <row r="86">
          <cell r="A86">
            <v>1316</v>
          </cell>
          <cell r="B86">
            <v>13</v>
          </cell>
          <cell r="C86">
            <v>2</v>
          </cell>
          <cell r="D86">
            <v>1</v>
          </cell>
          <cell r="E86" t="str">
            <v xml:space="preserve">Deforest Area           </v>
          </cell>
          <cell r="F86">
            <v>936713</v>
          </cell>
          <cell r="G86">
            <v>3813356795</v>
          </cell>
          <cell r="H86">
            <v>4071</v>
          </cell>
          <cell r="I86">
            <v>41</v>
          </cell>
          <cell r="J86">
            <v>3972</v>
          </cell>
          <cell r="K86">
            <v>3986</v>
          </cell>
          <cell r="L86">
            <v>0</v>
          </cell>
          <cell r="M86">
            <v>0.15</v>
          </cell>
          <cell r="N86">
            <v>13736.01</v>
          </cell>
          <cell r="O86">
            <v>55919311.82</v>
          </cell>
          <cell r="P86">
            <v>44750003.700000003</v>
          </cell>
          <cell r="Q86">
            <v>11169308.119999999</v>
          </cell>
          <cell r="R86">
            <v>0</v>
          </cell>
          <cell r="S86">
            <v>0</v>
          </cell>
          <cell r="T86">
            <v>0</v>
          </cell>
          <cell r="U86">
            <v>20513525.280000001</v>
          </cell>
          <cell r="V86">
            <v>794344.12</v>
          </cell>
          <cell r="W86">
            <v>0</v>
          </cell>
          <cell r="X86">
            <v>0</v>
          </cell>
          <cell r="Y86">
            <v>0</v>
          </cell>
          <cell r="Z86">
            <v>0</v>
          </cell>
          <cell r="AA86">
            <v>0</v>
          </cell>
          <cell r="AB86">
            <v>0</v>
          </cell>
          <cell r="AC86">
            <v>0</v>
          </cell>
          <cell r="AD86">
            <v>0.3</v>
          </cell>
          <cell r="AE86">
            <v>0</v>
          </cell>
          <cell r="AF86">
            <v>0</v>
          </cell>
          <cell r="AG86">
            <v>861631</v>
          </cell>
          <cell r="AH86">
            <v>0</v>
          </cell>
          <cell r="AI86">
            <v>4071</v>
          </cell>
          <cell r="AJ86">
            <v>0</v>
          </cell>
          <cell r="AK86">
            <v>0</v>
          </cell>
          <cell r="AL86">
            <v>0</v>
          </cell>
          <cell r="AM86">
            <v>0</v>
          </cell>
          <cell r="AN86">
            <v>0</v>
          </cell>
          <cell r="AO86">
            <v>0</v>
          </cell>
          <cell r="AP86">
            <v>0</v>
          </cell>
          <cell r="AQ86">
            <v>0</v>
          </cell>
          <cell r="AR86">
            <v>0</v>
          </cell>
          <cell r="AS86">
            <v>0</v>
          </cell>
          <cell r="AT86">
            <v>0.5</v>
          </cell>
          <cell r="AU86">
            <v>0</v>
          </cell>
          <cell r="AV86">
            <v>0</v>
          </cell>
          <cell r="AW86">
            <v>0</v>
          </cell>
          <cell r="AX86">
            <v>37</v>
          </cell>
          <cell r="AY86">
            <v>0</v>
          </cell>
          <cell r="AZ86">
            <v>0</v>
          </cell>
          <cell r="BA86">
            <v>14</v>
          </cell>
          <cell r="BB86">
            <v>3678450895</v>
          </cell>
          <cell r="BC86">
            <v>134905900</v>
          </cell>
          <cell r="BD86" t="str">
            <v>AC</v>
          </cell>
          <cell r="BE86">
            <v>4020</v>
          </cell>
        </row>
        <row r="87">
          <cell r="A87">
            <v>1376</v>
          </cell>
          <cell r="B87">
            <v>67</v>
          </cell>
          <cell r="C87">
            <v>1</v>
          </cell>
          <cell r="D87">
            <v>1</v>
          </cell>
          <cell r="E87" t="str">
            <v xml:space="preserve">Kettle Moraine          </v>
          </cell>
          <cell r="F87">
            <v>1432729</v>
          </cell>
          <cell r="G87">
            <v>5004523725</v>
          </cell>
          <cell r="H87">
            <v>3493</v>
          </cell>
          <cell r="I87">
            <v>156</v>
          </cell>
          <cell r="J87">
            <v>3160</v>
          </cell>
          <cell r="K87">
            <v>3140</v>
          </cell>
          <cell r="L87">
            <v>0</v>
          </cell>
          <cell r="M87">
            <v>0.16</v>
          </cell>
          <cell r="N87">
            <v>14799.14</v>
          </cell>
          <cell r="O87">
            <v>51693386.960000001</v>
          </cell>
          <cell r="P87">
            <v>42137554.18</v>
          </cell>
          <cell r="Q87">
            <v>9555832.7799999993</v>
          </cell>
          <cell r="R87">
            <v>0</v>
          </cell>
          <cell r="S87">
            <v>0</v>
          </cell>
          <cell r="T87">
            <v>0</v>
          </cell>
          <cell r="U87">
            <v>9572499.3800000008</v>
          </cell>
          <cell r="V87">
            <v>328851.78000000003</v>
          </cell>
          <cell r="W87">
            <v>0</v>
          </cell>
          <cell r="X87">
            <v>0</v>
          </cell>
          <cell r="Y87">
            <v>0</v>
          </cell>
          <cell r="Z87">
            <v>0</v>
          </cell>
          <cell r="AA87">
            <v>0</v>
          </cell>
          <cell r="AB87">
            <v>0</v>
          </cell>
          <cell r="AC87">
            <v>0.16</v>
          </cell>
          <cell r="AD87">
            <v>0.16</v>
          </cell>
          <cell r="AE87">
            <v>0</v>
          </cell>
          <cell r="AF87">
            <v>0</v>
          </cell>
          <cell r="AG87">
            <v>861631</v>
          </cell>
          <cell r="AH87">
            <v>0</v>
          </cell>
          <cell r="AI87">
            <v>3493</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41</v>
          </cell>
          <cell r="AY87">
            <v>14</v>
          </cell>
          <cell r="AZ87">
            <v>0</v>
          </cell>
          <cell r="BA87">
            <v>132</v>
          </cell>
          <cell r="BB87">
            <v>4996663225</v>
          </cell>
          <cell r="BC87">
            <v>7860500</v>
          </cell>
          <cell r="BD87" t="str">
            <v>AC</v>
          </cell>
          <cell r="BE87">
            <v>3306</v>
          </cell>
        </row>
        <row r="88">
          <cell r="A88">
            <v>1380</v>
          </cell>
          <cell r="B88">
            <v>64</v>
          </cell>
          <cell r="C88">
            <v>2</v>
          </cell>
          <cell r="D88">
            <v>1</v>
          </cell>
          <cell r="E88" t="str">
            <v xml:space="preserve">Delavan-Darien          </v>
          </cell>
          <cell r="F88">
            <v>995805</v>
          </cell>
          <cell r="G88">
            <v>2480549476</v>
          </cell>
          <cell r="H88">
            <v>2491</v>
          </cell>
          <cell r="I88">
            <v>47</v>
          </cell>
          <cell r="J88">
            <v>2368</v>
          </cell>
          <cell r="K88">
            <v>2353</v>
          </cell>
          <cell r="L88">
            <v>0</v>
          </cell>
          <cell r="M88">
            <v>0</v>
          </cell>
          <cell r="N88">
            <v>11816.18</v>
          </cell>
          <cell r="O88">
            <v>29434112.93</v>
          </cell>
          <cell r="P88">
            <v>27714977.949999999</v>
          </cell>
          <cell r="Q88">
            <v>1719134.98</v>
          </cell>
          <cell r="R88">
            <v>0</v>
          </cell>
          <cell r="S88">
            <v>0</v>
          </cell>
          <cell r="T88">
            <v>0</v>
          </cell>
          <cell r="U88">
            <v>13620630.300000001</v>
          </cell>
          <cell r="V88">
            <v>0</v>
          </cell>
          <cell r="W88">
            <v>0</v>
          </cell>
          <cell r="X88">
            <v>0</v>
          </cell>
          <cell r="Y88">
            <v>0</v>
          </cell>
          <cell r="Z88">
            <v>0</v>
          </cell>
          <cell r="AA88">
            <v>0</v>
          </cell>
          <cell r="AB88">
            <v>0</v>
          </cell>
          <cell r="AC88">
            <v>0</v>
          </cell>
          <cell r="AD88">
            <v>0</v>
          </cell>
          <cell r="AE88">
            <v>0</v>
          </cell>
          <cell r="AF88">
            <v>0</v>
          </cell>
          <cell r="AG88">
            <v>861631</v>
          </cell>
          <cell r="AH88">
            <v>0</v>
          </cell>
          <cell r="AI88">
            <v>2491</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83</v>
          </cell>
          <cell r="AY88">
            <v>0</v>
          </cell>
          <cell r="AZ88">
            <v>0</v>
          </cell>
          <cell r="BA88">
            <v>0</v>
          </cell>
          <cell r="BB88">
            <v>2474922576</v>
          </cell>
          <cell r="BC88">
            <v>5626900</v>
          </cell>
          <cell r="BD88" t="str">
            <v>AC</v>
          </cell>
          <cell r="BE88">
            <v>2408</v>
          </cell>
        </row>
        <row r="89">
          <cell r="A89">
            <v>1407</v>
          </cell>
          <cell r="B89">
            <v>5</v>
          </cell>
          <cell r="C89">
            <v>7</v>
          </cell>
          <cell r="D89">
            <v>1</v>
          </cell>
          <cell r="E89" t="str">
            <v xml:space="preserve">Denmark                 </v>
          </cell>
          <cell r="F89">
            <v>689638</v>
          </cell>
          <cell r="G89">
            <v>1063422535</v>
          </cell>
          <cell r="H89">
            <v>1542</v>
          </cell>
          <cell r="I89">
            <v>67</v>
          </cell>
          <cell r="J89">
            <v>1445</v>
          </cell>
          <cell r="K89">
            <v>1451</v>
          </cell>
          <cell r="L89">
            <v>0</v>
          </cell>
          <cell r="M89">
            <v>0.44</v>
          </cell>
          <cell r="N89">
            <v>11200.81</v>
          </cell>
          <cell r="O89">
            <v>17271653.890000001</v>
          </cell>
          <cell r="P89">
            <v>15640429.4</v>
          </cell>
          <cell r="Q89">
            <v>1631224.49</v>
          </cell>
          <cell r="R89">
            <v>0</v>
          </cell>
          <cell r="S89">
            <v>0</v>
          </cell>
          <cell r="T89">
            <v>0</v>
          </cell>
          <cell r="U89">
            <v>10823144.66</v>
          </cell>
          <cell r="V89">
            <v>0</v>
          </cell>
          <cell r="W89">
            <v>0</v>
          </cell>
          <cell r="X89">
            <v>0</v>
          </cell>
          <cell r="Y89">
            <v>0</v>
          </cell>
          <cell r="Z89">
            <v>0</v>
          </cell>
          <cell r="AA89">
            <v>0</v>
          </cell>
          <cell r="AB89">
            <v>0</v>
          </cell>
          <cell r="AC89">
            <v>0.46</v>
          </cell>
          <cell r="AD89">
            <v>0.41</v>
          </cell>
          <cell r="AE89">
            <v>0</v>
          </cell>
          <cell r="AF89">
            <v>0</v>
          </cell>
          <cell r="AG89">
            <v>861631</v>
          </cell>
          <cell r="AH89">
            <v>0</v>
          </cell>
          <cell r="AI89">
            <v>1542</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27</v>
          </cell>
          <cell r="AY89">
            <v>0</v>
          </cell>
          <cell r="AZ89">
            <v>0</v>
          </cell>
          <cell r="BA89">
            <v>0</v>
          </cell>
          <cell r="BB89">
            <v>1062022035</v>
          </cell>
          <cell r="BC89">
            <v>1400500</v>
          </cell>
          <cell r="BD89" t="str">
            <v>AC</v>
          </cell>
          <cell r="BE89">
            <v>1515</v>
          </cell>
        </row>
        <row r="90">
          <cell r="A90">
            <v>1414</v>
          </cell>
          <cell r="B90">
            <v>5</v>
          </cell>
          <cell r="C90">
            <v>7</v>
          </cell>
          <cell r="D90">
            <v>1</v>
          </cell>
          <cell r="E90" t="str">
            <v xml:space="preserve">Depere                  </v>
          </cell>
          <cell r="F90">
            <v>726647</v>
          </cell>
          <cell r="G90">
            <v>3094061010</v>
          </cell>
          <cell r="H90">
            <v>4258</v>
          </cell>
          <cell r="I90">
            <v>51</v>
          </cell>
          <cell r="J90">
            <v>4129</v>
          </cell>
          <cell r="K90">
            <v>4130</v>
          </cell>
          <cell r="L90">
            <v>0</v>
          </cell>
          <cell r="M90">
            <v>1.1599999999999999</v>
          </cell>
          <cell r="N90">
            <v>10269.450000000001</v>
          </cell>
          <cell r="O90">
            <v>43727322.32</v>
          </cell>
          <cell r="P90">
            <v>42250177.5</v>
          </cell>
          <cell r="Q90">
            <v>1477144.82</v>
          </cell>
          <cell r="R90">
            <v>0</v>
          </cell>
          <cell r="S90">
            <v>0</v>
          </cell>
          <cell r="T90">
            <v>0</v>
          </cell>
          <cell r="U90">
            <v>26396694.27</v>
          </cell>
          <cell r="V90">
            <v>0</v>
          </cell>
          <cell r="W90">
            <v>0</v>
          </cell>
          <cell r="X90">
            <v>0</v>
          </cell>
          <cell r="Y90">
            <v>0</v>
          </cell>
          <cell r="Z90">
            <v>0</v>
          </cell>
          <cell r="AA90">
            <v>0</v>
          </cell>
          <cell r="AB90">
            <v>0</v>
          </cell>
          <cell r="AC90">
            <v>1.48</v>
          </cell>
          <cell r="AD90">
            <v>0.83</v>
          </cell>
          <cell r="AE90">
            <v>1</v>
          </cell>
          <cell r="AF90">
            <v>0</v>
          </cell>
          <cell r="AG90">
            <v>861631</v>
          </cell>
          <cell r="AH90">
            <v>0</v>
          </cell>
          <cell r="AI90">
            <v>4258</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71</v>
          </cell>
          <cell r="AY90">
            <v>2</v>
          </cell>
          <cell r="AZ90">
            <v>0</v>
          </cell>
          <cell r="BA90">
            <v>3</v>
          </cell>
          <cell r="BB90">
            <v>3089010610</v>
          </cell>
          <cell r="BC90">
            <v>5050400</v>
          </cell>
          <cell r="BD90" t="str">
            <v>AC</v>
          </cell>
          <cell r="BE90">
            <v>4182</v>
          </cell>
        </row>
        <row r="91">
          <cell r="A91">
            <v>1421</v>
          </cell>
          <cell r="B91">
            <v>62</v>
          </cell>
          <cell r="C91">
            <v>4</v>
          </cell>
          <cell r="D91">
            <v>1</v>
          </cell>
          <cell r="E91" t="str">
            <v xml:space="preserve">De Soto Area            </v>
          </cell>
          <cell r="F91">
            <v>947945</v>
          </cell>
          <cell r="G91">
            <v>506202602</v>
          </cell>
          <cell r="H91">
            <v>534</v>
          </cell>
          <cell r="I91">
            <v>20</v>
          </cell>
          <cell r="J91">
            <v>498</v>
          </cell>
          <cell r="K91">
            <v>493</v>
          </cell>
          <cell r="L91">
            <v>0</v>
          </cell>
          <cell r="M91">
            <v>0</v>
          </cell>
          <cell r="N91">
            <v>12340.05</v>
          </cell>
          <cell r="O91">
            <v>6589585</v>
          </cell>
          <cell r="P91">
            <v>5863620</v>
          </cell>
          <cell r="Q91">
            <v>725965</v>
          </cell>
          <cell r="R91">
            <v>0</v>
          </cell>
          <cell r="S91">
            <v>0</v>
          </cell>
          <cell r="T91">
            <v>0</v>
          </cell>
          <cell r="U91">
            <v>2790361.18</v>
          </cell>
          <cell r="V91">
            <v>0</v>
          </cell>
          <cell r="W91">
            <v>0</v>
          </cell>
          <cell r="X91">
            <v>0</v>
          </cell>
          <cell r="Y91">
            <v>0</v>
          </cell>
          <cell r="Z91">
            <v>0</v>
          </cell>
          <cell r="AA91">
            <v>0</v>
          </cell>
          <cell r="AB91">
            <v>0</v>
          </cell>
          <cell r="AC91">
            <v>0</v>
          </cell>
          <cell r="AD91">
            <v>0</v>
          </cell>
          <cell r="AE91">
            <v>1</v>
          </cell>
          <cell r="AF91">
            <v>1</v>
          </cell>
          <cell r="AG91">
            <v>861631</v>
          </cell>
          <cell r="AH91">
            <v>0</v>
          </cell>
          <cell r="AI91">
            <v>534</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17</v>
          </cell>
          <cell r="AY91">
            <v>1</v>
          </cell>
          <cell r="AZ91">
            <v>0</v>
          </cell>
          <cell r="BA91">
            <v>0</v>
          </cell>
          <cell r="BB91">
            <v>506049402</v>
          </cell>
          <cell r="BC91">
            <v>153200</v>
          </cell>
          <cell r="BD91" t="str">
            <v>AC</v>
          </cell>
          <cell r="BE91">
            <v>516</v>
          </cell>
        </row>
        <row r="92">
          <cell r="A92">
            <v>1428</v>
          </cell>
          <cell r="B92">
            <v>25</v>
          </cell>
          <cell r="C92">
            <v>3</v>
          </cell>
          <cell r="D92">
            <v>1</v>
          </cell>
          <cell r="E92" t="str">
            <v xml:space="preserve">Dodgeville              </v>
          </cell>
          <cell r="F92">
            <v>890951</v>
          </cell>
          <cell r="G92">
            <v>1044194457</v>
          </cell>
          <cell r="H92">
            <v>1172</v>
          </cell>
          <cell r="I92">
            <v>33</v>
          </cell>
          <cell r="J92">
            <v>1135</v>
          </cell>
          <cell r="K92">
            <v>1121</v>
          </cell>
          <cell r="L92">
            <v>0</v>
          </cell>
          <cell r="M92">
            <v>0.06</v>
          </cell>
          <cell r="N92">
            <v>13498.19</v>
          </cell>
          <cell r="O92">
            <v>15819880</v>
          </cell>
          <cell r="P92">
            <v>13927964</v>
          </cell>
          <cell r="Q92">
            <v>1891916</v>
          </cell>
          <cell r="R92">
            <v>0</v>
          </cell>
          <cell r="S92">
            <v>0</v>
          </cell>
          <cell r="T92">
            <v>0</v>
          </cell>
          <cell r="U92">
            <v>7310466.5700000003</v>
          </cell>
          <cell r="V92">
            <v>0</v>
          </cell>
          <cell r="W92">
            <v>0</v>
          </cell>
          <cell r="X92">
            <v>0</v>
          </cell>
          <cell r="Y92">
            <v>0</v>
          </cell>
          <cell r="Z92">
            <v>0</v>
          </cell>
          <cell r="AA92">
            <v>0</v>
          </cell>
          <cell r="AB92">
            <v>0</v>
          </cell>
          <cell r="AC92">
            <v>0.11</v>
          </cell>
          <cell r="AD92">
            <v>0</v>
          </cell>
          <cell r="AE92">
            <v>0</v>
          </cell>
          <cell r="AF92">
            <v>0</v>
          </cell>
          <cell r="AG92">
            <v>861631</v>
          </cell>
          <cell r="AH92">
            <v>0</v>
          </cell>
          <cell r="AI92">
            <v>1172</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9</v>
          </cell>
          <cell r="AY92">
            <v>2</v>
          </cell>
          <cell r="AZ92">
            <v>0</v>
          </cell>
          <cell r="BA92">
            <v>0</v>
          </cell>
          <cell r="BB92">
            <v>1023228857</v>
          </cell>
          <cell r="BC92">
            <v>20965600</v>
          </cell>
          <cell r="BD92" t="str">
            <v>AC</v>
          </cell>
          <cell r="BE92">
            <v>1161</v>
          </cell>
        </row>
        <row r="93">
          <cell r="A93">
            <v>1449</v>
          </cell>
          <cell r="B93">
            <v>51</v>
          </cell>
          <cell r="C93">
            <v>2</v>
          </cell>
          <cell r="D93">
            <v>3</v>
          </cell>
          <cell r="E93" t="str">
            <v xml:space="preserve">Dover #1                </v>
          </cell>
          <cell r="F93">
            <v>1416252</v>
          </cell>
          <cell r="G93">
            <v>123213916</v>
          </cell>
          <cell r="H93">
            <v>87</v>
          </cell>
          <cell r="I93">
            <v>4</v>
          </cell>
          <cell r="J93">
            <v>82</v>
          </cell>
          <cell r="K93">
            <v>81</v>
          </cell>
          <cell r="L93">
            <v>0</v>
          </cell>
          <cell r="M93">
            <v>0</v>
          </cell>
          <cell r="N93">
            <v>12297.07</v>
          </cell>
          <cell r="O93">
            <v>1069845</v>
          </cell>
          <cell r="P93">
            <v>1069845</v>
          </cell>
          <cell r="Q93">
            <v>0</v>
          </cell>
          <cell r="R93">
            <v>0</v>
          </cell>
          <cell r="S93">
            <v>0</v>
          </cell>
          <cell r="T93">
            <v>0</v>
          </cell>
          <cell r="U93">
            <v>434147.14</v>
          </cell>
          <cell r="V93">
            <v>0</v>
          </cell>
          <cell r="W93">
            <v>0</v>
          </cell>
          <cell r="X93">
            <v>0</v>
          </cell>
          <cell r="Y93">
            <v>0</v>
          </cell>
          <cell r="Z93">
            <v>0</v>
          </cell>
          <cell r="AA93">
            <v>0</v>
          </cell>
          <cell r="AB93">
            <v>0</v>
          </cell>
          <cell r="AC93">
            <v>0</v>
          </cell>
          <cell r="AD93">
            <v>0</v>
          </cell>
          <cell r="AE93">
            <v>0</v>
          </cell>
          <cell r="AF93">
            <v>0</v>
          </cell>
          <cell r="AG93">
            <v>1292446</v>
          </cell>
          <cell r="AH93">
            <v>0</v>
          </cell>
          <cell r="AI93">
            <v>87</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1</v>
          </cell>
          <cell r="AY93">
            <v>0</v>
          </cell>
          <cell r="AZ93">
            <v>0</v>
          </cell>
          <cell r="BA93">
            <v>0</v>
          </cell>
          <cell r="BB93">
            <v>123192216</v>
          </cell>
          <cell r="BC93">
            <v>21700</v>
          </cell>
          <cell r="BD93" t="str">
            <v>AC</v>
          </cell>
          <cell r="BE93">
            <v>86</v>
          </cell>
        </row>
        <row r="94">
          <cell r="A94">
            <v>1491</v>
          </cell>
          <cell r="B94">
            <v>4</v>
          </cell>
          <cell r="C94">
            <v>12</v>
          </cell>
          <cell r="D94">
            <v>1</v>
          </cell>
          <cell r="E94" t="str">
            <v xml:space="preserve">Drummond                </v>
          </cell>
          <cell r="F94">
            <v>4324044</v>
          </cell>
          <cell r="G94">
            <v>1621516467</v>
          </cell>
          <cell r="H94">
            <v>375</v>
          </cell>
          <cell r="I94">
            <v>0</v>
          </cell>
          <cell r="J94">
            <v>377</v>
          </cell>
          <cell r="K94">
            <v>373</v>
          </cell>
          <cell r="L94">
            <v>0</v>
          </cell>
          <cell r="M94">
            <v>0</v>
          </cell>
          <cell r="N94">
            <v>12487.77</v>
          </cell>
          <cell r="O94">
            <v>4682913.0999999996</v>
          </cell>
          <cell r="P94">
            <v>4467913.0999999996</v>
          </cell>
          <cell r="Q94">
            <v>215000</v>
          </cell>
          <cell r="R94">
            <v>0</v>
          </cell>
          <cell r="S94">
            <v>0</v>
          </cell>
          <cell r="T94">
            <v>0</v>
          </cell>
          <cell r="U94">
            <v>9325.32</v>
          </cell>
          <cell r="V94">
            <v>0</v>
          </cell>
          <cell r="W94">
            <v>0</v>
          </cell>
          <cell r="X94">
            <v>0</v>
          </cell>
          <cell r="Y94">
            <v>0</v>
          </cell>
          <cell r="Z94">
            <v>0</v>
          </cell>
          <cell r="AA94">
            <v>0</v>
          </cell>
          <cell r="AB94">
            <v>0</v>
          </cell>
          <cell r="AC94">
            <v>0</v>
          </cell>
          <cell r="AD94">
            <v>0</v>
          </cell>
          <cell r="AE94">
            <v>0</v>
          </cell>
          <cell r="AF94">
            <v>0</v>
          </cell>
          <cell r="AG94">
            <v>861631</v>
          </cell>
          <cell r="AH94">
            <v>0</v>
          </cell>
          <cell r="AI94">
            <v>375</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1621441867</v>
          </cell>
          <cell r="BC94">
            <v>74600</v>
          </cell>
          <cell r="BD94" t="str">
            <v>AC</v>
          </cell>
          <cell r="BE94">
            <v>375</v>
          </cell>
        </row>
        <row r="95">
          <cell r="A95">
            <v>1499</v>
          </cell>
          <cell r="B95">
            <v>46</v>
          </cell>
          <cell r="C95">
            <v>11</v>
          </cell>
          <cell r="D95">
            <v>1</v>
          </cell>
          <cell r="E95" t="str">
            <v xml:space="preserve">Durand-Arkansaw         </v>
          </cell>
          <cell r="F95">
            <v>714476</v>
          </cell>
          <cell r="G95">
            <v>718763088</v>
          </cell>
          <cell r="H95">
            <v>1006</v>
          </cell>
          <cell r="I95">
            <v>24</v>
          </cell>
          <cell r="J95">
            <v>984</v>
          </cell>
          <cell r="K95">
            <v>975</v>
          </cell>
          <cell r="L95">
            <v>0</v>
          </cell>
          <cell r="M95">
            <v>0</v>
          </cell>
          <cell r="N95">
            <v>11894.03</v>
          </cell>
          <cell r="O95">
            <v>11965395</v>
          </cell>
          <cell r="P95">
            <v>10356959</v>
          </cell>
          <cell r="Q95">
            <v>1608436</v>
          </cell>
          <cell r="R95">
            <v>0</v>
          </cell>
          <cell r="S95">
            <v>0</v>
          </cell>
          <cell r="T95">
            <v>0</v>
          </cell>
          <cell r="U95">
            <v>7291683.5899999999</v>
          </cell>
          <cell r="V95">
            <v>0</v>
          </cell>
          <cell r="W95">
            <v>0</v>
          </cell>
          <cell r="X95">
            <v>0</v>
          </cell>
          <cell r="Y95">
            <v>0</v>
          </cell>
          <cell r="Z95">
            <v>0</v>
          </cell>
          <cell r="AA95">
            <v>0</v>
          </cell>
          <cell r="AB95">
            <v>0</v>
          </cell>
          <cell r="AC95">
            <v>0</v>
          </cell>
          <cell r="AD95">
            <v>0</v>
          </cell>
          <cell r="AE95">
            <v>0</v>
          </cell>
          <cell r="AF95">
            <v>0</v>
          </cell>
          <cell r="AG95">
            <v>861631</v>
          </cell>
          <cell r="AH95">
            <v>0</v>
          </cell>
          <cell r="AI95">
            <v>1006</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2</v>
          </cell>
          <cell r="AY95">
            <v>0</v>
          </cell>
          <cell r="AZ95">
            <v>0</v>
          </cell>
          <cell r="BA95">
            <v>0</v>
          </cell>
          <cell r="BB95">
            <v>718292188</v>
          </cell>
          <cell r="BC95">
            <v>470900</v>
          </cell>
          <cell r="BD95" t="str">
            <v>AC</v>
          </cell>
          <cell r="BE95">
            <v>1004</v>
          </cell>
        </row>
        <row r="96">
          <cell r="A96">
            <v>1526</v>
          </cell>
          <cell r="B96">
            <v>63</v>
          </cell>
          <cell r="C96">
            <v>9</v>
          </cell>
          <cell r="D96">
            <v>1</v>
          </cell>
          <cell r="E96" t="str">
            <v xml:space="preserve">Northland Pines         </v>
          </cell>
          <cell r="F96">
            <v>3422267</v>
          </cell>
          <cell r="G96">
            <v>4510548213</v>
          </cell>
          <cell r="H96">
            <v>1318</v>
          </cell>
          <cell r="I96">
            <v>15</v>
          </cell>
          <cell r="J96">
            <v>1300</v>
          </cell>
          <cell r="K96">
            <v>1305</v>
          </cell>
          <cell r="L96">
            <v>0</v>
          </cell>
          <cell r="M96">
            <v>0.23</v>
          </cell>
          <cell r="N96">
            <v>15599.79</v>
          </cell>
          <cell r="O96">
            <v>20560528</v>
          </cell>
          <cell r="P96">
            <v>17972454</v>
          </cell>
          <cell r="Q96">
            <v>2588074</v>
          </cell>
          <cell r="R96">
            <v>0</v>
          </cell>
          <cell r="S96">
            <v>0</v>
          </cell>
          <cell r="T96">
            <v>0</v>
          </cell>
          <cell r="U96">
            <v>18326.48</v>
          </cell>
          <cell r="V96">
            <v>0</v>
          </cell>
          <cell r="W96">
            <v>0</v>
          </cell>
          <cell r="X96">
            <v>0</v>
          </cell>
          <cell r="Y96">
            <v>0</v>
          </cell>
          <cell r="Z96">
            <v>0</v>
          </cell>
          <cell r="AA96">
            <v>0</v>
          </cell>
          <cell r="AB96">
            <v>0</v>
          </cell>
          <cell r="AC96">
            <v>0.23</v>
          </cell>
          <cell r="AD96">
            <v>0.22</v>
          </cell>
          <cell r="AE96">
            <v>0</v>
          </cell>
          <cell r="AF96">
            <v>0</v>
          </cell>
          <cell r="AG96">
            <v>861631</v>
          </cell>
          <cell r="AH96">
            <v>0</v>
          </cell>
          <cell r="AI96">
            <v>1318</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4509471513</v>
          </cell>
          <cell r="BC96">
            <v>1076700</v>
          </cell>
          <cell r="BD96" t="str">
            <v>AC</v>
          </cell>
          <cell r="BE96">
            <v>1318</v>
          </cell>
        </row>
        <row r="97">
          <cell r="A97">
            <v>1540</v>
          </cell>
          <cell r="B97">
            <v>64</v>
          </cell>
          <cell r="C97">
            <v>2</v>
          </cell>
          <cell r="D97">
            <v>1</v>
          </cell>
          <cell r="E97" t="str">
            <v xml:space="preserve">East Troy Community     </v>
          </cell>
          <cell r="F97">
            <v>1322861</v>
          </cell>
          <cell r="G97">
            <v>2154940345</v>
          </cell>
          <cell r="H97">
            <v>1629</v>
          </cell>
          <cell r="I97">
            <v>22</v>
          </cell>
          <cell r="J97">
            <v>1571</v>
          </cell>
          <cell r="K97">
            <v>1577</v>
          </cell>
          <cell r="L97">
            <v>0</v>
          </cell>
          <cell r="M97">
            <v>0.18</v>
          </cell>
          <cell r="N97">
            <v>12685.96</v>
          </cell>
          <cell r="O97">
            <v>20665421.699999999</v>
          </cell>
          <cell r="P97">
            <v>18903296.699999999</v>
          </cell>
          <cell r="Q97">
            <v>1762125</v>
          </cell>
          <cell r="R97">
            <v>0</v>
          </cell>
          <cell r="S97">
            <v>0</v>
          </cell>
          <cell r="T97">
            <v>0</v>
          </cell>
          <cell r="U97">
            <v>5008522.29</v>
          </cell>
          <cell r="V97">
            <v>0</v>
          </cell>
          <cell r="W97">
            <v>0</v>
          </cell>
          <cell r="X97">
            <v>0</v>
          </cell>
          <cell r="Y97">
            <v>0</v>
          </cell>
          <cell r="Z97">
            <v>0</v>
          </cell>
          <cell r="AA97">
            <v>0</v>
          </cell>
          <cell r="AB97">
            <v>0</v>
          </cell>
          <cell r="AC97">
            <v>0.17</v>
          </cell>
          <cell r="AD97">
            <v>0.18</v>
          </cell>
          <cell r="AE97">
            <v>0</v>
          </cell>
          <cell r="AF97">
            <v>0</v>
          </cell>
          <cell r="AG97">
            <v>861631</v>
          </cell>
          <cell r="AH97">
            <v>0</v>
          </cell>
          <cell r="AI97">
            <v>1629</v>
          </cell>
          <cell r="AJ97">
            <v>0</v>
          </cell>
          <cell r="AK97">
            <v>0</v>
          </cell>
          <cell r="AL97">
            <v>0</v>
          </cell>
          <cell r="AM97">
            <v>0</v>
          </cell>
          <cell r="AN97">
            <v>0</v>
          </cell>
          <cell r="AO97">
            <v>0</v>
          </cell>
          <cell r="AP97">
            <v>0</v>
          </cell>
          <cell r="AQ97">
            <v>0</v>
          </cell>
          <cell r="AR97">
            <v>0</v>
          </cell>
          <cell r="AS97">
            <v>0</v>
          </cell>
          <cell r="AT97">
            <v>0.5</v>
          </cell>
          <cell r="AU97">
            <v>0.5</v>
          </cell>
          <cell r="AV97">
            <v>0</v>
          </cell>
          <cell r="AW97">
            <v>0</v>
          </cell>
          <cell r="AX97">
            <v>31</v>
          </cell>
          <cell r="AY97">
            <v>1</v>
          </cell>
          <cell r="AZ97">
            <v>0</v>
          </cell>
          <cell r="BA97">
            <v>0</v>
          </cell>
          <cell r="BB97">
            <v>2154303845</v>
          </cell>
          <cell r="BC97">
            <v>636500</v>
          </cell>
          <cell r="BD97" t="str">
            <v>AC</v>
          </cell>
          <cell r="BE97">
            <v>1597</v>
          </cell>
        </row>
        <row r="98">
          <cell r="A98">
            <v>1554</v>
          </cell>
          <cell r="B98">
            <v>18</v>
          </cell>
          <cell r="C98">
            <v>10</v>
          </cell>
          <cell r="D98">
            <v>1</v>
          </cell>
          <cell r="E98" t="str">
            <v xml:space="preserve">Eau Claire Area         </v>
          </cell>
          <cell r="F98">
            <v>847851</v>
          </cell>
          <cell r="G98">
            <v>9660409814</v>
          </cell>
          <cell r="H98">
            <v>11394</v>
          </cell>
          <cell r="I98">
            <v>345</v>
          </cell>
          <cell r="J98">
            <v>10822</v>
          </cell>
          <cell r="K98">
            <v>10945</v>
          </cell>
          <cell r="L98">
            <v>0</v>
          </cell>
          <cell r="M98">
            <v>1.36</v>
          </cell>
          <cell r="N98">
            <v>11243.16</v>
          </cell>
          <cell r="O98">
            <v>128104603</v>
          </cell>
          <cell r="P98">
            <v>121741415</v>
          </cell>
          <cell r="Q98">
            <v>6363188</v>
          </cell>
          <cell r="R98">
            <v>0</v>
          </cell>
          <cell r="S98">
            <v>0</v>
          </cell>
          <cell r="T98">
            <v>0</v>
          </cell>
          <cell r="U98">
            <v>69889001.269999996</v>
          </cell>
          <cell r="V98">
            <v>0</v>
          </cell>
          <cell r="W98">
            <v>0</v>
          </cell>
          <cell r="X98">
            <v>0</v>
          </cell>
          <cell r="Y98">
            <v>0</v>
          </cell>
          <cell r="Z98">
            <v>0</v>
          </cell>
          <cell r="AA98">
            <v>0</v>
          </cell>
          <cell r="AB98">
            <v>0</v>
          </cell>
          <cell r="AC98">
            <v>1.42</v>
          </cell>
          <cell r="AD98">
            <v>1.3</v>
          </cell>
          <cell r="AE98">
            <v>1</v>
          </cell>
          <cell r="AF98">
            <v>1</v>
          </cell>
          <cell r="AG98">
            <v>861631</v>
          </cell>
          <cell r="AH98">
            <v>0</v>
          </cell>
          <cell r="AI98">
            <v>11394</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160</v>
          </cell>
          <cell r="AY98">
            <v>4</v>
          </cell>
          <cell r="AZ98">
            <v>0</v>
          </cell>
          <cell r="BA98">
            <v>0</v>
          </cell>
          <cell r="BB98">
            <v>9617915214</v>
          </cell>
          <cell r="BC98">
            <v>42494600</v>
          </cell>
          <cell r="BD98" t="str">
            <v>AC</v>
          </cell>
          <cell r="BE98">
            <v>11230</v>
          </cell>
        </row>
        <row r="99">
          <cell r="A99">
            <v>1561</v>
          </cell>
          <cell r="B99">
            <v>37</v>
          </cell>
          <cell r="C99">
            <v>9</v>
          </cell>
          <cell r="D99">
            <v>1</v>
          </cell>
          <cell r="E99" t="str">
            <v xml:space="preserve">Edgar                   </v>
          </cell>
          <cell r="F99">
            <v>437799</v>
          </cell>
          <cell r="G99">
            <v>276689120</v>
          </cell>
          <cell r="H99">
            <v>632</v>
          </cell>
          <cell r="I99">
            <v>39</v>
          </cell>
          <cell r="J99">
            <v>576</v>
          </cell>
          <cell r="K99">
            <v>580</v>
          </cell>
          <cell r="L99">
            <v>0</v>
          </cell>
          <cell r="M99">
            <v>0</v>
          </cell>
          <cell r="N99">
            <v>12913.24</v>
          </cell>
          <cell r="O99">
            <v>8161169.5899999999</v>
          </cell>
          <cell r="P99">
            <v>7122341.5899999999</v>
          </cell>
          <cell r="Q99">
            <v>1038828</v>
          </cell>
          <cell r="R99">
            <v>0</v>
          </cell>
          <cell r="S99">
            <v>0</v>
          </cell>
          <cell r="T99">
            <v>0</v>
          </cell>
          <cell r="U99">
            <v>5379920.75</v>
          </cell>
          <cell r="V99">
            <v>0</v>
          </cell>
          <cell r="W99">
            <v>0</v>
          </cell>
          <cell r="X99">
            <v>0</v>
          </cell>
          <cell r="Y99">
            <v>0</v>
          </cell>
          <cell r="Z99">
            <v>0</v>
          </cell>
          <cell r="AA99">
            <v>0</v>
          </cell>
          <cell r="AB99">
            <v>0</v>
          </cell>
          <cell r="AC99">
            <v>0</v>
          </cell>
          <cell r="AD99">
            <v>0</v>
          </cell>
          <cell r="AE99">
            <v>0</v>
          </cell>
          <cell r="AF99">
            <v>0</v>
          </cell>
          <cell r="AG99">
            <v>861631</v>
          </cell>
          <cell r="AH99">
            <v>0</v>
          </cell>
          <cell r="AI99">
            <v>632</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15</v>
          </cell>
          <cell r="AY99">
            <v>0</v>
          </cell>
          <cell r="AZ99">
            <v>0</v>
          </cell>
          <cell r="BA99">
            <v>0</v>
          </cell>
          <cell r="BB99">
            <v>276443820</v>
          </cell>
          <cell r="BC99">
            <v>245300</v>
          </cell>
          <cell r="BD99" t="str">
            <v>AC</v>
          </cell>
          <cell r="BE99">
            <v>617</v>
          </cell>
        </row>
        <row r="100">
          <cell r="A100">
            <v>1568</v>
          </cell>
          <cell r="B100">
            <v>53</v>
          </cell>
          <cell r="C100">
            <v>2</v>
          </cell>
          <cell r="D100">
            <v>1</v>
          </cell>
          <cell r="E100" t="str">
            <v xml:space="preserve">Edgerton                </v>
          </cell>
          <cell r="F100">
            <v>821605</v>
          </cell>
          <cell r="G100">
            <v>1631706800</v>
          </cell>
          <cell r="H100">
            <v>1986</v>
          </cell>
          <cell r="I100">
            <v>44</v>
          </cell>
          <cell r="J100">
            <v>1933</v>
          </cell>
          <cell r="K100">
            <v>1925</v>
          </cell>
          <cell r="L100">
            <v>0</v>
          </cell>
          <cell r="M100">
            <v>0.23</v>
          </cell>
          <cell r="N100">
            <v>13306.88</v>
          </cell>
          <cell r="O100">
            <v>26427467</v>
          </cell>
          <cell r="P100">
            <v>21431934</v>
          </cell>
          <cell r="Q100">
            <v>4995533</v>
          </cell>
          <cell r="R100">
            <v>0</v>
          </cell>
          <cell r="S100">
            <v>0</v>
          </cell>
          <cell r="T100">
            <v>0</v>
          </cell>
          <cell r="U100">
            <v>12295137.779999999</v>
          </cell>
          <cell r="V100">
            <v>0</v>
          </cell>
          <cell r="W100">
            <v>0</v>
          </cell>
          <cell r="X100">
            <v>0</v>
          </cell>
          <cell r="Y100">
            <v>0</v>
          </cell>
          <cell r="Z100">
            <v>0</v>
          </cell>
          <cell r="AA100">
            <v>0</v>
          </cell>
          <cell r="AB100">
            <v>0</v>
          </cell>
          <cell r="AC100">
            <v>0.23</v>
          </cell>
          <cell r="AD100">
            <v>0.23</v>
          </cell>
          <cell r="AE100">
            <v>0</v>
          </cell>
          <cell r="AF100">
            <v>0</v>
          </cell>
          <cell r="AG100">
            <v>861631</v>
          </cell>
          <cell r="AH100">
            <v>0</v>
          </cell>
          <cell r="AI100">
            <v>1986</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10</v>
          </cell>
          <cell r="AY100">
            <v>0</v>
          </cell>
          <cell r="AZ100">
            <v>0</v>
          </cell>
          <cell r="BA100">
            <v>3</v>
          </cell>
          <cell r="BB100">
            <v>1631199000</v>
          </cell>
          <cell r="BC100">
            <v>507800</v>
          </cell>
          <cell r="BD100" t="str">
            <v>AC</v>
          </cell>
          <cell r="BE100">
            <v>1973</v>
          </cell>
        </row>
        <row r="101">
          <cell r="A101">
            <v>1582</v>
          </cell>
          <cell r="B101">
            <v>34</v>
          </cell>
          <cell r="C101">
            <v>9</v>
          </cell>
          <cell r="D101">
            <v>1</v>
          </cell>
          <cell r="E101" t="str">
            <v xml:space="preserve">Elcho                   </v>
          </cell>
          <cell r="F101">
            <v>3637394</v>
          </cell>
          <cell r="G101">
            <v>934810375</v>
          </cell>
          <cell r="H101">
            <v>257</v>
          </cell>
          <cell r="I101">
            <v>0</v>
          </cell>
          <cell r="J101">
            <v>259</v>
          </cell>
          <cell r="K101">
            <v>254</v>
          </cell>
          <cell r="L101">
            <v>0</v>
          </cell>
          <cell r="M101">
            <v>0</v>
          </cell>
          <cell r="N101">
            <v>19727.47</v>
          </cell>
          <cell r="O101">
            <v>5069960</v>
          </cell>
          <cell r="P101">
            <v>3775866</v>
          </cell>
          <cell r="Q101">
            <v>1294094</v>
          </cell>
          <cell r="R101">
            <v>0</v>
          </cell>
          <cell r="S101">
            <v>0</v>
          </cell>
          <cell r="T101">
            <v>0</v>
          </cell>
          <cell r="U101">
            <v>8590.26</v>
          </cell>
          <cell r="V101">
            <v>0</v>
          </cell>
          <cell r="W101">
            <v>0</v>
          </cell>
          <cell r="X101">
            <v>0</v>
          </cell>
          <cell r="Y101">
            <v>0</v>
          </cell>
          <cell r="Z101">
            <v>0</v>
          </cell>
          <cell r="AA101">
            <v>0</v>
          </cell>
          <cell r="AB101">
            <v>0</v>
          </cell>
          <cell r="AC101">
            <v>0</v>
          </cell>
          <cell r="AD101">
            <v>0</v>
          </cell>
          <cell r="AE101">
            <v>0</v>
          </cell>
          <cell r="AF101">
            <v>0</v>
          </cell>
          <cell r="AG101">
            <v>861631</v>
          </cell>
          <cell r="AH101">
            <v>0</v>
          </cell>
          <cell r="AI101">
            <v>257</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934746775</v>
          </cell>
          <cell r="BC101">
            <v>63600</v>
          </cell>
          <cell r="BD101" t="str">
            <v>AC</v>
          </cell>
          <cell r="BE101">
            <v>257</v>
          </cell>
        </row>
        <row r="102">
          <cell r="A102">
            <v>1600</v>
          </cell>
          <cell r="B102">
            <v>61</v>
          </cell>
          <cell r="C102">
            <v>10</v>
          </cell>
          <cell r="D102">
            <v>1</v>
          </cell>
          <cell r="E102" t="str">
            <v xml:space="preserve">Eleva-Strum             </v>
          </cell>
          <cell r="F102">
            <v>548325</v>
          </cell>
          <cell r="G102">
            <v>366281083</v>
          </cell>
          <cell r="H102">
            <v>668</v>
          </cell>
          <cell r="I102">
            <v>39</v>
          </cell>
          <cell r="J102">
            <v>624</v>
          </cell>
          <cell r="K102">
            <v>624</v>
          </cell>
          <cell r="L102">
            <v>0</v>
          </cell>
          <cell r="M102">
            <v>0.32</v>
          </cell>
          <cell r="N102">
            <v>13318.53</v>
          </cell>
          <cell r="O102">
            <v>8896780.2599999998</v>
          </cell>
          <cell r="P102">
            <v>7042411</v>
          </cell>
          <cell r="Q102">
            <v>1854369.26</v>
          </cell>
          <cell r="R102">
            <v>0</v>
          </cell>
          <cell r="S102">
            <v>0</v>
          </cell>
          <cell r="T102">
            <v>0</v>
          </cell>
          <cell r="U102">
            <v>5624703.5599999996</v>
          </cell>
          <cell r="V102">
            <v>0</v>
          </cell>
          <cell r="W102">
            <v>0</v>
          </cell>
          <cell r="X102">
            <v>0</v>
          </cell>
          <cell r="Y102">
            <v>0</v>
          </cell>
          <cell r="Z102">
            <v>0</v>
          </cell>
          <cell r="AA102">
            <v>0</v>
          </cell>
          <cell r="AB102">
            <v>0</v>
          </cell>
          <cell r="AC102">
            <v>0.32</v>
          </cell>
          <cell r="AD102">
            <v>0.32</v>
          </cell>
          <cell r="AE102">
            <v>0</v>
          </cell>
          <cell r="AF102">
            <v>0</v>
          </cell>
          <cell r="AG102">
            <v>861631</v>
          </cell>
          <cell r="AH102">
            <v>0</v>
          </cell>
          <cell r="AI102">
            <v>668</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5</v>
          </cell>
          <cell r="AY102">
            <v>0</v>
          </cell>
          <cell r="AZ102">
            <v>0</v>
          </cell>
          <cell r="BA102">
            <v>0</v>
          </cell>
          <cell r="BB102">
            <v>366122783</v>
          </cell>
          <cell r="BC102">
            <v>158300</v>
          </cell>
          <cell r="BD102" t="str">
            <v>AC</v>
          </cell>
          <cell r="BE102">
            <v>663</v>
          </cell>
        </row>
        <row r="103">
          <cell r="A103">
            <v>1631</v>
          </cell>
          <cell r="B103">
            <v>59</v>
          </cell>
          <cell r="C103">
            <v>7</v>
          </cell>
          <cell r="D103">
            <v>1</v>
          </cell>
          <cell r="E103" t="str">
            <v xml:space="preserve">Elkhart Lake-Glenbeulah </v>
          </cell>
          <cell r="F103">
            <v>2112502</v>
          </cell>
          <cell r="G103">
            <v>895700725</v>
          </cell>
          <cell r="H103">
            <v>424</v>
          </cell>
          <cell r="I103">
            <v>14</v>
          </cell>
          <cell r="J103">
            <v>403</v>
          </cell>
          <cell r="K103">
            <v>407</v>
          </cell>
          <cell r="L103">
            <v>0</v>
          </cell>
          <cell r="M103">
            <v>0</v>
          </cell>
          <cell r="N103">
            <v>14803.93</v>
          </cell>
          <cell r="O103">
            <v>6276866</v>
          </cell>
          <cell r="P103">
            <v>6099869</v>
          </cell>
          <cell r="Q103">
            <v>176997</v>
          </cell>
          <cell r="R103">
            <v>0</v>
          </cell>
          <cell r="S103">
            <v>0</v>
          </cell>
          <cell r="T103">
            <v>0</v>
          </cell>
          <cell r="U103">
            <v>133035.10999999999</v>
          </cell>
          <cell r="V103">
            <v>0</v>
          </cell>
          <cell r="W103">
            <v>0</v>
          </cell>
          <cell r="X103">
            <v>0</v>
          </cell>
          <cell r="Y103">
            <v>0</v>
          </cell>
          <cell r="Z103">
            <v>0</v>
          </cell>
          <cell r="AA103">
            <v>0</v>
          </cell>
          <cell r="AB103">
            <v>0</v>
          </cell>
          <cell r="AC103">
            <v>0</v>
          </cell>
          <cell r="AD103">
            <v>0</v>
          </cell>
          <cell r="AE103">
            <v>0</v>
          </cell>
          <cell r="AF103">
            <v>0</v>
          </cell>
          <cell r="AG103">
            <v>861631</v>
          </cell>
          <cell r="AH103">
            <v>0</v>
          </cell>
          <cell r="AI103">
            <v>424</v>
          </cell>
          <cell r="AJ103">
            <v>0</v>
          </cell>
          <cell r="AK103">
            <v>0</v>
          </cell>
          <cell r="AL103">
            <v>0</v>
          </cell>
          <cell r="AM103">
            <v>0</v>
          </cell>
          <cell r="AN103">
            <v>0</v>
          </cell>
          <cell r="AO103">
            <v>0</v>
          </cell>
          <cell r="AP103">
            <v>0</v>
          </cell>
          <cell r="AQ103">
            <v>0</v>
          </cell>
          <cell r="AR103">
            <v>0</v>
          </cell>
          <cell r="AS103">
            <v>0</v>
          </cell>
          <cell r="AT103">
            <v>0.25</v>
          </cell>
          <cell r="AU103">
            <v>0.25</v>
          </cell>
          <cell r="AV103">
            <v>0</v>
          </cell>
          <cell r="AW103">
            <v>0</v>
          </cell>
          <cell r="AX103">
            <v>4</v>
          </cell>
          <cell r="AY103">
            <v>1</v>
          </cell>
          <cell r="AZ103">
            <v>0</v>
          </cell>
          <cell r="BA103">
            <v>0</v>
          </cell>
          <cell r="BB103">
            <v>895372625</v>
          </cell>
          <cell r="BC103">
            <v>328100</v>
          </cell>
          <cell r="BD103" t="str">
            <v>AC</v>
          </cell>
          <cell r="BE103">
            <v>419</v>
          </cell>
        </row>
        <row r="104">
          <cell r="A104">
            <v>1638</v>
          </cell>
          <cell r="B104">
            <v>64</v>
          </cell>
          <cell r="C104">
            <v>2</v>
          </cell>
          <cell r="D104">
            <v>1</v>
          </cell>
          <cell r="E104" t="str">
            <v xml:space="preserve">Elkhorn Area            </v>
          </cell>
          <cell r="F104">
            <v>941415</v>
          </cell>
          <cell r="G104">
            <v>2828010750</v>
          </cell>
          <cell r="H104">
            <v>3004</v>
          </cell>
          <cell r="I104">
            <v>74</v>
          </cell>
          <cell r="J104">
            <v>2892</v>
          </cell>
          <cell r="K104">
            <v>2884</v>
          </cell>
          <cell r="L104">
            <v>0</v>
          </cell>
          <cell r="M104">
            <v>2.04</v>
          </cell>
          <cell r="N104">
            <v>12696.62</v>
          </cell>
          <cell r="O104">
            <v>38140640.770000003</v>
          </cell>
          <cell r="P104">
            <v>33966490.770000003</v>
          </cell>
          <cell r="Q104">
            <v>4174150</v>
          </cell>
          <cell r="R104">
            <v>0</v>
          </cell>
          <cell r="S104">
            <v>0</v>
          </cell>
          <cell r="T104">
            <v>0</v>
          </cell>
          <cell r="U104">
            <v>16487272.210000001</v>
          </cell>
          <cell r="V104">
            <v>0</v>
          </cell>
          <cell r="W104">
            <v>0</v>
          </cell>
          <cell r="X104">
            <v>0</v>
          </cell>
          <cell r="Y104">
            <v>0</v>
          </cell>
          <cell r="Z104">
            <v>0</v>
          </cell>
          <cell r="AA104">
            <v>0</v>
          </cell>
          <cell r="AB104">
            <v>0</v>
          </cell>
          <cell r="AC104">
            <v>2.8</v>
          </cell>
          <cell r="AD104">
            <v>1.27</v>
          </cell>
          <cell r="AE104">
            <v>0</v>
          </cell>
          <cell r="AF104">
            <v>0</v>
          </cell>
          <cell r="AG104">
            <v>861631</v>
          </cell>
          <cell r="AH104">
            <v>0</v>
          </cell>
          <cell r="AI104">
            <v>3004</v>
          </cell>
          <cell r="AJ104">
            <v>0</v>
          </cell>
          <cell r="AK104">
            <v>0</v>
          </cell>
          <cell r="AL104">
            <v>0</v>
          </cell>
          <cell r="AM104">
            <v>0</v>
          </cell>
          <cell r="AN104">
            <v>0</v>
          </cell>
          <cell r="AO104">
            <v>0</v>
          </cell>
          <cell r="AP104">
            <v>0</v>
          </cell>
          <cell r="AQ104">
            <v>0</v>
          </cell>
          <cell r="AR104">
            <v>0</v>
          </cell>
          <cell r="AS104">
            <v>0</v>
          </cell>
          <cell r="AT104">
            <v>4.25</v>
          </cell>
          <cell r="AU104">
            <v>3.75</v>
          </cell>
          <cell r="AV104">
            <v>0</v>
          </cell>
          <cell r="AW104">
            <v>0</v>
          </cell>
          <cell r="AX104">
            <v>35</v>
          </cell>
          <cell r="AY104">
            <v>0</v>
          </cell>
          <cell r="AZ104">
            <v>0</v>
          </cell>
          <cell r="BA104">
            <v>1</v>
          </cell>
          <cell r="BB104">
            <v>2825354650</v>
          </cell>
          <cell r="BC104">
            <v>2656100</v>
          </cell>
          <cell r="BD104" t="str">
            <v>AC</v>
          </cell>
          <cell r="BE104">
            <v>2968</v>
          </cell>
        </row>
        <row r="105">
          <cell r="A105">
            <v>1645</v>
          </cell>
          <cell r="B105">
            <v>17</v>
          </cell>
          <cell r="C105">
            <v>11</v>
          </cell>
          <cell r="D105">
            <v>1</v>
          </cell>
          <cell r="E105" t="str">
            <v xml:space="preserve">Elk Mound Area          </v>
          </cell>
          <cell r="F105">
            <v>463204</v>
          </cell>
          <cell r="G105">
            <v>489143056</v>
          </cell>
          <cell r="H105">
            <v>1056</v>
          </cell>
          <cell r="I105">
            <v>45</v>
          </cell>
          <cell r="J105">
            <v>1010</v>
          </cell>
          <cell r="K105">
            <v>1007</v>
          </cell>
          <cell r="L105">
            <v>0</v>
          </cell>
          <cell r="M105">
            <v>0.25</v>
          </cell>
          <cell r="N105">
            <v>11180.23</v>
          </cell>
          <cell r="O105">
            <v>11806325</v>
          </cell>
          <cell r="P105">
            <v>10630034</v>
          </cell>
          <cell r="Q105">
            <v>1176291</v>
          </cell>
          <cell r="R105">
            <v>0</v>
          </cell>
          <cell r="S105">
            <v>0</v>
          </cell>
          <cell r="T105">
            <v>0</v>
          </cell>
          <cell r="U105">
            <v>9035445.7400000002</v>
          </cell>
          <cell r="V105">
            <v>0</v>
          </cell>
          <cell r="W105">
            <v>0</v>
          </cell>
          <cell r="X105">
            <v>0</v>
          </cell>
          <cell r="Y105">
            <v>0</v>
          </cell>
          <cell r="Z105">
            <v>0</v>
          </cell>
          <cell r="AA105">
            <v>0</v>
          </cell>
          <cell r="AB105">
            <v>0</v>
          </cell>
          <cell r="AC105">
            <v>0.5</v>
          </cell>
          <cell r="AD105">
            <v>0</v>
          </cell>
          <cell r="AE105">
            <v>0</v>
          </cell>
          <cell r="AF105">
            <v>0</v>
          </cell>
          <cell r="AG105">
            <v>861631</v>
          </cell>
          <cell r="AH105">
            <v>0</v>
          </cell>
          <cell r="AI105">
            <v>1056</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2</v>
          </cell>
          <cell r="AY105">
            <v>0</v>
          </cell>
          <cell r="AZ105">
            <v>0</v>
          </cell>
          <cell r="BA105">
            <v>0</v>
          </cell>
          <cell r="BB105">
            <v>489015856</v>
          </cell>
          <cell r="BC105">
            <v>127200</v>
          </cell>
          <cell r="BD105" t="str">
            <v>AC</v>
          </cell>
          <cell r="BE105">
            <v>1054</v>
          </cell>
        </row>
        <row r="106">
          <cell r="A106">
            <v>1659</v>
          </cell>
          <cell r="B106">
            <v>47</v>
          </cell>
          <cell r="C106">
            <v>11</v>
          </cell>
          <cell r="D106">
            <v>1</v>
          </cell>
          <cell r="E106" t="str">
            <v xml:space="preserve">Ellsworth Community     </v>
          </cell>
          <cell r="F106">
            <v>760645</v>
          </cell>
          <cell r="G106">
            <v>1299942829</v>
          </cell>
          <cell r="H106">
            <v>1709</v>
          </cell>
          <cell r="I106">
            <v>77</v>
          </cell>
          <cell r="J106">
            <v>1628</v>
          </cell>
          <cell r="K106">
            <v>1636</v>
          </cell>
          <cell r="L106">
            <v>0</v>
          </cell>
          <cell r="M106">
            <v>0</v>
          </cell>
          <cell r="N106">
            <v>12279.79</v>
          </cell>
          <cell r="O106">
            <v>20986155.300000001</v>
          </cell>
          <cell r="P106">
            <v>18448134</v>
          </cell>
          <cell r="Q106">
            <v>2538021.2999999998</v>
          </cell>
          <cell r="R106">
            <v>0</v>
          </cell>
          <cell r="S106">
            <v>0</v>
          </cell>
          <cell r="T106">
            <v>0</v>
          </cell>
          <cell r="U106">
            <v>11191582</v>
          </cell>
          <cell r="V106">
            <v>0</v>
          </cell>
          <cell r="W106">
            <v>0</v>
          </cell>
          <cell r="X106">
            <v>0</v>
          </cell>
          <cell r="Y106">
            <v>0</v>
          </cell>
          <cell r="Z106">
            <v>0</v>
          </cell>
          <cell r="AA106">
            <v>0</v>
          </cell>
          <cell r="AB106">
            <v>0</v>
          </cell>
          <cell r="AC106">
            <v>0</v>
          </cell>
          <cell r="AD106">
            <v>0</v>
          </cell>
          <cell r="AE106">
            <v>0</v>
          </cell>
          <cell r="AF106">
            <v>0</v>
          </cell>
          <cell r="AG106">
            <v>861631</v>
          </cell>
          <cell r="AH106">
            <v>0</v>
          </cell>
          <cell r="AI106">
            <v>1709</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1299021029</v>
          </cell>
          <cell r="BC106">
            <v>921800</v>
          </cell>
          <cell r="BD106" t="str">
            <v>AC</v>
          </cell>
          <cell r="BE106">
            <v>1709</v>
          </cell>
        </row>
        <row r="107">
          <cell r="A107">
            <v>1666</v>
          </cell>
          <cell r="B107">
            <v>47</v>
          </cell>
          <cell r="C107">
            <v>11</v>
          </cell>
          <cell r="D107">
            <v>1</v>
          </cell>
          <cell r="E107" t="str">
            <v xml:space="preserve">Elmwood                 </v>
          </cell>
          <cell r="F107">
            <v>654602</v>
          </cell>
          <cell r="G107">
            <v>197035096</v>
          </cell>
          <cell r="H107">
            <v>301</v>
          </cell>
          <cell r="I107">
            <v>8</v>
          </cell>
          <cell r="J107">
            <v>292</v>
          </cell>
          <cell r="K107">
            <v>292</v>
          </cell>
          <cell r="L107">
            <v>0</v>
          </cell>
          <cell r="M107">
            <v>0</v>
          </cell>
          <cell r="N107">
            <v>15369.07</v>
          </cell>
          <cell r="O107">
            <v>4626089</v>
          </cell>
          <cell r="P107">
            <v>4626089</v>
          </cell>
          <cell r="Q107">
            <v>0</v>
          </cell>
          <cell r="R107">
            <v>0</v>
          </cell>
          <cell r="S107">
            <v>0</v>
          </cell>
          <cell r="T107">
            <v>0</v>
          </cell>
          <cell r="U107">
            <v>2528453.5</v>
          </cell>
          <cell r="V107">
            <v>0</v>
          </cell>
          <cell r="W107">
            <v>0</v>
          </cell>
          <cell r="X107">
            <v>0</v>
          </cell>
          <cell r="Y107">
            <v>0</v>
          </cell>
          <cell r="Z107">
            <v>0</v>
          </cell>
          <cell r="AA107">
            <v>0</v>
          </cell>
          <cell r="AB107">
            <v>0</v>
          </cell>
          <cell r="AC107">
            <v>0</v>
          </cell>
          <cell r="AD107">
            <v>0</v>
          </cell>
          <cell r="AE107">
            <v>0</v>
          </cell>
          <cell r="AF107">
            <v>0</v>
          </cell>
          <cell r="AG107">
            <v>861631</v>
          </cell>
          <cell r="AH107">
            <v>0</v>
          </cell>
          <cell r="AI107">
            <v>301</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1</v>
          </cell>
          <cell r="AY107">
            <v>0</v>
          </cell>
          <cell r="AZ107">
            <v>0</v>
          </cell>
          <cell r="BA107">
            <v>0</v>
          </cell>
          <cell r="BB107">
            <v>196968896</v>
          </cell>
          <cell r="BC107">
            <v>66200</v>
          </cell>
          <cell r="BD107" t="str">
            <v>AC</v>
          </cell>
          <cell r="BE107">
            <v>300</v>
          </cell>
        </row>
        <row r="108">
          <cell r="A108">
            <v>1673</v>
          </cell>
          <cell r="B108">
            <v>29</v>
          </cell>
          <cell r="C108">
            <v>4</v>
          </cell>
          <cell r="D108">
            <v>1</v>
          </cell>
          <cell r="E108" t="str">
            <v xml:space="preserve">Royall                  </v>
          </cell>
          <cell r="F108">
            <v>584641</v>
          </cell>
          <cell r="G108">
            <v>302259300</v>
          </cell>
          <cell r="H108">
            <v>517</v>
          </cell>
          <cell r="I108">
            <v>15</v>
          </cell>
          <cell r="J108">
            <v>495</v>
          </cell>
          <cell r="K108">
            <v>502</v>
          </cell>
          <cell r="L108">
            <v>0</v>
          </cell>
          <cell r="M108">
            <v>0</v>
          </cell>
          <cell r="N108">
            <v>12730.92</v>
          </cell>
          <cell r="O108">
            <v>6581884</v>
          </cell>
          <cell r="P108">
            <v>5801287</v>
          </cell>
          <cell r="Q108">
            <v>780597</v>
          </cell>
          <cell r="R108">
            <v>0</v>
          </cell>
          <cell r="S108">
            <v>0</v>
          </cell>
          <cell r="T108">
            <v>0</v>
          </cell>
          <cell r="U108">
            <v>4331113.6500000004</v>
          </cell>
          <cell r="V108">
            <v>0</v>
          </cell>
          <cell r="W108">
            <v>0</v>
          </cell>
          <cell r="X108">
            <v>0</v>
          </cell>
          <cell r="Y108">
            <v>0</v>
          </cell>
          <cell r="Z108">
            <v>0</v>
          </cell>
          <cell r="AA108">
            <v>0</v>
          </cell>
          <cell r="AB108">
            <v>0</v>
          </cell>
          <cell r="AC108">
            <v>0</v>
          </cell>
          <cell r="AD108">
            <v>0</v>
          </cell>
          <cell r="AE108">
            <v>2</v>
          </cell>
          <cell r="AF108">
            <v>2</v>
          </cell>
          <cell r="AG108">
            <v>861631</v>
          </cell>
          <cell r="AH108">
            <v>0</v>
          </cell>
          <cell r="AI108">
            <v>517</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3</v>
          </cell>
          <cell r="AY108">
            <v>0</v>
          </cell>
          <cell r="AZ108">
            <v>0</v>
          </cell>
          <cell r="BA108">
            <v>0</v>
          </cell>
          <cell r="BB108">
            <v>301916600</v>
          </cell>
          <cell r="BC108">
            <v>342700</v>
          </cell>
          <cell r="BD108" t="str">
            <v>AC</v>
          </cell>
          <cell r="BE108">
            <v>514</v>
          </cell>
        </row>
        <row r="109">
          <cell r="A109">
            <v>1687</v>
          </cell>
          <cell r="B109">
            <v>66</v>
          </cell>
          <cell r="C109">
            <v>6</v>
          </cell>
          <cell r="D109">
            <v>3</v>
          </cell>
          <cell r="E109" t="str">
            <v xml:space="preserve">Erin                    </v>
          </cell>
          <cell r="F109">
            <v>2086331</v>
          </cell>
          <cell r="G109">
            <v>546618707</v>
          </cell>
          <cell r="H109">
            <v>262</v>
          </cell>
          <cell r="I109">
            <v>0</v>
          </cell>
          <cell r="J109">
            <v>251</v>
          </cell>
          <cell r="K109">
            <v>253</v>
          </cell>
          <cell r="L109">
            <v>0</v>
          </cell>
          <cell r="M109">
            <v>0</v>
          </cell>
          <cell r="N109">
            <v>10457.25</v>
          </cell>
          <cell r="O109">
            <v>2739799.88</v>
          </cell>
          <cell r="P109">
            <v>2739799.88</v>
          </cell>
          <cell r="Q109">
            <v>0</v>
          </cell>
          <cell r="R109">
            <v>0</v>
          </cell>
          <cell r="S109">
            <v>0</v>
          </cell>
          <cell r="T109">
            <v>0</v>
          </cell>
          <cell r="U109">
            <v>510750.85</v>
          </cell>
          <cell r="V109">
            <v>0</v>
          </cell>
          <cell r="W109">
            <v>0</v>
          </cell>
          <cell r="X109">
            <v>0</v>
          </cell>
          <cell r="Y109">
            <v>0</v>
          </cell>
          <cell r="Z109">
            <v>0</v>
          </cell>
          <cell r="AA109">
            <v>0</v>
          </cell>
          <cell r="AB109">
            <v>0</v>
          </cell>
          <cell r="AC109">
            <v>0</v>
          </cell>
          <cell r="AD109">
            <v>0</v>
          </cell>
          <cell r="AE109">
            <v>0</v>
          </cell>
          <cell r="AF109">
            <v>0</v>
          </cell>
          <cell r="AG109">
            <v>1292446</v>
          </cell>
          <cell r="AH109">
            <v>0</v>
          </cell>
          <cell r="AI109">
            <v>262</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10</v>
          </cell>
          <cell r="AY109">
            <v>0</v>
          </cell>
          <cell r="AZ109">
            <v>0</v>
          </cell>
          <cell r="BA109">
            <v>0</v>
          </cell>
          <cell r="BB109">
            <v>546532807</v>
          </cell>
          <cell r="BC109">
            <v>85900</v>
          </cell>
          <cell r="BD109" t="str">
            <v>AC</v>
          </cell>
          <cell r="BE109">
            <v>252</v>
          </cell>
        </row>
        <row r="110">
          <cell r="A110">
            <v>1694</v>
          </cell>
          <cell r="B110">
            <v>53</v>
          </cell>
          <cell r="C110">
            <v>2</v>
          </cell>
          <cell r="D110">
            <v>1</v>
          </cell>
          <cell r="E110" t="str">
            <v xml:space="preserve">Evansville Community    </v>
          </cell>
          <cell r="F110">
            <v>696381</v>
          </cell>
          <cell r="G110">
            <v>1155992821</v>
          </cell>
          <cell r="H110">
            <v>1660</v>
          </cell>
          <cell r="I110">
            <v>18</v>
          </cell>
          <cell r="J110">
            <v>1632</v>
          </cell>
          <cell r="K110">
            <v>1628</v>
          </cell>
          <cell r="L110">
            <v>0</v>
          </cell>
          <cell r="M110">
            <v>0</v>
          </cell>
          <cell r="N110">
            <v>13810.94</v>
          </cell>
          <cell r="O110">
            <v>22926158.199999999</v>
          </cell>
          <cell r="P110">
            <v>18861883.199999999</v>
          </cell>
          <cell r="Q110">
            <v>4064275</v>
          </cell>
          <cell r="R110">
            <v>0</v>
          </cell>
          <cell r="S110">
            <v>0</v>
          </cell>
          <cell r="T110">
            <v>0</v>
          </cell>
          <cell r="U110">
            <v>13459340.76</v>
          </cell>
          <cell r="V110">
            <v>0</v>
          </cell>
          <cell r="W110">
            <v>0</v>
          </cell>
          <cell r="X110">
            <v>0</v>
          </cell>
          <cell r="Y110">
            <v>0</v>
          </cell>
          <cell r="Z110">
            <v>0</v>
          </cell>
          <cell r="AA110">
            <v>0</v>
          </cell>
          <cell r="AB110">
            <v>0</v>
          </cell>
          <cell r="AC110">
            <v>0</v>
          </cell>
          <cell r="AD110">
            <v>0</v>
          </cell>
          <cell r="AE110">
            <v>0</v>
          </cell>
          <cell r="AF110">
            <v>0</v>
          </cell>
          <cell r="AG110">
            <v>861631</v>
          </cell>
          <cell r="AH110">
            <v>0</v>
          </cell>
          <cell r="AI110">
            <v>1660</v>
          </cell>
          <cell r="AJ110">
            <v>0</v>
          </cell>
          <cell r="AK110">
            <v>0</v>
          </cell>
          <cell r="AL110">
            <v>0</v>
          </cell>
          <cell r="AM110">
            <v>0</v>
          </cell>
          <cell r="AN110">
            <v>0</v>
          </cell>
          <cell r="AO110">
            <v>0</v>
          </cell>
          <cell r="AP110">
            <v>0</v>
          </cell>
          <cell r="AQ110">
            <v>0</v>
          </cell>
          <cell r="AR110">
            <v>0</v>
          </cell>
          <cell r="AS110">
            <v>0</v>
          </cell>
          <cell r="AT110">
            <v>0.25</v>
          </cell>
          <cell r="AU110">
            <v>0.25</v>
          </cell>
          <cell r="AV110">
            <v>0</v>
          </cell>
          <cell r="AW110">
            <v>0</v>
          </cell>
          <cell r="AX110">
            <v>10</v>
          </cell>
          <cell r="AY110">
            <v>0</v>
          </cell>
          <cell r="AZ110">
            <v>0</v>
          </cell>
          <cell r="BA110">
            <v>2</v>
          </cell>
          <cell r="BB110">
            <v>1155282521</v>
          </cell>
          <cell r="BC110">
            <v>710300</v>
          </cell>
          <cell r="BD110" t="str">
            <v>AC</v>
          </cell>
          <cell r="BE110">
            <v>1648</v>
          </cell>
        </row>
        <row r="111">
          <cell r="A111">
            <v>1729</v>
          </cell>
          <cell r="B111">
            <v>18</v>
          </cell>
          <cell r="C111">
            <v>10</v>
          </cell>
          <cell r="D111">
            <v>1</v>
          </cell>
          <cell r="E111" t="str">
            <v xml:space="preserve">Fall Creek              </v>
          </cell>
          <cell r="F111">
            <v>597327</v>
          </cell>
          <cell r="G111">
            <v>449787521</v>
          </cell>
          <cell r="H111">
            <v>753</v>
          </cell>
          <cell r="I111">
            <v>12</v>
          </cell>
          <cell r="J111">
            <v>730</v>
          </cell>
          <cell r="K111">
            <v>733</v>
          </cell>
          <cell r="L111">
            <v>0</v>
          </cell>
          <cell r="M111">
            <v>0</v>
          </cell>
          <cell r="N111">
            <v>13400.76</v>
          </cell>
          <cell r="O111">
            <v>10090773</v>
          </cell>
          <cell r="P111">
            <v>7705715</v>
          </cell>
          <cell r="Q111">
            <v>2385058</v>
          </cell>
          <cell r="R111">
            <v>0</v>
          </cell>
          <cell r="S111">
            <v>0</v>
          </cell>
          <cell r="T111">
            <v>0</v>
          </cell>
          <cell r="U111">
            <v>5902700.9400000004</v>
          </cell>
          <cell r="V111">
            <v>0</v>
          </cell>
          <cell r="W111">
            <v>0</v>
          </cell>
          <cell r="X111">
            <v>0</v>
          </cell>
          <cell r="Y111">
            <v>0</v>
          </cell>
          <cell r="Z111">
            <v>0</v>
          </cell>
          <cell r="AA111">
            <v>0</v>
          </cell>
          <cell r="AB111">
            <v>0</v>
          </cell>
          <cell r="AC111">
            <v>0</v>
          </cell>
          <cell r="AD111">
            <v>0</v>
          </cell>
          <cell r="AE111">
            <v>0</v>
          </cell>
          <cell r="AF111">
            <v>0</v>
          </cell>
          <cell r="AG111">
            <v>861631</v>
          </cell>
          <cell r="AH111">
            <v>0</v>
          </cell>
          <cell r="AI111">
            <v>753</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9</v>
          </cell>
          <cell r="AY111">
            <v>0</v>
          </cell>
          <cell r="AZ111">
            <v>0</v>
          </cell>
          <cell r="BA111">
            <v>0</v>
          </cell>
          <cell r="BB111">
            <v>449728621</v>
          </cell>
          <cell r="BC111">
            <v>58900</v>
          </cell>
          <cell r="BD111" t="str">
            <v>AC</v>
          </cell>
          <cell r="BE111">
            <v>744</v>
          </cell>
        </row>
        <row r="112">
          <cell r="A112">
            <v>1736</v>
          </cell>
          <cell r="B112">
            <v>11</v>
          </cell>
          <cell r="C112">
            <v>5</v>
          </cell>
          <cell r="D112">
            <v>1</v>
          </cell>
          <cell r="E112" t="str">
            <v xml:space="preserve">Fall River              </v>
          </cell>
          <cell r="F112">
            <v>699058</v>
          </cell>
          <cell r="G112">
            <v>364209000</v>
          </cell>
          <cell r="H112">
            <v>521</v>
          </cell>
          <cell r="I112">
            <v>19</v>
          </cell>
          <cell r="J112">
            <v>493</v>
          </cell>
          <cell r="K112">
            <v>492</v>
          </cell>
          <cell r="L112">
            <v>0</v>
          </cell>
          <cell r="M112">
            <v>0</v>
          </cell>
          <cell r="N112">
            <v>11337.11</v>
          </cell>
          <cell r="O112">
            <v>5906636</v>
          </cell>
          <cell r="P112">
            <v>5286546</v>
          </cell>
          <cell r="Q112">
            <v>620090</v>
          </cell>
          <cell r="R112">
            <v>0</v>
          </cell>
          <cell r="S112">
            <v>0</v>
          </cell>
          <cell r="T112">
            <v>0</v>
          </cell>
          <cell r="U112">
            <v>3703195.51</v>
          </cell>
          <cell r="V112">
            <v>0</v>
          </cell>
          <cell r="W112">
            <v>0</v>
          </cell>
          <cell r="X112">
            <v>0</v>
          </cell>
          <cell r="Y112">
            <v>0</v>
          </cell>
          <cell r="Z112">
            <v>0</v>
          </cell>
          <cell r="AA112">
            <v>0</v>
          </cell>
          <cell r="AB112">
            <v>0</v>
          </cell>
          <cell r="AC112">
            <v>0</v>
          </cell>
          <cell r="AD112">
            <v>0</v>
          </cell>
          <cell r="AE112">
            <v>0</v>
          </cell>
          <cell r="AF112">
            <v>0</v>
          </cell>
          <cell r="AG112">
            <v>861631</v>
          </cell>
          <cell r="AH112">
            <v>0</v>
          </cell>
          <cell r="AI112">
            <v>521</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9</v>
          </cell>
          <cell r="AY112">
            <v>0</v>
          </cell>
          <cell r="AZ112">
            <v>0</v>
          </cell>
          <cell r="BA112">
            <v>0</v>
          </cell>
          <cell r="BB112">
            <v>363724600</v>
          </cell>
          <cell r="BC112">
            <v>484400</v>
          </cell>
          <cell r="BD112" t="str">
            <v>AC</v>
          </cell>
          <cell r="BE112">
            <v>512</v>
          </cell>
        </row>
        <row r="113">
          <cell r="A113">
            <v>1813</v>
          </cell>
          <cell r="B113">
            <v>22</v>
          </cell>
          <cell r="C113">
            <v>3</v>
          </cell>
          <cell r="D113">
            <v>1</v>
          </cell>
          <cell r="E113" t="str">
            <v xml:space="preserve">Fennimore Community     </v>
          </cell>
          <cell r="F113">
            <v>468324</v>
          </cell>
          <cell r="G113">
            <v>345154595</v>
          </cell>
          <cell r="H113">
            <v>737</v>
          </cell>
          <cell r="I113">
            <v>20</v>
          </cell>
          <cell r="J113">
            <v>715</v>
          </cell>
          <cell r="K113">
            <v>718</v>
          </cell>
          <cell r="L113">
            <v>0</v>
          </cell>
          <cell r="M113">
            <v>0</v>
          </cell>
          <cell r="N113">
            <v>12855.32</v>
          </cell>
          <cell r="O113">
            <v>9474369</v>
          </cell>
          <cell r="P113">
            <v>8388418</v>
          </cell>
          <cell r="Q113">
            <v>1085951</v>
          </cell>
          <cell r="R113">
            <v>0</v>
          </cell>
          <cell r="S113">
            <v>0</v>
          </cell>
          <cell r="T113">
            <v>0</v>
          </cell>
          <cell r="U113">
            <v>6196352.9000000004</v>
          </cell>
          <cell r="V113">
            <v>0</v>
          </cell>
          <cell r="W113">
            <v>0</v>
          </cell>
          <cell r="X113">
            <v>0</v>
          </cell>
          <cell r="Y113">
            <v>0</v>
          </cell>
          <cell r="Z113">
            <v>0</v>
          </cell>
          <cell r="AA113">
            <v>0</v>
          </cell>
          <cell r="AB113">
            <v>0</v>
          </cell>
          <cell r="AC113">
            <v>0</v>
          </cell>
          <cell r="AD113">
            <v>0</v>
          </cell>
          <cell r="AE113">
            <v>0</v>
          </cell>
          <cell r="AF113">
            <v>0</v>
          </cell>
          <cell r="AG113">
            <v>861631</v>
          </cell>
          <cell r="AH113">
            <v>0</v>
          </cell>
          <cell r="AI113">
            <v>737</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344946195</v>
          </cell>
          <cell r="BC113">
            <v>208400</v>
          </cell>
          <cell r="BD113" t="str">
            <v>AC</v>
          </cell>
          <cell r="BE113">
            <v>737</v>
          </cell>
        </row>
        <row r="114">
          <cell r="A114">
            <v>1848</v>
          </cell>
          <cell r="B114">
            <v>63</v>
          </cell>
          <cell r="C114">
            <v>9</v>
          </cell>
          <cell r="D114">
            <v>3</v>
          </cell>
          <cell r="E114" t="str">
            <v xml:space="preserve">Lac Du Flambeau #1      </v>
          </cell>
          <cell r="F114">
            <v>2192545</v>
          </cell>
          <cell r="G114">
            <v>1194937200</v>
          </cell>
          <cell r="H114">
            <v>545</v>
          </cell>
          <cell r="I114">
            <v>3</v>
          </cell>
          <cell r="J114">
            <v>542</v>
          </cell>
          <cell r="K114">
            <v>542</v>
          </cell>
          <cell r="L114">
            <v>0</v>
          </cell>
          <cell r="M114">
            <v>0</v>
          </cell>
          <cell r="N114">
            <v>20540.84</v>
          </cell>
          <cell r="O114">
            <v>11194758.720000001</v>
          </cell>
          <cell r="P114">
            <v>12220611.720000001</v>
          </cell>
          <cell r="Q114">
            <v>112750</v>
          </cell>
          <cell r="R114">
            <v>0</v>
          </cell>
          <cell r="S114">
            <v>1138603</v>
          </cell>
          <cell r="T114">
            <v>1138603</v>
          </cell>
          <cell r="U114">
            <v>1791180.24</v>
          </cell>
          <cell r="V114">
            <v>0</v>
          </cell>
          <cell r="W114">
            <v>0</v>
          </cell>
          <cell r="X114">
            <v>0</v>
          </cell>
          <cell r="Y114">
            <v>0</v>
          </cell>
          <cell r="Z114">
            <v>0</v>
          </cell>
          <cell r="AA114">
            <v>0</v>
          </cell>
          <cell r="AB114">
            <v>0</v>
          </cell>
          <cell r="AC114">
            <v>0</v>
          </cell>
          <cell r="AD114">
            <v>0</v>
          </cell>
          <cell r="AE114">
            <v>0</v>
          </cell>
          <cell r="AF114">
            <v>0</v>
          </cell>
          <cell r="AG114">
            <v>1292446</v>
          </cell>
          <cell r="AH114">
            <v>0</v>
          </cell>
          <cell r="AI114">
            <v>545</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1194900500</v>
          </cell>
          <cell r="BC114">
            <v>36700</v>
          </cell>
          <cell r="BD114" t="str">
            <v>AC</v>
          </cell>
          <cell r="BE114">
            <v>545</v>
          </cell>
        </row>
        <row r="115">
          <cell r="A115">
            <v>1855</v>
          </cell>
          <cell r="B115">
            <v>19</v>
          </cell>
          <cell r="C115">
            <v>8</v>
          </cell>
          <cell r="D115">
            <v>1</v>
          </cell>
          <cell r="E115" t="str">
            <v xml:space="preserve">Florence                </v>
          </cell>
          <cell r="F115">
            <v>1808725</v>
          </cell>
          <cell r="G115">
            <v>824778400</v>
          </cell>
          <cell r="H115">
            <v>456</v>
          </cell>
          <cell r="I115">
            <v>4</v>
          </cell>
          <cell r="J115">
            <v>453</v>
          </cell>
          <cell r="K115">
            <v>450</v>
          </cell>
          <cell r="L115">
            <v>0</v>
          </cell>
          <cell r="M115">
            <v>0</v>
          </cell>
          <cell r="N115">
            <v>16407.43</v>
          </cell>
          <cell r="O115">
            <v>7481787</v>
          </cell>
          <cell r="P115">
            <v>6597004</v>
          </cell>
          <cell r="Q115">
            <v>884783</v>
          </cell>
          <cell r="R115">
            <v>0</v>
          </cell>
          <cell r="S115">
            <v>0</v>
          </cell>
          <cell r="T115">
            <v>0</v>
          </cell>
          <cell r="U115">
            <v>172066.62</v>
          </cell>
          <cell r="V115">
            <v>0</v>
          </cell>
          <cell r="W115">
            <v>0</v>
          </cell>
          <cell r="X115">
            <v>0</v>
          </cell>
          <cell r="Y115">
            <v>0</v>
          </cell>
          <cell r="Z115">
            <v>0</v>
          </cell>
          <cell r="AA115">
            <v>0</v>
          </cell>
          <cell r="AB115">
            <v>0</v>
          </cell>
          <cell r="AC115">
            <v>0</v>
          </cell>
          <cell r="AD115">
            <v>0</v>
          </cell>
          <cell r="AE115">
            <v>0</v>
          </cell>
          <cell r="AF115">
            <v>0</v>
          </cell>
          <cell r="AG115">
            <v>861631</v>
          </cell>
          <cell r="AH115">
            <v>0</v>
          </cell>
          <cell r="AI115">
            <v>456</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824716400</v>
          </cell>
          <cell r="BC115">
            <v>62000</v>
          </cell>
          <cell r="BD115" t="str">
            <v>AC</v>
          </cell>
          <cell r="BE115">
            <v>456</v>
          </cell>
        </row>
        <row r="116">
          <cell r="A116">
            <v>1862</v>
          </cell>
          <cell r="B116">
            <v>20</v>
          </cell>
          <cell r="C116">
            <v>6</v>
          </cell>
          <cell r="D116">
            <v>1</v>
          </cell>
          <cell r="E116" t="str">
            <v xml:space="preserve">Fond Du Lac             </v>
          </cell>
          <cell r="F116">
            <v>669303</v>
          </cell>
          <cell r="G116">
            <v>4920048728</v>
          </cell>
          <cell r="H116">
            <v>7351</v>
          </cell>
          <cell r="I116">
            <v>155</v>
          </cell>
          <cell r="J116">
            <v>6809</v>
          </cell>
          <cell r="K116">
            <v>6801</v>
          </cell>
          <cell r="L116">
            <v>0</v>
          </cell>
          <cell r="M116">
            <v>0.27</v>
          </cell>
          <cell r="N116">
            <v>10771.1</v>
          </cell>
          <cell r="O116">
            <v>79178359.819999993</v>
          </cell>
          <cell r="P116">
            <v>73225784.819999993</v>
          </cell>
          <cell r="Q116">
            <v>5952575</v>
          </cell>
          <cell r="R116">
            <v>0</v>
          </cell>
          <cell r="S116">
            <v>0</v>
          </cell>
          <cell r="T116">
            <v>0</v>
          </cell>
          <cell r="U116">
            <v>50493603.200000003</v>
          </cell>
          <cell r="V116">
            <v>0</v>
          </cell>
          <cell r="W116">
            <v>0</v>
          </cell>
          <cell r="X116">
            <v>0</v>
          </cell>
          <cell r="Y116">
            <v>0</v>
          </cell>
          <cell r="Z116">
            <v>0</v>
          </cell>
          <cell r="AA116">
            <v>0</v>
          </cell>
          <cell r="AB116">
            <v>0</v>
          </cell>
          <cell r="AC116">
            <v>0.27</v>
          </cell>
          <cell r="AD116">
            <v>0.26</v>
          </cell>
          <cell r="AE116">
            <v>4</v>
          </cell>
          <cell r="AF116">
            <v>4</v>
          </cell>
          <cell r="AG116">
            <v>861631</v>
          </cell>
          <cell r="AH116">
            <v>0</v>
          </cell>
          <cell r="AI116">
            <v>7351</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346</v>
          </cell>
          <cell r="AY116">
            <v>44</v>
          </cell>
          <cell r="AZ116">
            <v>0</v>
          </cell>
          <cell r="BA116">
            <v>1</v>
          </cell>
          <cell r="BB116">
            <v>4887034328</v>
          </cell>
          <cell r="BC116">
            <v>33014400</v>
          </cell>
          <cell r="BD116" t="str">
            <v>AC</v>
          </cell>
          <cell r="BE116">
            <v>6960</v>
          </cell>
        </row>
        <row r="117">
          <cell r="A117">
            <v>1870</v>
          </cell>
          <cell r="B117">
            <v>64</v>
          </cell>
          <cell r="C117">
            <v>2</v>
          </cell>
          <cell r="D117">
            <v>3</v>
          </cell>
          <cell r="E117" t="str">
            <v xml:space="preserve">Fontana J8              </v>
          </cell>
          <cell r="F117">
            <v>12130693</v>
          </cell>
          <cell r="G117">
            <v>1880257455</v>
          </cell>
          <cell r="H117">
            <v>155</v>
          </cell>
          <cell r="I117">
            <v>0</v>
          </cell>
          <cell r="J117">
            <v>153</v>
          </cell>
          <cell r="K117">
            <v>155</v>
          </cell>
          <cell r="L117">
            <v>0</v>
          </cell>
          <cell r="M117">
            <v>0</v>
          </cell>
          <cell r="N117">
            <v>21508.14</v>
          </cell>
          <cell r="O117">
            <v>3333762</v>
          </cell>
          <cell r="P117">
            <v>2945090</v>
          </cell>
          <cell r="Q117">
            <v>388672</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1292446</v>
          </cell>
          <cell r="AH117">
            <v>0</v>
          </cell>
          <cell r="AI117">
            <v>155</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1</v>
          </cell>
          <cell r="AY117">
            <v>0</v>
          </cell>
          <cell r="AZ117">
            <v>0</v>
          </cell>
          <cell r="BA117">
            <v>0</v>
          </cell>
          <cell r="BB117">
            <v>1880189755</v>
          </cell>
          <cell r="BC117">
            <v>67700</v>
          </cell>
          <cell r="BD117" t="str">
            <v>AC</v>
          </cell>
          <cell r="BE117">
            <v>154</v>
          </cell>
        </row>
        <row r="118">
          <cell r="A118">
            <v>1883</v>
          </cell>
          <cell r="B118">
            <v>28</v>
          </cell>
          <cell r="C118">
            <v>2</v>
          </cell>
          <cell r="D118">
            <v>1</v>
          </cell>
          <cell r="E118" t="str">
            <v xml:space="preserve">Fort Atkinson           </v>
          </cell>
          <cell r="F118">
            <v>770902</v>
          </cell>
          <cell r="G118">
            <v>2047514422</v>
          </cell>
          <cell r="H118">
            <v>2656</v>
          </cell>
          <cell r="I118">
            <v>106</v>
          </cell>
          <cell r="J118">
            <v>2420</v>
          </cell>
          <cell r="K118">
            <v>2401</v>
          </cell>
          <cell r="L118">
            <v>0</v>
          </cell>
          <cell r="M118">
            <v>0.72</v>
          </cell>
          <cell r="N118">
            <v>16203.49</v>
          </cell>
          <cell r="O118">
            <v>43036461</v>
          </cell>
          <cell r="P118">
            <v>36374864</v>
          </cell>
          <cell r="Q118">
            <v>6661597</v>
          </cell>
          <cell r="R118">
            <v>0</v>
          </cell>
          <cell r="S118">
            <v>0</v>
          </cell>
          <cell r="T118">
            <v>0</v>
          </cell>
          <cell r="U118">
            <v>18740904.390000001</v>
          </cell>
          <cell r="V118">
            <v>0</v>
          </cell>
          <cell r="W118">
            <v>0</v>
          </cell>
          <cell r="X118">
            <v>0</v>
          </cell>
          <cell r="Y118">
            <v>0</v>
          </cell>
          <cell r="Z118">
            <v>0</v>
          </cell>
          <cell r="AA118">
            <v>0</v>
          </cell>
          <cell r="AB118">
            <v>0</v>
          </cell>
          <cell r="AC118">
            <v>0.72</v>
          </cell>
          <cell r="AD118">
            <v>0.71</v>
          </cell>
          <cell r="AE118">
            <v>0</v>
          </cell>
          <cell r="AF118">
            <v>0</v>
          </cell>
          <cell r="AG118">
            <v>861631</v>
          </cell>
          <cell r="AH118">
            <v>0</v>
          </cell>
          <cell r="AI118">
            <v>2656</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107</v>
          </cell>
          <cell r="AY118">
            <v>25</v>
          </cell>
          <cell r="AZ118">
            <v>0</v>
          </cell>
          <cell r="BA118">
            <v>6</v>
          </cell>
          <cell r="BB118">
            <v>2041999522</v>
          </cell>
          <cell r="BC118">
            <v>5514900</v>
          </cell>
          <cell r="BD118" t="str">
            <v>AC</v>
          </cell>
          <cell r="BE118">
            <v>2518</v>
          </cell>
        </row>
        <row r="119">
          <cell r="A119">
            <v>1890</v>
          </cell>
          <cell r="B119">
            <v>40</v>
          </cell>
          <cell r="C119">
            <v>1</v>
          </cell>
          <cell r="D119">
            <v>3</v>
          </cell>
          <cell r="E119" t="str">
            <v xml:space="preserve">Fox Point J2            </v>
          </cell>
          <cell r="F119">
            <v>1971747</v>
          </cell>
          <cell r="G119">
            <v>1543877855</v>
          </cell>
          <cell r="H119">
            <v>783</v>
          </cell>
          <cell r="I119">
            <v>19</v>
          </cell>
          <cell r="J119">
            <v>755</v>
          </cell>
          <cell r="K119">
            <v>752</v>
          </cell>
          <cell r="L119">
            <v>0</v>
          </cell>
          <cell r="M119">
            <v>0.28999999999999998</v>
          </cell>
          <cell r="N119">
            <v>20957.96</v>
          </cell>
          <cell r="O119">
            <v>16410081.65</v>
          </cell>
          <cell r="P119">
            <v>12702112.65</v>
          </cell>
          <cell r="Q119">
            <v>3707969</v>
          </cell>
          <cell r="R119">
            <v>0</v>
          </cell>
          <cell r="S119">
            <v>0</v>
          </cell>
          <cell r="T119">
            <v>0</v>
          </cell>
          <cell r="U119">
            <v>2743525.04</v>
          </cell>
          <cell r="V119">
            <v>0</v>
          </cell>
          <cell r="W119">
            <v>329267</v>
          </cell>
          <cell r="X119">
            <v>24.07</v>
          </cell>
          <cell r="Y119">
            <v>24</v>
          </cell>
          <cell r="Z119">
            <v>24</v>
          </cell>
          <cell r="AA119">
            <v>7.0000000000000007E-2</v>
          </cell>
          <cell r="AB119">
            <v>0</v>
          </cell>
          <cell r="AC119">
            <v>0.28999999999999998</v>
          </cell>
          <cell r="AD119">
            <v>0.28999999999999998</v>
          </cell>
          <cell r="AE119">
            <v>0</v>
          </cell>
          <cell r="AF119">
            <v>0</v>
          </cell>
          <cell r="AG119">
            <v>1292446</v>
          </cell>
          <cell r="AH119">
            <v>0</v>
          </cell>
          <cell r="AI119">
            <v>783</v>
          </cell>
          <cell r="AJ119">
            <v>0</v>
          </cell>
          <cell r="AK119">
            <v>0</v>
          </cell>
          <cell r="AL119">
            <v>0</v>
          </cell>
          <cell r="AM119">
            <v>0</v>
          </cell>
          <cell r="AN119">
            <v>0</v>
          </cell>
          <cell r="AO119">
            <v>0</v>
          </cell>
          <cell r="AP119">
            <v>0</v>
          </cell>
          <cell r="AQ119">
            <v>0</v>
          </cell>
          <cell r="AR119">
            <v>0</v>
          </cell>
          <cell r="AS119">
            <v>0</v>
          </cell>
          <cell r="AT119">
            <v>0</v>
          </cell>
          <cell r="AU119">
            <v>0.5</v>
          </cell>
          <cell r="AV119">
            <v>0</v>
          </cell>
          <cell r="AW119">
            <v>0</v>
          </cell>
          <cell r="AX119">
            <v>7</v>
          </cell>
          <cell r="AY119">
            <v>2</v>
          </cell>
          <cell r="AZ119">
            <v>0</v>
          </cell>
          <cell r="BA119">
            <v>0</v>
          </cell>
          <cell r="BB119">
            <v>1543736455</v>
          </cell>
          <cell r="BC119">
            <v>141400</v>
          </cell>
          <cell r="BD119" t="str">
            <v>AC</v>
          </cell>
          <cell r="BE119">
            <v>774</v>
          </cell>
        </row>
        <row r="120">
          <cell r="A120">
            <v>1897</v>
          </cell>
          <cell r="B120">
            <v>40</v>
          </cell>
          <cell r="C120">
            <v>1</v>
          </cell>
          <cell r="D120">
            <v>3</v>
          </cell>
          <cell r="E120" t="str">
            <v xml:space="preserve">Maple Dale-Indian Hill  </v>
          </cell>
          <cell r="F120">
            <v>2697640</v>
          </cell>
          <cell r="G120">
            <v>1116823125</v>
          </cell>
          <cell r="H120">
            <v>414</v>
          </cell>
          <cell r="I120">
            <v>9</v>
          </cell>
          <cell r="J120">
            <v>396</v>
          </cell>
          <cell r="K120">
            <v>401</v>
          </cell>
          <cell r="L120">
            <v>0</v>
          </cell>
          <cell r="M120">
            <v>0</v>
          </cell>
          <cell r="N120">
            <v>19258.88</v>
          </cell>
          <cell r="O120">
            <v>7973177</v>
          </cell>
          <cell r="P120">
            <v>6596127</v>
          </cell>
          <cell r="Q120">
            <v>1377050</v>
          </cell>
          <cell r="R120">
            <v>0</v>
          </cell>
          <cell r="S120">
            <v>0</v>
          </cell>
          <cell r="T120">
            <v>0</v>
          </cell>
          <cell r="U120">
            <v>140938.51999999999</v>
          </cell>
          <cell r="V120">
            <v>0</v>
          </cell>
          <cell r="W120">
            <v>23474</v>
          </cell>
          <cell r="X120">
            <v>0</v>
          </cell>
          <cell r="Y120">
            <v>0</v>
          </cell>
          <cell r="Z120">
            <v>0</v>
          </cell>
          <cell r="AA120">
            <v>0</v>
          </cell>
          <cell r="AB120">
            <v>0</v>
          </cell>
          <cell r="AC120">
            <v>0</v>
          </cell>
          <cell r="AD120">
            <v>0</v>
          </cell>
          <cell r="AE120">
            <v>0</v>
          </cell>
          <cell r="AF120">
            <v>0</v>
          </cell>
          <cell r="AG120">
            <v>1292446</v>
          </cell>
          <cell r="AH120">
            <v>0</v>
          </cell>
          <cell r="AI120">
            <v>414</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6</v>
          </cell>
          <cell r="AY120">
            <v>0</v>
          </cell>
          <cell r="AZ120">
            <v>0</v>
          </cell>
          <cell r="BA120">
            <v>0</v>
          </cell>
          <cell r="BB120">
            <v>1113577425</v>
          </cell>
          <cell r="BC120">
            <v>3245700</v>
          </cell>
          <cell r="BD120" t="str">
            <v>AC</v>
          </cell>
          <cell r="BE120">
            <v>408</v>
          </cell>
        </row>
        <row r="121">
          <cell r="A121">
            <v>1900</v>
          </cell>
          <cell r="B121">
            <v>40</v>
          </cell>
          <cell r="C121">
            <v>1</v>
          </cell>
          <cell r="D121">
            <v>1</v>
          </cell>
          <cell r="E121" t="str">
            <v xml:space="preserve">Franklin Public         </v>
          </cell>
          <cell r="F121">
            <v>904197</v>
          </cell>
          <cell r="G121">
            <v>4083351611</v>
          </cell>
          <cell r="H121">
            <v>4516</v>
          </cell>
          <cell r="I121">
            <v>48</v>
          </cell>
          <cell r="J121">
            <v>4358</v>
          </cell>
          <cell r="K121">
            <v>4406</v>
          </cell>
          <cell r="L121">
            <v>0</v>
          </cell>
          <cell r="M121">
            <v>0</v>
          </cell>
          <cell r="N121">
            <v>13229.14</v>
          </cell>
          <cell r="O121">
            <v>59742779</v>
          </cell>
          <cell r="P121">
            <v>51584379</v>
          </cell>
          <cell r="Q121">
            <v>8158400</v>
          </cell>
          <cell r="R121">
            <v>0</v>
          </cell>
          <cell r="S121">
            <v>0</v>
          </cell>
          <cell r="T121">
            <v>0</v>
          </cell>
          <cell r="U121">
            <v>24949147.609999999</v>
          </cell>
          <cell r="V121">
            <v>0</v>
          </cell>
          <cell r="W121">
            <v>37244</v>
          </cell>
          <cell r="X121">
            <v>0</v>
          </cell>
          <cell r="Y121">
            <v>0</v>
          </cell>
          <cell r="Z121">
            <v>0</v>
          </cell>
          <cell r="AA121">
            <v>0</v>
          </cell>
          <cell r="AB121">
            <v>0</v>
          </cell>
          <cell r="AC121">
            <v>0</v>
          </cell>
          <cell r="AD121">
            <v>0</v>
          </cell>
          <cell r="AE121">
            <v>0</v>
          </cell>
          <cell r="AF121">
            <v>0</v>
          </cell>
          <cell r="AG121">
            <v>861631</v>
          </cell>
          <cell r="AH121">
            <v>0</v>
          </cell>
          <cell r="AI121">
            <v>4516</v>
          </cell>
          <cell r="AJ121">
            <v>0</v>
          </cell>
          <cell r="AK121">
            <v>0</v>
          </cell>
          <cell r="AL121">
            <v>0</v>
          </cell>
          <cell r="AM121">
            <v>0</v>
          </cell>
          <cell r="AN121">
            <v>0</v>
          </cell>
          <cell r="AO121">
            <v>0</v>
          </cell>
          <cell r="AP121">
            <v>0</v>
          </cell>
          <cell r="AQ121">
            <v>0</v>
          </cell>
          <cell r="AR121">
            <v>0</v>
          </cell>
          <cell r="AS121">
            <v>0</v>
          </cell>
          <cell r="AT121">
            <v>0.5</v>
          </cell>
          <cell r="AU121">
            <v>0.5</v>
          </cell>
          <cell r="AV121">
            <v>0</v>
          </cell>
          <cell r="AW121">
            <v>0</v>
          </cell>
          <cell r="AX121">
            <v>81</v>
          </cell>
          <cell r="AY121">
            <v>4</v>
          </cell>
          <cell r="AZ121">
            <v>0</v>
          </cell>
          <cell r="BA121">
            <v>0</v>
          </cell>
          <cell r="BB121">
            <v>4077595911</v>
          </cell>
          <cell r="BC121">
            <v>5755700</v>
          </cell>
          <cell r="BD121" t="str">
            <v>AC</v>
          </cell>
          <cell r="BE121">
            <v>4431</v>
          </cell>
        </row>
        <row r="122">
          <cell r="A122">
            <v>1939</v>
          </cell>
          <cell r="B122">
            <v>48</v>
          </cell>
          <cell r="C122">
            <v>11</v>
          </cell>
          <cell r="D122">
            <v>1</v>
          </cell>
          <cell r="E122" t="str">
            <v xml:space="preserve">Frederic                </v>
          </cell>
          <cell r="F122">
            <v>866309</v>
          </cell>
          <cell r="G122">
            <v>441817405</v>
          </cell>
          <cell r="H122">
            <v>510</v>
          </cell>
          <cell r="I122">
            <v>36</v>
          </cell>
          <cell r="J122">
            <v>474</v>
          </cell>
          <cell r="K122">
            <v>473</v>
          </cell>
          <cell r="L122">
            <v>0</v>
          </cell>
          <cell r="M122">
            <v>0</v>
          </cell>
          <cell r="N122">
            <v>13620.98</v>
          </cell>
          <cell r="O122">
            <v>6946697.5</v>
          </cell>
          <cell r="P122">
            <v>5368497.5</v>
          </cell>
          <cell r="Q122">
            <v>1578200</v>
          </cell>
          <cell r="R122">
            <v>0</v>
          </cell>
          <cell r="S122">
            <v>0</v>
          </cell>
          <cell r="T122">
            <v>0</v>
          </cell>
          <cell r="U122">
            <v>3319631.55</v>
          </cell>
          <cell r="V122">
            <v>0</v>
          </cell>
          <cell r="W122">
            <v>0</v>
          </cell>
          <cell r="X122">
            <v>0</v>
          </cell>
          <cell r="Y122">
            <v>0</v>
          </cell>
          <cell r="Z122">
            <v>0</v>
          </cell>
          <cell r="AA122">
            <v>0</v>
          </cell>
          <cell r="AB122">
            <v>0</v>
          </cell>
          <cell r="AC122">
            <v>0</v>
          </cell>
          <cell r="AD122">
            <v>0</v>
          </cell>
          <cell r="AE122">
            <v>0</v>
          </cell>
          <cell r="AF122">
            <v>0</v>
          </cell>
          <cell r="AG122">
            <v>861631</v>
          </cell>
          <cell r="AH122">
            <v>0</v>
          </cell>
          <cell r="AI122">
            <v>510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441694205</v>
          </cell>
          <cell r="BC122">
            <v>123200</v>
          </cell>
          <cell r="BD122" t="str">
            <v>AC</v>
          </cell>
          <cell r="BE122">
            <v>510</v>
          </cell>
        </row>
        <row r="123">
          <cell r="A123">
            <v>1945</v>
          </cell>
          <cell r="B123">
            <v>45</v>
          </cell>
          <cell r="C123">
            <v>1</v>
          </cell>
          <cell r="D123">
            <v>1</v>
          </cell>
          <cell r="E123" t="str">
            <v xml:space="preserve">Northern Ozaukee        </v>
          </cell>
          <cell r="F123">
            <v>1055500</v>
          </cell>
          <cell r="G123">
            <v>809568255</v>
          </cell>
          <cell r="H123">
            <v>767</v>
          </cell>
          <cell r="I123">
            <v>31</v>
          </cell>
          <cell r="J123">
            <v>711</v>
          </cell>
          <cell r="K123">
            <v>715</v>
          </cell>
          <cell r="L123">
            <v>0</v>
          </cell>
          <cell r="M123">
            <v>0</v>
          </cell>
          <cell r="N123">
            <v>17821.13</v>
          </cell>
          <cell r="O123">
            <v>13668806</v>
          </cell>
          <cell r="P123">
            <v>8140475</v>
          </cell>
          <cell r="Q123">
            <v>5528331</v>
          </cell>
          <cell r="R123">
            <v>0</v>
          </cell>
          <cell r="S123">
            <v>0</v>
          </cell>
          <cell r="T123">
            <v>0</v>
          </cell>
          <cell r="U123">
            <v>3823400.25</v>
          </cell>
          <cell r="V123">
            <v>0</v>
          </cell>
          <cell r="W123">
            <v>0</v>
          </cell>
          <cell r="X123">
            <v>0</v>
          </cell>
          <cell r="Y123">
            <v>0</v>
          </cell>
          <cell r="Z123">
            <v>0</v>
          </cell>
          <cell r="AA123">
            <v>0</v>
          </cell>
          <cell r="AB123">
            <v>0</v>
          </cell>
          <cell r="AC123">
            <v>0</v>
          </cell>
          <cell r="AD123">
            <v>0</v>
          </cell>
          <cell r="AE123">
            <v>0</v>
          </cell>
          <cell r="AF123">
            <v>0</v>
          </cell>
          <cell r="AG123">
            <v>861631</v>
          </cell>
          <cell r="AH123">
            <v>0</v>
          </cell>
          <cell r="AI123">
            <v>767</v>
          </cell>
          <cell r="AJ123">
            <v>0</v>
          </cell>
          <cell r="AK123">
            <v>0</v>
          </cell>
          <cell r="AL123">
            <v>0</v>
          </cell>
          <cell r="AM123">
            <v>0</v>
          </cell>
          <cell r="AN123">
            <v>0</v>
          </cell>
          <cell r="AO123">
            <v>0</v>
          </cell>
          <cell r="AP123">
            <v>0</v>
          </cell>
          <cell r="AQ123">
            <v>0</v>
          </cell>
          <cell r="AR123">
            <v>0</v>
          </cell>
          <cell r="AS123">
            <v>0</v>
          </cell>
          <cell r="AT123">
            <v>0.25</v>
          </cell>
          <cell r="AU123">
            <v>0.5</v>
          </cell>
          <cell r="AV123">
            <v>0</v>
          </cell>
          <cell r="AW123">
            <v>0</v>
          </cell>
          <cell r="AX123">
            <v>20</v>
          </cell>
          <cell r="AY123">
            <v>3</v>
          </cell>
          <cell r="AZ123">
            <v>0</v>
          </cell>
          <cell r="BA123">
            <v>0</v>
          </cell>
          <cell r="BB123">
            <v>808645555</v>
          </cell>
          <cell r="BC123">
            <v>922700</v>
          </cell>
          <cell r="BD123" t="str">
            <v>AC</v>
          </cell>
          <cell r="BE123">
            <v>744</v>
          </cell>
        </row>
        <row r="124">
          <cell r="A124">
            <v>1953</v>
          </cell>
          <cell r="B124">
            <v>44</v>
          </cell>
          <cell r="C124">
            <v>6</v>
          </cell>
          <cell r="D124">
            <v>1</v>
          </cell>
          <cell r="E124" t="str">
            <v xml:space="preserve">Freedom Area            </v>
          </cell>
          <cell r="F124">
            <v>768158</v>
          </cell>
          <cell r="G124">
            <v>1262852271</v>
          </cell>
          <cell r="H124">
            <v>1644</v>
          </cell>
          <cell r="I124">
            <v>44</v>
          </cell>
          <cell r="J124">
            <v>1525</v>
          </cell>
          <cell r="K124">
            <v>1525</v>
          </cell>
          <cell r="L124">
            <v>0</v>
          </cell>
          <cell r="M124">
            <v>0</v>
          </cell>
          <cell r="N124">
            <v>10317.65</v>
          </cell>
          <cell r="O124">
            <v>16962214</v>
          </cell>
          <cell r="P124">
            <v>16772734</v>
          </cell>
          <cell r="Q124">
            <v>189480</v>
          </cell>
          <cell r="R124">
            <v>0</v>
          </cell>
          <cell r="S124">
            <v>8664</v>
          </cell>
          <cell r="T124">
            <v>0</v>
          </cell>
          <cell r="U124">
            <v>10158774.880000001</v>
          </cell>
          <cell r="V124">
            <v>0</v>
          </cell>
          <cell r="W124">
            <v>0</v>
          </cell>
          <cell r="X124">
            <v>0</v>
          </cell>
          <cell r="Y124">
            <v>0</v>
          </cell>
          <cell r="Z124">
            <v>0</v>
          </cell>
          <cell r="AA124">
            <v>0</v>
          </cell>
          <cell r="AB124">
            <v>0</v>
          </cell>
          <cell r="AC124">
            <v>0</v>
          </cell>
          <cell r="AD124">
            <v>0</v>
          </cell>
          <cell r="AE124">
            <v>0</v>
          </cell>
          <cell r="AF124">
            <v>0</v>
          </cell>
          <cell r="AG124">
            <v>861631</v>
          </cell>
          <cell r="AH124">
            <v>0</v>
          </cell>
          <cell r="AI124">
            <v>1644</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70</v>
          </cell>
          <cell r="AY124">
            <v>5</v>
          </cell>
          <cell r="AZ124">
            <v>0</v>
          </cell>
          <cell r="BA124">
            <v>0</v>
          </cell>
          <cell r="BB124">
            <v>1262627371</v>
          </cell>
          <cell r="BC124">
            <v>224900</v>
          </cell>
          <cell r="BD124" t="str">
            <v>AC</v>
          </cell>
          <cell r="BE124">
            <v>1569</v>
          </cell>
        </row>
        <row r="125">
          <cell r="A125">
            <v>2009</v>
          </cell>
          <cell r="B125">
            <v>61</v>
          </cell>
          <cell r="C125">
            <v>4</v>
          </cell>
          <cell r="D125">
            <v>1</v>
          </cell>
          <cell r="E125" t="str">
            <v>Gale-Ettrick-Trempealeau</v>
          </cell>
          <cell r="F125">
            <v>707376</v>
          </cell>
          <cell r="G125">
            <v>1017913769</v>
          </cell>
          <cell r="H125">
            <v>1439</v>
          </cell>
          <cell r="I125">
            <v>68</v>
          </cell>
          <cell r="J125">
            <v>1352</v>
          </cell>
          <cell r="K125">
            <v>1369</v>
          </cell>
          <cell r="L125">
            <v>0</v>
          </cell>
          <cell r="M125">
            <v>0</v>
          </cell>
          <cell r="N125">
            <v>12116.69</v>
          </cell>
          <cell r="O125">
            <v>17435918.129999999</v>
          </cell>
          <cell r="P125">
            <v>15313112.130000001</v>
          </cell>
          <cell r="Q125">
            <v>2122806</v>
          </cell>
          <cell r="R125">
            <v>0</v>
          </cell>
          <cell r="S125">
            <v>0</v>
          </cell>
          <cell r="T125">
            <v>0</v>
          </cell>
          <cell r="U125">
            <v>10320979.539999999</v>
          </cell>
          <cell r="V125">
            <v>0</v>
          </cell>
          <cell r="W125">
            <v>0</v>
          </cell>
          <cell r="X125">
            <v>0</v>
          </cell>
          <cell r="Y125">
            <v>0</v>
          </cell>
          <cell r="Z125">
            <v>0</v>
          </cell>
          <cell r="AA125">
            <v>0</v>
          </cell>
          <cell r="AB125">
            <v>0</v>
          </cell>
          <cell r="AC125">
            <v>0</v>
          </cell>
          <cell r="AD125">
            <v>0</v>
          </cell>
          <cell r="AE125">
            <v>0</v>
          </cell>
          <cell r="AF125">
            <v>0</v>
          </cell>
          <cell r="AG125">
            <v>861631</v>
          </cell>
          <cell r="AH125">
            <v>0</v>
          </cell>
          <cell r="AI125">
            <v>1439</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7</v>
          </cell>
          <cell r="AY125">
            <v>3</v>
          </cell>
          <cell r="AZ125">
            <v>0</v>
          </cell>
          <cell r="BA125">
            <v>0</v>
          </cell>
          <cell r="BB125">
            <v>1017477069</v>
          </cell>
          <cell r="BC125">
            <v>436700</v>
          </cell>
          <cell r="BD125" t="str">
            <v>AC</v>
          </cell>
          <cell r="BE125">
            <v>1429</v>
          </cell>
        </row>
        <row r="126">
          <cell r="A126">
            <v>2016</v>
          </cell>
          <cell r="B126">
            <v>12</v>
          </cell>
          <cell r="C126">
            <v>3</v>
          </cell>
          <cell r="D126">
            <v>1</v>
          </cell>
          <cell r="E126" t="str">
            <v xml:space="preserve">North Crawford          </v>
          </cell>
          <cell r="F126">
            <v>600956</v>
          </cell>
          <cell r="G126">
            <v>270430404</v>
          </cell>
          <cell r="H126">
            <v>450</v>
          </cell>
          <cell r="I126">
            <v>17</v>
          </cell>
          <cell r="J126">
            <v>434</v>
          </cell>
          <cell r="K126">
            <v>422</v>
          </cell>
          <cell r="L126">
            <v>0</v>
          </cell>
          <cell r="M126">
            <v>0.63</v>
          </cell>
          <cell r="N126">
            <v>11548.54</v>
          </cell>
          <cell r="O126">
            <v>5196844</v>
          </cell>
          <cell r="P126">
            <v>5086076</v>
          </cell>
          <cell r="Q126">
            <v>110768</v>
          </cell>
          <cell r="R126">
            <v>0</v>
          </cell>
          <cell r="S126">
            <v>0</v>
          </cell>
          <cell r="T126">
            <v>0</v>
          </cell>
          <cell r="U126">
            <v>3348351.65</v>
          </cell>
          <cell r="V126">
            <v>0</v>
          </cell>
          <cell r="W126">
            <v>0</v>
          </cell>
          <cell r="X126">
            <v>0</v>
          </cell>
          <cell r="Y126">
            <v>0</v>
          </cell>
          <cell r="Z126">
            <v>0</v>
          </cell>
          <cell r="AA126">
            <v>0</v>
          </cell>
          <cell r="AB126">
            <v>0</v>
          </cell>
          <cell r="AC126">
            <v>0.63</v>
          </cell>
          <cell r="AD126">
            <v>0.63</v>
          </cell>
          <cell r="AE126">
            <v>0</v>
          </cell>
          <cell r="AF126">
            <v>0</v>
          </cell>
          <cell r="AG126">
            <v>861631</v>
          </cell>
          <cell r="AH126">
            <v>0</v>
          </cell>
          <cell r="AI126">
            <v>450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4</v>
          </cell>
          <cell r="AY126">
            <v>0</v>
          </cell>
          <cell r="AZ126">
            <v>0</v>
          </cell>
          <cell r="BA126">
            <v>0</v>
          </cell>
          <cell r="BB126">
            <v>270388004</v>
          </cell>
          <cell r="BC126">
            <v>42400</v>
          </cell>
          <cell r="BD126" t="str">
            <v>AC</v>
          </cell>
          <cell r="BE126">
            <v>446</v>
          </cell>
        </row>
        <row r="127">
          <cell r="A127">
            <v>2044</v>
          </cell>
          <cell r="B127">
            <v>64</v>
          </cell>
          <cell r="C127">
            <v>2</v>
          </cell>
          <cell r="D127">
            <v>3</v>
          </cell>
          <cell r="E127" t="str">
            <v xml:space="preserve">Geneva J4               </v>
          </cell>
          <cell r="F127">
            <v>8759309</v>
          </cell>
          <cell r="G127">
            <v>814615725</v>
          </cell>
          <cell r="H127">
            <v>93</v>
          </cell>
          <cell r="I127">
            <v>0</v>
          </cell>
          <cell r="J127">
            <v>91</v>
          </cell>
          <cell r="K127">
            <v>94</v>
          </cell>
          <cell r="L127">
            <v>0</v>
          </cell>
          <cell r="M127">
            <v>0</v>
          </cell>
          <cell r="N127">
            <v>24125.46</v>
          </cell>
          <cell r="O127">
            <v>2243668</v>
          </cell>
          <cell r="P127">
            <v>1931618</v>
          </cell>
          <cell r="Q127">
            <v>312050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1292446</v>
          </cell>
          <cell r="AH127">
            <v>0</v>
          </cell>
          <cell r="AI127">
            <v>93</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814610225</v>
          </cell>
          <cell r="BC127">
            <v>5500</v>
          </cell>
          <cell r="BD127" t="str">
            <v>AC</v>
          </cell>
          <cell r="BE127">
            <v>93</v>
          </cell>
        </row>
        <row r="128">
          <cell r="A128">
            <v>2051</v>
          </cell>
          <cell r="B128">
            <v>64</v>
          </cell>
          <cell r="C128">
            <v>2</v>
          </cell>
          <cell r="D128">
            <v>3</v>
          </cell>
          <cell r="E128" t="str">
            <v xml:space="preserve">Genoa City J2           </v>
          </cell>
          <cell r="F128">
            <v>1003843</v>
          </cell>
          <cell r="G128">
            <v>566167411</v>
          </cell>
          <cell r="H128">
            <v>564</v>
          </cell>
          <cell r="I128">
            <v>3</v>
          </cell>
          <cell r="J128">
            <v>552</v>
          </cell>
          <cell r="K128">
            <v>554</v>
          </cell>
          <cell r="L128">
            <v>0</v>
          </cell>
          <cell r="M128">
            <v>0</v>
          </cell>
          <cell r="N128">
            <v>13264.1</v>
          </cell>
          <cell r="O128">
            <v>7480951.1600000001</v>
          </cell>
          <cell r="P128">
            <v>6721616.5599999996</v>
          </cell>
          <cell r="Q128">
            <v>759334.6</v>
          </cell>
          <cell r="R128">
            <v>0</v>
          </cell>
          <cell r="S128">
            <v>0</v>
          </cell>
          <cell r="T128">
            <v>0</v>
          </cell>
          <cell r="U128">
            <v>4925675.5599999996</v>
          </cell>
          <cell r="V128">
            <v>1728.6</v>
          </cell>
          <cell r="W128">
            <v>0</v>
          </cell>
          <cell r="X128">
            <v>0</v>
          </cell>
          <cell r="Y128">
            <v>0</v>
          </cell>
          <cell r="Z128">
            <v>0</v>
          </cell>
          <cell r="AA128">
            <v>0</v>
          </cell>
          <cell r="AB128">
            <v>0</v>
          </cell>
          <cell r="AC128">
            <v>0</v>
          </cell>
          <cell r="AD128">
            <v>0</v>
          </cell>
          <cell r="AE128">
            <v>0</v>
          </cell>
          <cell r="AF128">
            <v>0</v>
          </cell>
          <cell r="AG128">
            <v>1292446</v>
          </cell>
          <cell r="AH128">
            <v>0</v>
          </cell>
          <cell r="AI128">
            <v>564</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7</v>
          </cell>
          <cell r="AY128">
            <v>1</v>
          </cell>
          <cell r="AZ128">
            <v>0</v>
          </cell>
          <cell r="BA128">
            <v>0</v>
          </cell>
          <cell r="BB128">
            <v>565908711</v>
          </cell>
          <cell r="BC128">
            <v>258700</v>
          </cell>
          <cell r="BD128" t="str">
            <v>AC</v>
          </cell>
          <cell r="BE128">
            <v>556</v>
          </cell>
        </row>
        <row r="129">
          <cell r="A129">
            <v>2058</v>
          </cell>
          <cell r="B129">
            <v>66</v>
          </cell>
          <cell r="C129">
            <v>1</v>
          </cell>
          <cell r="D129">
            <v>1</v>
          </cell>
          <cell r="E129" t="str">
            <v xml:space="preserve">Germantown              </v>
          </cell>
          <cell r="F129">
            <v>1145063</v>
          </cell>
          <cell r="G129">
            <v>4626056195</v>
          </cell>
          <cell r="H129">
            <v>4040</v>
          </cell>
          <cell r="I129">
            <v>46</v>
          </cell>
          <cell r="J129">
            <v>3864</v>
          </cell>
          <cell r="K129">
            <v>3880</v>
          </cell>
          <cell r="L129">
            <v>0</v>
          </cell>
          <cell r="M129">
            <v>0.33</v>
          </cell>
          <cell r="N129">
            <v>10542.17</v>
          </cell>
          <cell r="O129">
            <v>42590380.119999997</v>
          </cell>
          <cell r="P129">
            <v>39662131</v>
          </cell>
          <cell r="Q129">
            <v>2928249.12</v>
          </cell>
          <cell r="R129">
            <v>0</v>
          </cell>
          <cell r="S129">
            <v>0</v>
          </cell>
          <cell r="T129">
            <v>0</v>
          </cell>
          <cell r="U129">
            <v>14472881.689999999</v>
          </cell>
          <cell r="V129">
            <v>333687.12</v>
          </cell>
          <cell r="W129">
            <v>169604</v>
          </cell>
          <cell r="X129">
            <v>6.82</v>
          </cell>
          <cell r="Y129">
            <v>6</v>
          </cell>
          <cell r="Z129">
            <v>6</v>
          </cell>
          <cell r="AA129">
            <v>0.82</v>
          </cell>
          <cell r="AB129">
            <v>0</v>
          </cell>
          <cell r="AC129">
            <v>0.44</v>
          </cell>
          <cell r="AD129">
            <v>0.22</v>
          </cell>
          <cell r="AE129">
            <v>0</v>
          </cell>
          <cell r="AF129">
            <v>0</v>
          </cell>
          <cell r="AG129">
            <v>861631</v>
          </cell>
          <cell r="AH129">
            <v>0</v>
          </cell>
          <cell r="AI129">
            <v>4040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88</v>
          </cell>
          <cell r="AY129">
            <v>30</v>
          </cell>
          <cell r="AZ129">
            <v>0</v>
          </cell>
          <cell r="BA129">
            <v>4</v>
          </cell>
          <cell r="BB129">
            <v>4611196495</v>
          </cell>
          <cell r="BC129">
            <v>14859700</v>
          </cell>
          <cell r="BD129" t="str">
            <v>AC</v>
          </cell>
          <cell r="BE129">
            <v>3918</v>
          </cell>
        </row>
        <row r="130">
          <cell r="A130">
            <v>2114</v>
          </cell>
          <cell r="B130">
            <v>15</v>
          </cell>
          <cell r="C130">
            <v>7</v>
          </cell>
          <cell r="D130">
            <v>1</v>
          </cell>
          <cell r="E130" t="str">
            <v xml:space="preserve">Gibraltar Area          </v>
          </cell>
          <cell r="F130">
            <v>9258478</v>
          </cell>
          <cell r="G130">
            <v>4814408510</v>
          </cell>
          <cell r="H130">
            <v>520</v>
          </cell>
          <cell r="I130">
            <v>2</v>
          </cell>
          <cell r="J130">
            <v>521</v>
          </cell>
          <cell r="K130">
            <v>511</v>
          </cell>
          <cell r="L130">
            <v>0</v>
          </cell>
          <cell r="M130">
            <v>0.66</v>
          </cell>
          <cell r="N130">
            <v>25853.200000000001</v>
          </cell>
          <cell r="O130">
            <v>13443663.710000001</v>
          </cell>
          <cell r="P130">
            <v>12448663.710000001</v>
          </cell>
          <cell r="Q130">
            <v>995000</v>
          </cell>
          <cell r="R130">
            <v>0</v>
          </cell>
          <cell r="S130">
            <v>0</v>
          </cell>
          <cell r="T130">
            <v>0</v>
          </cell>
          <cell r="U130">
            <v>1587.94</v>
          </cell>
          <cell r="V130">
            <v>0</v>
          </cell>
          <cell r="W130">
            <v>0</v>
          </cell>
          <cell r="X130">
            <v>0</v>
          </cell>
          <cell r="Y130">
            <v>0</v>
          </cell>
          <cell r="Z130">
            <v>0</v>
          </cell>
          <cell r="AA130">
            <v>0</v>
          </cell>
          <cell r="AB130">
            <v>0</v>
          </cell>
          <cell r="AC130">
            <v>0.63</v>
          </cell>
          <cell r="AD130">
            <v>0.69</v>
          </cell>
          <cell r="AE130">
            <v>0</v>
          </cell>
          <cell r="AF130">
            <v>0</v>
          </cell>
          <cell r="AG130">
            <v>861631</v>
          </cell>
          <cell r="AH130">
            <v>0</v>
          </cell>
          <cell r="AI130">
            <v>520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1</v>
          </cell>
          <cell r="AY130">
            <v>0</v>
          </cell>
          <cell r="AZ130">
            <v>0</v>
          </cell>
          <cell r="BA130">
            <v>0</v>
          </cell>
          <cell r="BB130">
            <v>4813671310</v>
          </cell>
          <cell r="BC130">
            <v>737200</v>
          </cell>
          <cell r="BD130" t="str">
            <v>AC</v>
          </cell>
          <cell r="BE130">
            <v>519</v>
          </cell>
        </row>
        <row r="131">
          <cell r="A131">
            <v>2128</v>
          </cell>
          <cell r="B131">
            <v>42</v>
          </cell>
          <cell r="C131">
            <v>8</v>
          </cell>
          <cell r="D131">
            <v>1</v>
          </cell>
          <cell r="E131" t="str">
            <v xml:space="preserve">Gillett                 </v>
          </cell>
          <cell r="F131">
            <v>678283</v>
          </cell>
          <cell r="G131">
            <v>390691131</v>
          </cell>
          <cell r="H131">
            <v>576</v>
          </cell>
          <cell r="I131">
            <v>20</v>
          </cell>
          <cell r="J131">
            <v>550</v>
          </cell>
          <cell r="K131">
            <v>537</v>
          </cell>
          <cell r="L131">
            <v>0</v>
          </cell>
          <cell r="M131">
            <v>0</v>
          </cell>
          <cell r="N131">
            <v>11172.85</v>
          </cell>
          <cell r="O131">
            <v>6435560.4800000004</v>
          </cell>
          <cell r="P131">
            <v>5761406.4800000004</v>
          </cell>
          <cell r="Q131">
            <v>674154</v>
          </cell>
          <cell r="R131">
            <v>0</v>
          </cell>
          <cell r="S131">
            <v>0</v>
          </cell>
          <cell r="T131">
            <v>0</v>
          </cell>
          <cell r="U131">
            <v>4192398.82</v>
          </cell>
          <cell r="V131">
            <v>0</v>
          </cell>
          <cell r="W131">
            <v>0</v>
          </cell>
          <cell r="X131">
            <v>0</v>
          </cell>
          <cell r="Y131">
            <v>0</v>
          </cell>
          <cell r="Z131">
            <v>0</v>
          </cell>
          <cell r="AA131">
            <v>0</v>
          </cell>
          <cell r="AB131">
            <v>0</v>
          </cell>
          <cell r="AC131">
            <v>0</v>
          </cell>
          <cell r="AD131">
            <v>0</v>
          </cell>
          <cell r="AE131">
            <v>0</v>
          </cell>
          <cell r="AF131">
            <v>0</v>
          </cell>
          <cell r="AG131">
            <v>861631</v>
          </cell>
          <cell r="AH131">
            <v>0</v>
          </cell>
          <cell r="AI131">
            <v>576</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12</v>
          </cell>
          <cell r="AY131">
            <v>0</v>
          </cell>
          <cell r="AZ131">
            <v>0</v>
          </cell>
          <cell r="BA131">
            <v>0</v>
          </cell>
          <cell r="BB131">
            <v>390610531</v>
          </cell>
          <cell r="BC131">
            <v>80600</v>
          </cell>
          <cell r="BD131" t="str">
            <v>AC</v>
          </cell>
          <cell r="BE131">
            <v>564</v>
          </cell>
        </row>
        <row r="132">
          <cell r="A132">
            <v>2135</v>
          </cell>
          <cell r="B132">
            <v>60</v>
          </cell>
          <cell r="C132">
            <v>10</v>
          </cell>
          <cell r="D132">
            <v>1</v>
          </cell>
          <cell r="E132" t="str">
            <v xml:space="preserve">Gilman                  </v>
          </cell>
          <cell r="F132">
            <v>836303</v>
          </cell>
          <cell r="G132">
            <v>288524436</v>
          </cell>
          <cell r="H132">
            <v>345</v>
          </cell>
          <cell r="I132">
            <v>10</v>
          </cell>
          <cell r="J132">
            <v>336</v>
          </cell>
          <cell r="K132">
            <v>326</v>
          </cell>
          <cell r="L132">
            <v>0</v>
          </cell>
          <cell r="M132">
            <v>0</v>
          </cell>
          <cell r="N132">
            <v>12700.52</v>
          </cell>
          <cell r="O132">
            <v>4381680.9400000004</v>
          </cell>
          <cell r="P132">
            <v>4246232.4400000004</v>
          </cell>
          <cell r="Q132">
            <v>135448.5</v>
          </cell>
          <cell r="R132">
            <v>0</v>
          </cell>
          <cell r="S132">
            <v>0</v>
          </cell>
          <cell r="T132">
            <v>0</v>
          </cell>
          <cell r="U132">
            <v>2024255.19</v>
          </cell>
          <cell r="V132">
            <v>0</v>
          </cell>
          <cell r="W132">
            <v>0</v>
          </cell>
          <cell r="X132">
            <v>0</v>
          </cell>
          <cell r="Y132">
            <v>0</v>
          </cell>
          <cell r="Z132">
            <v>0</v>
          </cell>
          <cell r="AA132">
            <v>0</v>
          </cell>
          <cell r="AB132">
            <v>0</v>
          </cell>
          <cell r="AC132">
            <v>0</v>
          </cell>
          <cell r="AD132">
            <v>0</v>
          </cell>
          <cell r="AE132">
            <v>0</v>
          </cell>
          <cell r="AF132">
            <v>0</v>
          </cell>
          <cell r="AG132">
            <v>861631</v>
          </cell>
          <cell r="AH132">
            <v>0</v>
          </cell>
          <cell r="AI132">
            <v>345</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3</v>
          </cell>
          <cell r="AY132">
            <v>1</v>
          </cell>
          <cell r="AZ132">
            <v>0</v>
          </cell>
          <cell r="BA132">
            <v>0</v>
          </cell>
          <cell r="BB132">
            <v>288412436</v>
          </cell>
          <cell r="BC132">
            <v>112000</v>
          </cell>
          <cell r="BD132" t="str">
            <v>AC</v>
          </cell>
          <cell r="BE132">
            <v>341</v>
          </cell>
        </row>
        <row r="133">
          <cell r="A133">
            <v>2142</v>
          </cell>
          <cell r="B133">
            <v>6</v>
          </cell>
          <cell r="C133">
            <v>10</v>
          </cell>
          <cell r="D133">
            <v>1</v>
          </cell>
          <cell r="E133" t="str">
            <v xml:space="preserve">Gilmanton               </v>
          </cell>
          <cell r="F133">
            <v>806857</v>
          </cell>
          <cell r="G133">
            <v>119414867</v>
          </cell>
          <cell r="H133">
            <v>148</v>
          </cell>
          <cell r="I133">
            <v>5</v>
          </cell>
          <cell r="J133">
            <v>144</v>
          </cell>
          <cell r="K133">
            <v>142</v>
          </cell>
          <cell r="L133">
            <v>0</v>
          </cell>
          <cell r="M133">
            <v>0</v>
          </cell>
          <cell r="N133">
            <v>16828.93</v>
          </cell>
          <cell r="O133">
            <v>2490682</v>
          </cell>
          <cell r="P133">
            <v>2490682</v>
          </cell>
          <cell r="Q133">
            <v>0</v>
          </cell>
          <cell r="R133">
            <v>0</v>
          </cell>
          <cell r="S133">
            <v>0</v>
          </cell>
          <cell r="T133">
            <v>0</v>
          </cell>
          <cell r="U133">
            <v>1131234.04</v>
          </cell>
          <cell r="V133">
            <v>0</v>
          </cell>
          <cell r="W133">
            <v>0</v>
          </cell>
          <cell r="X133">
            <v>0</v>
          </cell>
          <cell r="Y133">
            <v>0</v>
          </cell>
          <cell r="Z133">
            <v>0</v>
          </cell>
          <cell r="AA133">
            <v>0</v>
          </cell>
          <cell r="AB133">
            <v>0</v>
          </cell>
          <cell r="AC133">
            <v>0</v>
          </cell>
          <cell r="AD133">
            <v>0</v>
          </cell>
          <cell r="AE133">
            <v>0</v>
          </cell>
          <cell r="AF133">
            <v>0</v>
          </cell>
          <cell r="AG133">
            <v>861631</v>
          </cell>
          <cell r="AH133">
            <v>0</v>
          </cell>
          <cell r="AI133">
            <v>148</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119411967</v>
          </cell>
          <cell r="BC133">
            <v>2900</v>
          </cell>
          <cell r="BD133" t="str">
            <v>AC</v>
          </cell>
          <cell r="BE133">
            <v>148</v>
          </cell>
        </row>
        <row r="134">
          <cell r="A134">
            <v>2177</v>
          </cell>
          <cell r="B134">
            <v>40</v>
          </cell>
          <cell r="C134">
            <v>1</v>
          </cell>
          <cell r="D134">
            <v>2</v>
          </cell>
          <cell r="E134" t="str">
            <v xml:space="preserve">Nicolet UHS             </v>
          </cell>
          <cell r="F134">
            <v>4451325</v>
          </cell>
          <cell r="G134">
            <v>4887554800</v>
          </cell>
          <cell r="H134">
            <v>1098</v>
          </cell>
          <cell r="I134">
            <v>15</v>
          </cell>
          <cell r="J134">
            <v>1064</v>
          </cell>
          <cell r="K134">
            <v>1057</v>
          </cell>
          <cell r="L134">
            <v>0</v>
          </cell>
          <cell r="M134">
            <v>0</v>
          </cell>
          <cell r="N134">
            <v>23843.16</v>
          </cell>
          <cell r="O134">
            <v>26179789.530000001</v>
          </cell>
          <cell r="P134">
            <v>19223730.77</v>
          </cell>
          <cell r="Q134">
            <v>6956058.7599999998</v>
          </cell>
          <cell r="R134">
            <v>0</v>
          </cell>
          <cell r="S134">
            <v>0</v>
          </cell>
          <cell r="T134">
            <v>0</v>
          </cell>
          <cell r="U134">
            <v>904360.17</v>
          </cell>
          <cell r="V134">
            <v>0</v>
          </cell>
          <cell r="W134">
            <v>564088</v>
          </cell>
          <cell r="X134">
            <v>36.64</v>
          </cell>
          <cell r="Y134">
            <v>36</v>
          </cell>
          <cell r="Z134">
            <v>36</v>
          </cell>
          <cell r="AA134">
            <v>0.64</v>
          </cell>
          <cell r="AB134">
            <v>0</v>
          </cell>
          <cell r="AC134">
            <v>0</v>
          </cell>
          <cell r="AD134">
            <v>0</v>
          </cell>
          <cell r="AE134">
            <v>0</v>
          </cell>
          <cell r="AF134">
            <v>0</v>
          </cell>
          <cell r="AG134">
            <v>2584893</v>
          </cell>
          <cell r="AH134">
            <v>0</v>
          </cell>
          <cell r="AI134">
            <v>1098</v>
          </cell>
          <cell r="AJ134">
            <v>0</v>
          </cell>
          <cell r="AK134">
            <v>0</v>
          </cell>
          <cell r="AL134">
            <v>0</v>
          </cell>
          <cell r="AM134">
            <v>0</v>
          </cell>
          <cell r="AN134">
            <v>0</v>
          </cell>
          <cell r="AO134">
            <v>0</v>
          </cell>
          <cell r="AP134">
            <v>0</v>
          </cell>
          <cell r="AQ134">
            <v>0</v>
          </cell>
          <cell r="AR134">
            <v>0</v>
          </cell>
          <cell r="AS134">
            <v>0</v>
          </cell>
          <cell r="AT134">
            <v>0.25</v>
          </cell>
          <cell r="AU134">
            <v>0.25</v>
          </cell>
          <cell r="AV134">
            <v>0</v>
          </cell>
          <cell r="AW134">
            <v>0</v>
          </cell>
          <cell r="AX134">
            <v>20</v>
          </cell>
          <cell r="AY134">
            <v>2</v>
          </cell>
          <cell r="AZ134">
            <v>0</v>
          </cell>
          <cell r="BA134">
            <v>0</v>
          </cell>
          <cell r="BB134">
            <v>4842903400</v>
          </cell>
          <cell r="BC134">
            <v>44651400</v>
          </cell>
          <cell r="BD134" t="str">
            <v>AC</v>
          </cell>
          <cell r="BE134">
            <v>1076</v>
          </cell>
        </row>
        <row r="135">
          <cell r="A135">
            <v>2184</v>
          </cell>
          <cell r="B135">
            <v>40</v>
          </cell>
          <cell r="C135">
            <v>1</v>
          </cell>
          <cell r="D135">
            <v>3</v>
          </cell>
          <cell r="E135" t="str">
            <v xml:space="preserve">Glendale-River Hills    </v>
          </cell>
          <cell r="F135">
            <v>2295726</v>
          </cell>
          <cell r="G135">
            <v>2226853820</v>
          </cell>
          <cell r="H135">
            <v>970</v>
          </cell>
          <cell r="I135">
            <v>0</v>
          </cell>
          <cell r="J135">
            <v>904</v>
          </cell>
          <cell r="K135">
            <v>919</v>
          </cell>
          <cell r="L135">
            <v>0</v>
          </cell>
          <cell r="M135">
            <v>0.26</v>
          </cell>
          <cell r="N135">
            <v>11320.16</v>
          </cell>
          <cell r="O135">
            <v>10980559.68</v>
          </cell>
          <cell r="P135">
            <v>10717201.68</v>
          </cell>
          <cell r="Q135">
            <v>263358</v>
          </cell>
          <cell r="R135">
            <v>0</v>
          </cell>
          <cell r="S135">
            <v>0</v>
          </cell>
          <cell r="T135">
            <v>0</v>
          </cell>
          <cell r="U135">
            <v>235658.47</v>
          </cell>
          <cell r="V135">
            <v>0</v>
          </cell>
          <cell r="W135">
            <v>0</v>
          </cell>
          <cell r="X135">
            <v>0</v>
          </cell>
          <cell r="Y135">
            <v>0</v>
          </cell>
          <cell r="Z135">
            <v>0</v>
          </cell>
          <cell r="AA135">
            <v>0</v>
          </cell>
          <cell r="AB135">
            <v>0</v>
          </cell>
          <cell r="AC135">
            <v>0.2</v>
          </cell>
          <cell r="AD135">
            <v>0.32</v>
          </cell>
          <cell r="AE135">
            <v>0</v>
          </cell>
          <cell r="AF135">
            <v>0</v>
          </cell>
          <cell r="AG135">
            <v>1292446</v>
          </cell>
          <cell r="AH135">
            <v>0</v>
          </cell>
          <cell r="AI135">
            <v>970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52</v>
          </cell>
          <cell r="AY135">
            <v>6</v>
          </cell>
          <cell r="AZ135">
            <v>0</v>
          </cell>
          <cell r="BA135">
            <v>0</v>
          </cell>
          <cell r="BB135">
            <v>2185589520</v>
          </cell>
          <cell r="BC135">
            <v>41264300</v>
          </cell>
          <cell r="BD135" t="str">
            <v>AC</v>
          </cell>
          <cell r="BE135">
            <v>912</v>
          </cell>
        </row>
        <row r="136">
          <cell r="A136">
            <v>2198</v>
          </cell>
          <cell r="B136">
            <v>55</v>
          </cell>
          <cell r="C136">
            <v>11</v>
          </cell>
          <cell r="D136">
            <v>1</v>
          </cell>
          <cell r="E136" t="str">
            <v xml:space="preserve">Glenwood City           </v>
          </cell>
          <cell r="F136">
            <v>522197</v>
          </cell>
          <cell r="G136">
            <v>374937519</v>
          </cell>
          <cell r="H136">
            <v>718</v>
          </cell>
          <cell r="I136">
            <v>37</v>
          </cell>
          <cell r="J136">
            <v>673</v>
          </cell>
          <cell r="K136">
            <v>688</v>
          </cell>
          <cell r="L136">
            <v>0</v>
          </cell>
          <cell r="M136">
            <v>0</v>
          </cell>
          <cell r="N136">
            <v>10409.129999999999</v>
          </cell>
          <cell r="O136">
            <v>7473753.1200000001</v>
          </cell>
          <cell r="P136">
            <v>6748140.1200000001</v>
          </cell>
          <cell r="Q136">
            <v>725613</v>
          </cell>
          <cell r="R136">
            <v>0</v>
          </cell>
          <cell r="S136">
            <v>0</v>
          </cell>
          <cell r="T136">
            <v>0</v>
          </cell>
          <cell r="U136">
            <v>5607525.4100000001</v>
          </cell>
          <cell r="V136">
            <v>0</v>
          </cell>
          <cell r="W136">
            <v>0</v>
          </cell>
          <cell r="X136">
            <v>0</v>
          </cell>
          <cell r="Y136">
            <v>0</v>
          </cell>
          <cell r="Z136">
            <v>0</v>
          </cell>
          <cell r="AA136">
            <v>0</v>
          </cell>
          <cell r="AB136">
            <v>0</v>
          </cell>
          <cell r="AC136">
            <v>0</v>
          </cell>
          <cell r="AD136">
            <v>0</v>
          </cell>
          <cell r="AE136">
            <v>0</v>
          </cell>
          <cell r="AF136">
            <v>0</v>
          </cell>
          <cell r="AG136">
            <v>861631</v>
          </cell>
          <cell r="AH136">
            <v>0</v>
          </cell>
          <cell r="AI136">
            <v>718</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374845619</v>
          </cell>
          <cell r="BC136">
            <v>91900</v>
          </cell>
          <cell r="BD136" t="str">
            <v>AC</v>
          </cell>
          <cell r="BE136">
            <v>718</v>
          </cell>
        </row>
        <row r="137">
          <cell r="A137">
            <v>2212</v>
          </cell>
          <cell r="B137">
            <v>38</v>
          </cell>
          <cell r="C137">
            <v>8</v>
          </cell>
          <cell r="D137">
            <v>1</v>
          </cell>
          <cell r="E137" t="str">
            <v xml:space="preserve">Goodman-Armstrong       </v>
          </cell>
          <cell r="F137">
            <v>1659378</v>
          </cell>
          <cell r="G137">
            <v>146025300</v>
          </cell>
          <cell r="H137">
            <v>88</v>
          </cell>
          <cell r="I137">
            <v>0</v>
          </cell>
          <cell r="J137">
            <v>89</v>
          </cell>
          <cell r="K137">
            <v>87</v>
          </cell>
          <cell r="L137">
            <v>0</v>
          </cell>
          <cell r="M137">
            <v>0</v>
          </cell>
          <cell r="N137">
            <v>23588.98</v>
          </cell>
          <cell r="O137">
            <v>2075830</v>
          </cell>
          <cell r="P137">
            <v>2075830</v>
          </cell>
          <cell r="Q137">
            <v>0</v>
          </cell>
          <cell r="R137">
            <v>0</v>
          </cell>
          <cell r="S137">
            <v>0</v>
          </cell>
          <cell r="T137">
            <v>0</v>
          </cell>
          <cell r="U137">
            <v>62608.55</v>
          </cell>
          <cell r="V137">
            <v>0</v>
          </cell>
          <cell r="W137">
            <v>0</v>
          </cell>
          <cell r="X137">
            <v>0</v>
          </cell>
          <cell r="Y137">
            <v>0</v>
          </cell>
          <cell r="Z137">
            <v>0</v>
          </cell>
          <cell r="AA137">
            <v>0</v>
          </cell>
          <cell r="AB137">
            <v>0</v>
          </cell>
          <cell r="AC137">
            <v>0</v>
          </cell>
          <cell r="AD137">
            <v>0</v>
          </cell>
          <cell r="AE137">
            <v>0</v>
          </cell>
          <cell r="AF137">
            <v>0</v>
          </cell>
          <cell r="AG137">
            <v>861631</v>
          </cell>
          <cell r="AH137">
            <v>0</v>
          </cell>
          <cell r="AI137">
            <v>88</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145996600</v>
          </cell>
          <cell r="BC137">
            <v>28700</v>
          </cell>
          <cell r="BD137" t="str">
            <v>AC</v>
          </cell>
          <cell r="BE137">
            <v>88</v>
          </cell>
        </row>
        <row r="138">
          <cell r="A138">
            <v>2217</v>
          </cell>
          <cell r="B138">
            <v>45</v>
          </cell>
          <cell r="C138">
            <v>1</v>
          </cell>
          <cell r="D138">
            <v>1</v>
          </cell>
          <cell r="E138" t="str">
            <v xml:space="preserve">Grafton                 </v>
          </cell>
          <cell r="F138">
            <v>1085846</v>
          </cell>
          <cell r="G138">
            <v>2275933785</v>
          </cell>
          <cell r="H138">
            <v>2096</v>
          </cell>
          <cell r="I138">
            <v>54</v>
          </cell>
          <cell r="J138">
            <v>1976</v>
          </cell>
          <cell r="K138">
            <v>1987</v>
          </cell>
          <cell r="L138">
            <v>0</v>
          </cell>
          <cell r="M138">
            <v>0.12</v>
          </cell>
          <cell r="N138">
            <v>10462.61</v>
          </cell>
          <cell r="O138">
            <v>21929634.18</v>
          </cell>
          <cell r="P138">
            <v>21312952</v>
          </cell>
          <cell r="Q138">
            <v>616682.18000000005</v>
          </cell>
          <cell r="R138">
            <v>0</v>
          </cell>
          <cell r="S138">
            <v>0</v>
          </cell>
          <cell r="T138">
            <v>0</v>
          </cell>
          <cell r="U138">
            <v>9015808.9000000004</v>
          </cell>
          <cell r="V138">
            <v>109297.18</v>
          </cell>
          <cell r="W138">
            <v>0</v>
          </cell>
          <cell r="X138">
            <v>0</v>
          </cell>
          <cell r="Y138">
            <v>0</v>
          </cell>
          <cell r="Z138">
            <v>0</v>
          </cell>
          <cell r="AA138">
            <v>0</v>
          </cell>
          <cell r="AB138">
            <v>0</v>
          </cell>
          <cell r="AC138">
            <v>0.12</v>
          </cell>
          <cell r="AD138">
            <v>0.12</v>
          </cell>
          <cell r="AE138">
            <v>0</v>
          </cell>
          <cell r="AF138">
            <v>0</v>
          </cell>
          <cell r="AG138">
            <v>861631</v>
          </cell>
          <cell r="AH138">
            <v>0</v>
          </cell>
          <cell r="AI138">
            <v>2096</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53</v>
          </cell>
          <cell r="AY138">
            <v>7</v>
          </cell>
          <cell r="AZ138">
            <v>0</v>
          </cell>
          <cell r="BA138">
            <v>0</v>
          </cell>
          <cell r="BB138">
            <v>2268145085</v>
          </cell>
          <cell r="BC138">
            <v>7788700</v>
          </cell>
          <cell r="BD138" t="str">
            <v>AC</v>
          </cell>
          <cell r="BE138">
            <v>2036</v>
          </cell>
        </row>
        <row r="139">
          <cell r="A139">
            <v>2226</v>
          </cell>
          <cell r="B139">
            <v>10</v>
          </cell>
          <cell r="C139">
            <v>10</v>
          </cell>
          <cell r="D139">
            <v>1</v>
          </cell>
          <cell r="E139" t="str">
            <v xml:space="preserve">Granton Area            </v>
          </cell>
          <cell r="F139">
            <v>545501</v>
          </cell>
          <cell r="G139">
            <v>139648360</v>
          </cell>
          <cell r="H139">
            <v>256</v>
          </cell>
          <cell r="I139">
            <v>5</v>
          </cell>
          <cell r="J139">
            <v>249</v>
          </cell>
          <cell r="K139">
            <v>252</v>
          </cell>
          <cell r="L139">
            <v>0</v>
          </cell>
          <cell r="M139">
            <v>0</v>
          </cell>
          <cell r="N139">
            <v>6269</v>
          </cell>
          <cell r="O139">
            <v>1604865</v>
          </cell>
          <cell r="P139">
            <v>1392100</v>
          </cell>
          <cell r="Q139">
            <v>212765</v>
          </cell>
          <cell r="R139">
            <v>0</v>
          </cell>
          <cell r="S139">
            <v>0</v>
          </cell>
          <cell r="T139">
            <v>0</v>
          </cell>
          <cell r="U139">
            <v>2072379.11</v>
          </cell>
          <cell r="V139">
            <v>0</v>
          </cell>
          <cell r="W139">
            <v>0</v>
          </cell>
          <cell r="X139">
            <v>0</v>
          </cell>
          <cell r="Y139">
            <v>0</v>
          </cell>
          <cell r="Z139">
            <v>0</v>
          </cell>
          <cell r="AA139">
            <v>0</v>
          </cell>
          <cell r="AB139">
            <v>0</v>
          </cell>
          <cell r="AC139">
            <v>0</v>
          </cell>
          <cell r="AD139">
            <v>0</v>
          </cell>
          <cell r="AE139">
            <v>0</v>
          </cell>
          <cell r="AF139">
            <v>0</v>
          </cell>
          <cell r="AG139">
            <v>861631</v>
          </cell>
          <cell r="AH139">
            <v>0</v>
          </cell>
          <cell r="AI139">
            <v>256</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139619360</v>
          </cell>
          <cell r="BC139">
            <v>29000</v>
          </cell>
          <cell r="BD139" t="str">
            <v>AC</v>
          </cell>
          <cell r="BE139">
            <v>256</v>
          </cell>
        </row>
        <row r="140">
          <cell r="A140">
            <v>2233</v>
          </cell>
          <cell r="B140">
            <v>7</v>
          </cell>
          <cell r="C140">
            <v>11</v>
          </cell>
          <cell r="D140">
            <v>1</v>
          </cell>
          <cell r="E140" t="str">
            <v xml:space="preserve">Grantsburg              </v>
          </cell>
          <cell r="F140">
            <v>651528</v>
          </cell>
          <cell r="G140">
            <v>575951177</v>
          </cell>
          <cell r="H140">
            <v>884</v>
          </cell>
          <cell r="I140">
            <v>53</v>
          </cell>
          <cell r="J140">
            <v>833</v>
          </cell>
          <cell r="K140">
            <v>827</v>
          </cell>
          <cell r="L140">
            <v>0</v>
          </cell>
          <cell r="M140">
            <v>0.57999999999999996</v>
          </cell>
          <cell r="N140">
            <v>10492.02</v>
          </cell>
          <cell r="O140">
            <v>9274943</v>
          </cell>
          <cell r="P140">
            <v>8702922</v>
          </cell>
          <cell r="Q140">
            <v>572021</v>
          </cell>
          <cell r="R140">
            <v>0</v>
          </cell>
          <cell r="S140">
            <v>0</v>
          </cell>
          <cell r="T140">
            <v>0</v>
          </cell>
          <cell r="U140">
            <v>5467348.5899999999</v>
          </cell>
          <cell r="V140">
            <v>0</v>
          </cell>
          <cell r="W140">
            <v>0</v>
          </cell>
          <cell r="X140">
            <v>0</v>
          </cell>
          <cell r="Y140">
            <v>0</v>
          </cell>
          <cell r="Z140">
            <v>0</v>
          </cell>
          <cell r="AA140">
            <v>0</v>
          </cell>
          <cell r="AB140">
            <v>0</v>
          </cell>
          <cell r="AC140">
            <v>0.69</v>
          </cell>
          <cell r="AD140">
            <v>0.47</v>
          </cell>
          <cell r="AE140">
            <v>0</v>
          </cell>
          <cell r="AF140">
            <v>0</v>
          </cell>
          <cell r="AG140">
            <v>861631</v>
          </cell>
          <cell r="AH140">
            <v>0</v>
          </cell>
          <cell r="AI140">
            <v>884</v>
          </cell>
          <cell r="AJ140">
            <v>0</v>
          </cell>
          <cell r="AK140">
            <v>0</v>
          </cell>
          <cell r="AL140">
            <v>0</v>
          </cell>
          <cell r="AM140">
            <v>0</v>
          </cell>
          <cell r="AN140">
            <v>0</v>
          </cell>
          <cell r="AO140">
            <v>0</v>
          </cell>
          <cell r="AP140">
            <v>0</v>
          </cell>
          <cell r="AQ140">
            <v>0</v>
          </cell>
          <cell r="AR140">
            <v>0</v>
          </cell>
          <cell r="AS140">
            <v>0</v>
          </cell>
          <cell r="AT140">
            <v>1.5</v>
          </cell>
          <cell r="AU140">
            <v>0</v>
          </cell>
          <cell r="AV140">
            <v>0</v>
          </cell>
          <cell r="AW140">
            <v>0</v>
          </cell>
          <cell r="AX140">
            <v>0</v>
          </cell>
          <cell r="AY140">
            <v>0</v>
          </cell>
          <cell r="AZ140">
            <v>0</v>
          </cell>
          <cell r="BA140">
            <v>0</v>
          </cell>
          <cell r="BB140">
            <v>575571477</v>
          </cell>
          <cell r="BC140">
            <v>379700</v>
          </cell>
          <cell r="BD140" t="str">
            <v>AC</v>
          </cell>
          <cell r="BE140">
            <v>884</v>
          </cell>
        </row>
        <row r="141">
          <cell r="A141">
            <v>2240</v>
          </cell>
          <cell r="B141">
            <v>33</v>
          </cell>
          <cell r="C141">
            <v>3</v>
          </cell>
          <cell r="D141">
            <v>1</v>
          </cell>
          <cell r="E141" t="str">
            <v xml:space="preserve">Black Hawk              </v>
          </cell>
          <cell r="F141">
            <v>642795</v>
          </cell>
          <cell r="G141">
            <v>238476863</v>
          </cell>
          <cell r="H141">
            <v>371</v>
          </cell>
          <cell r="I141">
            <v>11</v>
          </cell>
          <cell r="J141">
            <v>362</v>
          </cell>
          <cell r="K141">
            <v>357</v>
          </cell>
          <cell r="L141">
            <v>0</v>
          </cell>
          <cell r="M141">
            <v>0</v>
          </cell>
          <cell r="N141">
            <v>12834.99</v>
          </cell>
          <cell r="O141">
            <v>4761783</v>
          </cell>
          <cell r="P141">
            <v>4239135</v>
          </cell>
          <cell r="Q141">
            <v>522648</v>
          </cell>
          <cell r="R141">
            <v>0</v>
          </cell>
          <cell r="S141">
            <v>0</v>
          </cell>
          <cell r="T141">
            <v>0</v>
          </cell>
          <cell r="U141">
            <v>2956728.21</v>
          </cell>
          <cell r="V141">
            <v>0</v>
          </cell>
          <cell r="W141">
            <v>0</v>
          </cell>
          <cell r="X141">
            <v>0</v>
          </cell>
          <cell r="Y141">
            <v>0</v>
          </cell>
          <cell r="Z141">
            <v>0</v>
          </cell>
          <cell r="AA141">
            <v>0</v>
          </cell>
          <cell r="AB141">
            <v>0</v>
          </cell>
          <cell r="AC141">
            <v>0</v>
          </cell>
          <cell r="AD141">
            <v>0</v>
          </cell>
          <cell r="AE141">
            <v>0</v>
          </cell>
          <cell r="AF141">
            <v>0</v>
          </cell>
          <cell r="AG141">
            <v>861631</v>
          </cell>
          <cell r="AH141">
            <v>0</v>
          </cell>
          <cell r="AI141">
            <v>371</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238406763</v>
          </cell>
          <cell r="BC141">
            <v>70100</v>
          </cell>
          <cell r="BD141" t="str">
            <v>AC</v>
          </cell>
          <cell r="BE141">
            <v>371</v>
          </cell>
        </row>
        <row r="142">
          <cell r="A142">
            <v>2289</v>
          </cell>
          <cell r="B142">
            <v>5</v>
          </cell>
          <cell r="C142">
            <v>7</v>
          </cell>
          <cell r="D142">
            <v>1</v>
          </cell>
          <cell r="E142" t="str">
            <v xml:space="preserve">Green Bay Area          </v>
          </cell>
          <cell r="F142">
            <v>574373</v>
          </cell>
          <cell r="G142">
            <v>12231275070</v>
          </cell>
          <cell r="H142">
            <v>21295</v>
          </cell>
          <cell r="I142">
            <v>441</v>
          </cell>
          <cell r="J142">
            <v>19856</v>
          </cell>
          <cell r="K142">
            <v>19681</v>
          </cell>
          <cell r="L142">
            <v>0</v>
          </cell>
          <cell r="M142">
            <v>1.99</v>
          </cell>
          <cell r="N142">
            <v>13063.48</v>
          </cell>
          <cell r="O142">
            <v>278186797</v>
          </cell>
          <cell r="P142">
            <v>237567022</v>
          </cell>
          <cell r="Q142">
            <v>40619775</v>
          </cell>
          <cell r="R142">
            <v>0</v>
          </cell>
          <cell r="S142">
            <v>0</v>
          </cell>
          <cell r="T142">
            <v>0</v>
          </cell>
          <cell r="U142">
            <v>181699085.88999999</v>
          </cell>
          <cell r="V142">
            <v>0</v>
          </cell>
          <cell r="W142">
            <v>0</v>
          </cell>
          <cell r="X142">
            <v>0</v>
          </cell>
          <cell r="Y142">
            <v>0</v>
          </cell>
          <cell r="Z142">
            <v>0</v>
          </cell>
          <cell r="AA142">
            <v>0</v>
          </cell>
          <cell r="AB142">
            <v>0</v>
          </cell>
          <cell r="AC142">
            <v>2.0499999999999998</v>
          </cell>
          <cell r="AD142">
            <v>1.93</v>
          </cell>
          <cell r="AE142">
            <v>10</v>
          </cell>
          <cell r="AF142">
            <v>8</v>
          </cell>
          <cell r="AG142">
            <v>861631</v>
          </cell>
          <cell r="AH142">
            <v>0</v>
          </cell>
          <cell r="AI142">
            <v>21295</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1005</v>
          </cell>
          <cell r="AY142">
            <v>21</v>
          </cell>
          <cell r="AZ142">
            <v>0</v>
          </cell>
          <cell r="BA142">
            <v>57</v>
          </cell>
          <cell r="BB142">
            <v>12161784170</v>
          </cell>
          <cell r="BC142">
            <v>69490900</v>
          </cell>
          <cell r="BD142" t="str">
            <v>AC</v>
          </cell>
          <cell r="BE142">
            <v>20212</v>
          </cell>
        </row>
        <row r="143">
          <cell r="A143">
            <v>2296</v>
          </cell>
          <cell r="B143">
            <v>40</v>
          </cell>
          <cell r="C143">
            <v>1</v>
          </cell>
          <cell r="D143">
            <v>1</v>
          </cell>
          <cell r="E143" t="str">
            <v xml:space="preserve">Greendale               </v>
          </cell>
          <cell r="F143">
            <v>670704</v>
          </cell>
          <cell r="G143">
            <v>1704258200</v>
          </cell>
          <cell r="H143">
            <v>2541</v>
          </cell>
          <cell r="I143">
            <v>78</v>
          </cell>
          <cell r="J143">
            <v>2415</v>
          </cell>
          <cell r="K143">
            <v>2421</v>
          </cell>
          <cell r="L143">
            <v>0</v>
          </cell>
          <cell r="M143">
            <v>0</v>
          </cell>
          <cell r="N143">
            <v>12558.82</v>
          </cell>
          <cell r="O143">
            <v>31911965.050000001</v>
          </cell>
          <cell r="P143">
            <v>28471820.199999999</v>
          </cell>
          <cell r="Q143">
            <v>3440144.85</v>
          </cell>
          <cell r="R143">
            <v>0</v>
          </cell>
          <cell r="S143">
            <v>0</v>
          </cell>
          <cell r="T143">
            <v>0</v>
          </cell>
          <cell r="U143">
            <v>19701939.440000001</v>
          </cell>
          <cell r="V143">
            <v>114670.85</v>
          </cell>
          <cell r="W143">
            <v>193927</v>
          </cell>
          <cell r="X143">
            <v>11.76</v>
          </cell>
          <cell r="Y143">
            <v>11</v>
          </cell>
          <cell r="Z143">
            <v>11</v>
          </cell>
          <cell r="AA143">
            <v>0.76</v>
          </cell>
          <cell r="AB143">
            <v>0</v>
          </cell>
          <cell r="AC143">
            <v>0</v>
          </cell>
          <cell r="AD143">
            <v>0</v>
          </cell>
          <cell r="AE143">
            <v>1</v>
          </cell>
          <cell r="AF143">
            <v>2</v>
          </cell>
          <cell r="AG143">
            <v>861631</v>
          </cell>
          <cell r="AH143">
            <v>0</v>
          </cell>
          <cell r="AI143">
            <v>2541</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44</v>
          </cell>
          <cell r="AY143">
            <v>0</v>
          </cell>
          <cell r="AZ143">
            <v>0</v>
          </cell>
          <cell r="BA143">
            <v>1</v>
          </cell>
          <cell r="BB143">
            <v>1703106900</v>
          </cell>
          <cell r="BC143">
            <v>1151300</v>
          </cell>
          <cell r="BD143" t="str">
            <v>AC</v>
          </cell>
          <cell r="BE143">
            <v>2496</v>
          </cell>
        </row>
        <row r="144">
          <cell r="A144">
            <v>2303</v>
          </cell>
          <cell r="B144">
            <v>40</v>
          </cell>
          <cell r="C144">
            <v>1</v>
          </cell>
          <cell r="D144">
            <v>1</v>
          </cell>
          <cell r="E144" t="str">
            <v xml:space="preserve">Greenfield              </v>
          </cell>
          <cell r="F144">
            <v>731199</v>
          </cell>
          <cell r="G144">
            <v>2662296141</v>
          </cell>
          <cell r="H144">
            <v>3641</v>
          </cell>
          <cell r="I144">
            <v>50</v>
          </cell>
          <cell r="J144">
            <v>3401</v>
          </cell>
          <cell r="K144">
            <v>3420</v>
          </cell>
          <cell r="L144">
            <v>0</v>
          </cell>
          <cell r="M144">
            <v>0</v>
          </cell>
          <cell r="N144">
            <v>12293.76</v>
          </cell>
          <cell r="O144">
            <v>44761574</v>
          </cell>
          <cell r="P144">
            <v>37418075</v>
          </cell>
          <cell r="Q144">
            <v>7343499</v>
          </cell>
          <cell r="R144">
            <v>0</v>
          </cell>
          <cell r="S144">
            <v>0</v>
          </cell>
          <cell r="T144">
            <v>0</v>
          </cell>
          <cell r="U144">
            <v>23473297.52</v>
          </cell>
          <cell r="V144">
            <v>0</v>
          </cell>
          <cell r="W144">
            <v>38286</v>
          </cell>
          <cell r="X144">
            <v>1</v>
          </cell>
          <cell r="Y144">
            <v>1</v>
          </cell>
          <cell r="Z144">
            <v>1</v>
          </cell>
          <cell r="AA144">
            <v>0</v>
          </cell>
          <cell r="AB144">
            <v>0</v>
          </cell>
          <cell r="AC144">
            <v>0</v>
          </cell>
          <cell r="AD144">
            <v>0</v>
          </cell>
          <cell r="AE144">
            <v>0</v>
          </cell>
          <cell r="AF144">
            <v>0</v>
          </cell>
          <cell r="AG144">
            <v>861631</v>
          </cell>
          <cell r="AH144">
            <v>0</v>
          </cell>
          <cell r="AI144">
            <v>3641</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174</v>
          </cell>
          <cell r="AY144">
            <v>5</v>
          </cell>
          <cell r="AZ144">
            <v>0</v>
          </cell>
          <cell r="BA144">
            <v>1</v>
          </cell>
          <cell r="BB144">
            <v>2649958341</v>
          </cell>
          <cell r="BC144">
            <v>12337800</v>
          </cell>
          <cell r="BD144" t="str">
            <v>AC</v>
          </cell>
          <cell r="BE144">
            <v>3461</v>
          </cell>
        </row>
        <row r="145">
          <cell r="A145">
            <v>2310</v>
          </cell>
          <cell r="B145">
            <v>24</v>
          </cell>
          <cell r="C145">
            <v>6</v>
          </cell>
          <cell r="D145">
            <v>1</v>
          </cell>
          <cell r="E145" t="str">
            <v xml:space="preserve">Green Lake              </v>
          </cell>
          <cell r="F145">
            <v>4273102</v>
          </cell>
          <cell r="G145">
            <v>1089641116</v>
          </cell>
          <cell r="H145">
            <v>255</v>
          </cell>
          <cell r="I145">
            <v>3</v>
          </cell>
          <cell r="J145">
            <v>252</v>
          </cell>
          <cell r="K145">
            <v>248</v>
          </cell>
          <cell r="L145">
            <v>0</v>
          </cell>
          <cell r="M145">
            <v>0</v>
          </cell>
          <cell r="N145">
            <v>18721.64</v>
          </cell>
          <cell r="O145">
            <v>4774017.1399999997</v>
          </cell>
          <cell r="P145">
            <v>4585735.46</v>
          </cell>
          <cell r="Q145">
            <v>188281.68</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861631</v>
          </cell>
          <cell r="AH145">
            <v>0</v>
          </cell>
          <cell r="AI145">
            <v>255</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2</v>
          </cell>
          <cell r="AY145">
            <v>0</v>
          </cell>
          <cell r="AZ145">
            <v>0</v>
          </cell>
          <cell r="BA145">
            <v>0</v>
          </cell>
          <cell r="BB145">
            <v>1089476616</v>
          </cell>
          <cell r="BC145">
            <v>164500</v>
          </cell>
          <cell r="BD145" t="str">
            <v>AC</v>
          </cell>
          <cell r="BE145">
            <v>253</v>
          </cell>
        </row>
        <row r="146">
          <cell r="A146">
            <v>2394</v>
          </cell>
          <cell r="B146">
            <v>10</v>
          </cell>
          <cell r="C146">
            <v>10</v>
          </cell>
          <cell r="D146">
            <v>1</v>
          </cell>
          <cell r="E146" t="str">
            <v xml:space="preserve">Greenwood               </v>
          </cell>
          <cell r="F146">
            <v>726272</v>
          </cell>
          <cell r="G146">
            <v>293414025</v>
          </cell>
          <cell r="H146">
            <v>404</v>
          </cell>
          <cell r="I146">
            <v>29</v>
          </cell>
          <cell r="J146">
            <v>384</v>
          </cell>
          <cell r="K146">
            <v>364</v>
          </cell>
          <cell r="L146">
            <v>0</v>
          </cell>
          <cell r="M146">
            <v>0</v>
          </cell>
          <cell r="N146">
            <v>12244.83</v>
          </cell>
          <cell r="O146">
            <v>4946911.6399999997</v>
          </cell>
          <cell r="P146">
            <v>4762225</v>
          </cell>
          <cell r="Q146">
            <v>184686.64</v>
          </cell>
          <cell r="R146">
            <v>0</v>
          </cell>
          <cell r="S146">
            <v>0</v>
          </cell>
          <cell r="T146">
            <v>0</v>
          </cell>
          <cell r="U146">
            <v>2908331.34</v>
          </cell>
          <cell r="V146">
            <v>2.64</v>
          </cell>
          <cell r="W146">
            <v>0</v>
          </cell>
          <cell r="X146">
            <v>0</v>
          </cell>
          <cell r="Y146">
            <v>0</v>
          </cell>
          <cell r="Z146">
            <v>0</v>
          </cell>
          <cell r="AA146">
            <v>0</v>
          </cell>
          <cell r="AB146">
            <v>0</v>
          </cell>
          <cell r="AC146">
            <v>0</v>
          </cell>
          <cell r="AD146">
            <v>0</v>
          </cell>
          <cell r="AE146">
            <v>0</v>
          </cell>
          <cell r="AF146">
            <v>0</v>
          </cell>
          <cell r="AG146">
            <v>861631</v>
          </cell>
          <cell r="AH146">
            <v>0</v>
          </cell>
          <cell r="AI146">
            <v>404</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1</v>
          </cell>
          <cell r="AY146">
            <v>0</v>
          </cell>
          <cell r="AZ146">
            <v>0</v>
          </cell>
          <cell r="BA146">
            <v>0</v>
          </cell>
          <cell r="BB146">
            <v>293264825</v>
          </cell>
          <cell r="BC146">
            <v>149200</v>
          </cell>
          <cell r="BD146" t="str">
            <v>AC</v>
          </cell>
          <cell r="BE146">
            <v>403</v>
          </cell>
        </row>
        <row r="147">
          <cell r="A147">
            <v>2415</v>
          </cell>
          <cell r="B147">
            <v>58</v>
          </cell>
          <cell r="C147">
            <v>8</v>
          </cell>
          <cell r="D147">
            <v>1</v>
          </cell>
          <cell r="E147" t="str">
            <v xml:space="preserve">Gresham                 </v>
          </cell>
          <cell r="F147">
            <v>595711</v>
          </cell>
          <cell r="G147">
            <v>169777565</v>
          </cell>
          <cell r="H147">
            <v>285</v>
          </cell>
          <cell r="I147">
            <v>6</v>
          </cell>
          <cell r="J147">
            <v>278</v>
          </cell>
          <cell r="K147">
            <v>274</v>
          </cell>
          <cell r="L147">
            <v>0</v>
          </cell>
          <cell r="M147">
            <v>0</v>
          </cell>
          <cell r="N147">
            <v>12764.82</v>
          </cell>
          <cell r="O147">
            <v>3637973</v>
          </cell>
          <cell r="P147">
            <v>3328685</v>
          </cell>
          <cell r="Q147">
            <v>309288</v>
          </cell>
          <cell r="R147">
            <v>0</v>
          </cell>
          <cell r="S147">
            <v>5116</v>
          </cell>
          <cell r="T147">
            <v>0</v>
          </cell>
          <cell r="U147">
            <v>2105013.7799999998</v>
          </cell>
          <cell r="V147">
            <v>0</v>
          </cell>
          <cell r="W147">
            <v>0</v>
          </cell>
          <cell r="X147">
            <v>0</v>
          </cell>
          <cell r="Y147">
            <v>0</v>
          </cell>
          <cell r="Z147">
            <v>0</v>
          </cell>
          <cell r="AA147">
            <v>0</v>
          </cell>
          <cell r="AB147">
            <v>0</v>
          </cell>
          <cell r="AC147">
            <v>0</v>
          </cell>
          <cell r="AD147">
            <v>0</v>
          </cell>
          <cell r="AE147">
            <v>0</v>
          </cell>
          <cell r="AF147">
            <v>0</v>
          </cell>
          <cell r="AG147">
            <v>861631</v>
          </cell>
          <cell r="AH147">
            <v>0</v>
          </cell>
          <cell r="AI147">
            <v>285</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3</v>
          </cell>
          <cell r="AY147">
            <v>0</v>
          </cell>
          <cell r="AZ147">
            <v>0</v>
          </cell>
          <cell r="BA147">
            <v>0</v>
          </cell>
          <cell r="BB147">
            <v>169756865</v>
          </cell>
          <cell r="BC147">
            <v>20700</v>
          </cell>
          <cell r="BD147" t="str">
            <v>AC</v>
          </cell>
          <cell r="BE147">
            <v>282</v>
          </cell>
        </row>
        <row r="148">
          <cell r="A148">
            <v>2420</v>
          </cell>
          <cell r="B148">
            <v>67</v>
          </cell>
          <cell r="C148">
            <v>1</v>
          </cell>
          <cell r="D148">
            <v>1</v>
          </cell>
          <cell r="E148" t="str">
            <v xml:space="preserve">Hamilton                </v>
          </cell>
          <cell r="F148">
            <v>931320</v>
          </cell>
          <cell r="G148">
            <v>4886636914</v>
          </cell>
          <cell r="H148">
            <v>5247</v>
          </cell>
          <cell r="I148">
            <v>93</v>
          </cell>
          <cell r="J148">
            <v>5031</v>
          </cell>
          <cell r="K148">
            <v>5027</v>
          </cell>
          <cell r="L148">
            <v>0</v>
          </cell>
          <cell r="M148">
            <v>0.33</v>
          </cell>
          <cell r="N148">
            <v>12671.09</v>
          </cell>
          <cell r="O148">
            <v>66485216.07</v>
          </cell>
          <cell r="P148">
            <v>57264635.07</v>
          </cell>
          <cell r="Q148">
            <v>9220581</v>
          </cell>
          <cell r="R148">
            <v>0</v>
          </cell>
          <cell r="S148">
            <v>0</v>
          </cell>
          <cell r="T148">
            <v>0</v>
          </cell>
          <cell r="U148">
            <v>26974187.940000001</v>
          </cell>
          <cell r="V148">
            <v>0</v>
          </cell>
          <cell r="W148">
            <v>215961</v>
          </cell>
          <cell r="X148">
            <v>11.5</v>
          </cell>
          <cell r="Y148">
            <v>12</v>
          </cell>
          <cell r="Z148">
            <v>11</v>
          </cell>
          <cell r="AA148">
            <v>0</v>
          </cell>
          <cell r="AB148">
            <v>0</v>
          </cell>
          <cell r="AC148">
            <v>0.33</v>
          </cell>
          <cell r="AD148">
            <v>0.33</v>
          </cell>
          <cell r="AE148">
            <v>1</v>
          </cell>
          <cell r="AF148">
            <v>1</v>
          </cell>
          <cell r="AG148">
            <v>861631</v>
          </cell>
          <cell r="AH148">
            <v>0</v>
          </cell>
          <cell r="AI148">
            <v>5247</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101</v>
          </cell>
          <cell r="AY148">
            <v>11</v>
          </cell>
          <cell r="AZ148">
            <v>0</v>
          </cell>
          <cell r="BA148">
            <v>13</v>
          </cell>
          <cell r="BB148">
            <v>4866515614</v>
          </cell>
          <cell r="BC148">
            <v>20121300</v>
          </cell>
          <cell r="BD148" t="str">
            <v>AC</v>
          </cell>
          <cell r="BE148">
            <v>5122</v>
          </cell>
        </row>
        <row r="149">
          <cell r="A149">
            <v>2422</v>
          </cell>
          <cell r="B149">
            <v>55</v>
          </cell>
          <cell r="C149">
            <v>11</v>
          </cell>
          <cell r="D149">
            <v>1</v>
          </cell>
          <cell r="E149" t="str">
            <v xml:space="preserve">Saint Croix Central     </v>
          </cell>
          <cell r="F149">
            <v>632251</v>
          </cell>
          <cell r="G149">
            <v>1055859232</v>
          </cell>
          <cell r="H149">
            <v>1670</v>
          </cell>
          <cell r="I149">
            <v>38</v>
          </cell>
          <cell r="J149">
            <v>1627</v>
          </cell>
          <cell r="K149">
            <v>1632</v>
          </cell>
          <cell r="L149">
            <v>0</v>
          </cell>
          <cell r="M149">
            <v>0</v>
          </cell>
          <cell r="N149">
            <v>13520.53</v>
          </cell>
          <cell r="O149">
            <v>22579291</v>
          </cell>
          <cell r="P149">
            <v>17438597</v>
          </cell>
          <cell r="Q149">
            <v>5140694</v>
          </cell>
          <cell r="R149">
            <v>0</v>
          </cell>
          <cell r="S149">
            <v>0</v>
          </cell>
          <cell r="T149">
            <v>0</v>
          </cell>
          <cell r="U149">
            <v>13493886.02</v>
          </cell>
          <cell r="V149">
            <v>0</v>
          </cell>
          <cell r="W149">
            <v>0</v>
          </cell>
          <cell r="X149">
            <v>0</v>
          </cell>
          <cell r="Y149">
            <v>0</v>
          </cell>
          <cell r="Z149">
            <v>0</v>
          </cell>
          <cell r="AA149">
            <v>0</v>
          </cell>
          <cell r="AB149">
            <v>0</v>
          </cell>
          <cell r="AC149">
            <v>0</v>
          </cell>
          <cell r="AD149">
            <v>0</v>
          </cell>
          <cell r="AE149">
            <v>0</v>
          </cell>
          <cell r="AF149">
            <v>0</v>
          </cell>
          <cell r="AG149">
            <v>861631</v>
          </cell>
          <cell r="AH149">
            <v>0</v>
          </cell>
          <cell r="AI149">
            <v>1670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2</v>
          </cell>
          <cell r="AY149">
            <v>0</v>
          </cell>
          <cell r="AZ149">
            <v>0</v>
          </cell>
          <cell r="BA149">
            <v>0</v>
          </cell>
          <cell r="BB149">
            <v>1055547732</v>
          </cell>
          <cell r="BC149">
            <v>311500</v>
          </cell>
          <cell r="BD149" t="str">
            <v>AC</v>
          </cell>
          <cell r="BE149">
            <v>1668</v>
          </cell>
        </row>
        <row r="150">
          <cell r="A150">
            <v>2436</v>
          </cell>
          <cell r="B150">
            <v>66</v>
          </cell>
          <cell r="C150">
            <v>6</v>
          </cell>
          <cell r="D150">
            <v>2</v>
          </cell>
          <cell r="E150" t="str">
            <v xml:space="preserve">Hartford UHS            </v>
          </cell>
          <cell r="F150">
            <v>3282500</v>
          </cell>
          <cell r="G150">
            <v>4808861829</v>
          </cell>
          <cell r="H150">
            <v>1465</v>
          </cell>
          <cell r="I150">
            <v>7</v>
          </cell>
          <cell r="J150">
            <v>1435</v>
          </cell>
          <cell r="K150">
            <v>1424</v>
          </cell>
          <cell r="L150">
            <v>0</v>
          </cell>
          <cell r="M150">
            <v>0.21</v>
          </cell>
          <cell r="N150">
            <v>12733.49</v>
          </cell>
          <cell r="O150">
            <v>18654570.100000001</v>
          </cell>
          <cell r="P150">
            <v>17416734</v>
          </cell>
          <cell r="Q150">
            <v>1237836.1000000001</v>
          </cell>
          <cell r="R150">
            <v>0</v>
          </cell>
          <cell r="S150">
            <v>0</v>
          </cell>
          <cell r="T150">
            <v>0</v>
          </cell>
          <cell r="U150">
            <v>6591386.8899999997</v>
          </cell>
          <cell r="V150">
            <v>619273.1</v>
          </cell>
          <cell r="W150">
            <v>0</v>
          </cell>
          <cell r="X150">
            <v>0</v>
          </cell>
          <cell r="Y150">
            <v>0</v>
          </cell>
          <cell r="Z150">
            <v>0</v>
          </cell>
          <cell r="AA150">
            <v>0</v>
          </cell>
          <cell r="AB150">
            <v>0</v>
          </cell>
          <cell r="AC150">
            <v>0.1</v>
          </cell>
          <cell r="AD150">
            <v>0.31</v>
          </cell>
          <cell r="AE150">
            <v>0</v>
          </cell>
          <cell r="AF150">
            <v>0</v>
          </cell>
          <cell r="AG150">
            <v>2584893</v>
          </cell>
          <cell r="AH150">
            <v>0</v>
          </cell>
          <cell r="AI150">
            <v>1465</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22</v>
          </cell>
          <cell r="AY150">
            <v>4</v>
          </cell>
          <cell r="AZ150">
            <v>0</v>
          </cell>
          <cell r="BA150">
            <v>2</v>
          </cell>
          <cell r="BB150">
            <v>4802227129</v>
          </cell>
          <cell r="BC150">
            <v>6634700</v>
          </cell>
          <cell r="BD150" t="str">
            <v>AC</v>
          </cell>
          <cell r="BE150">
            <v>1437</v>
          </cell>
        </row>
        <row r="151">
          <cell r="A151">
            <v>2443</v>
          </cell>
          <cell r="B151">
            <v>66</v>
          </cell>
          <cell r="C151">
            <v>6</v>
          </cell>
          <cell r="D151">
            <v>3</v>
          </cell>
          <cell r="E151" t="str">
            <v xml:space="preserve">Hartford J1             </v>
          </cell>
          <cell r="F151">
            <v>1261698</v>
          </cell>
          <cell r="G151">
            <v>2339187639</v>
          </cell>
          <cell r="H151">
            <v>1854</v>
          </cell>
          <cell r="I151">
            <v>30</v>
          </cell>
          <cell r="J151">
            <v>1761</v>
          </cell>
          <cell r="K151">
            <v>1764</v>
          </cell>
          <cell r="L151">
            <v>0</v>
          </cell>
          <cell r="M151">
            <v>0</v>
          </cell>
          <cell r="N151">
            <v>11877.4</v>
          </cell>
          <cell r="O151">
            <v>22020700</v>
          </cell>
          <cell r="P151">
            <v>20655700</v>
          </cell>
          <cell r="Q151">
            <v>1365000</v>
          </cell>
          <cell r="R151">
            <v>0</v>
          </cell>
          <cell r="S151">
            <v>0</v>
          </cell>
          <cell r="T151">
            <v>0</v>
          </cell>
          <cell r="U151">
            <v>11685330.57</v>
          </cell>
          <cell r="V151">
            <v>0</v>
          </cell>
          <cell r="W151">
            <v>0</v>
          </cell>
          <cell r="X151">
            <v>0</v>
          </cell>
          <cell r="Y151">
            <v>0</v>
          </cell>
          <cell r="Z151">
            <v>0</v>
          </cell>
          <cell r="AA151">
            <v>0</v>
          </cell>
          <cell r="AB151">
            <v>0</v>
          </cell>
          <cell r="AC151">
            <v>0</v>
          </cell>
          <cell r="AD151">
            <v>0</v>
          </cell>
          <cell r="AE151">
            <v>0</v>
          </cell>
          <cell r="AF151">
            <v>0</v>
          </cell>
          <cell r="AG151">
            <v>1292446</v>
          </cell>
          <cell r="AH151">
            <v>0</v>
          </cell>
          <cell r="AI151">
            <v>1854</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52</v>
          </cell>
          <cell r="AY151">
            <v>9</v>
          </cell>
          <cell r="AZ151">
            <v>0</v>
          </cell>
          <cell r="BA151">
            <v>0</v>
          </cell>
          <cell r="BB151">
            <v>2333461039</v>
          </cell>
          <cell r="BC151">
            <v>5726600</v>
          </cell>
          <cell r="BD151" t="str">
            <v>AC</v>
          </cell>
          <cell r="BE151">
            <v>1793</v>
          </cell>
        </row>
        <row r="152">
          <cell r="A152">
            <v>2450</v>
          </cell>
          <cell r="B152">
            <v>67</v>
          </cell>
          <cell r="C152">
            <v>1</v>
          </cell>
          <cell r="D152">
            <v>2</v>
          </cell>
          <cell r="E152" t="str">
            <v xml:space="preserve">Arrowhead UHS           </v>
          </cell>
          <cell r="F152">
            <v>4167499</v>
          </cell>
          <cell r="G152">
            <v>8230810861</v>
          </cell>
          <cell r="H152">
            <v>1975</v>
          </cell>
          <cell r="I152">
            <v>63</v>
          </cell>
          <cell r="J152">
            <v>1881</v>
          </cell>
          <cell r="K152">
            <v>1878</v>
          </cell>
          <cell r="L152">
            <v>0</v>
          </cell>
          <cell r="M152">
            <v>0</v>
          </cell>
          <cell r="N152">
            <v>11750.57</v>
          </cell>
          <cell r="O152">
            <v>23207367.329999998</v>
          </cell>
          <cell r="P152">
            <v>22906058.949999999</v>
          </cell>
          <cell r="Q152">
            <v>301308.38</v>
          </cell>
          <cell r="R152">
            <v>0</v>
          </cell>
          <cell r="S152">
            <v>0</v>
          </cell>
          <cell r="T152">
            <v>0</v>
          </cell>
          <cell r="U152">
            <v>5868082.4000000004</v>
          </cell>
          <cell r="V152">
            <v>184393.38</v>
          </cell>
          <cell r="W152">
            <v>0</v>
          </cell>
          <cell r="X152">
            <v>0</v>
          </cell>
          <cell r="Y152">
            <v>0</v>
          </cell>
          <cell r="Z152">
            <v>0</v>
          </cell>
          <cell r="AA152">
            <v>0</v>
          </cell>
          <cell r="AB152">
            <v>0</v>
          </cell>
          <cell r="AC152">
            <v>0</v>
          </cell>
          <cell r="AD152">
            <v>0</v>
          </cell>
          <cell r="AE152">
            <v>0</v>
          </cell>
          <cell r="AF152">
            <v>0</v>
          </cell>
          <cell r="AG152">
            <v>2584893</v>
          </cell>
          <cell r="AH152">
            <v>0</v>
          </cell>
          <cell r="AI152">
            <v>1975</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21</v>
          </cell>
          <cell r="AY152">
            <v>5</v>
          </cell>
          <cell r="AZ152">
            <v>0</v>
          </cell>
          <cell r="BA152">
            <v>6</v>
          </cell>
          <cell r="BB152">
            <v>8203223761</v>
          </cell>
          <cell r="BC152">
            <v>27587100</v>
          </cell>
          <cell r="BD152" t="str">
            <v>AC</v>
          </cell>
          <cell r="BE152">
            <v>1943</v>
          </cell>
        </row>
        <row r="153">
          <cell r="A153">
            <v>2460</v>
          </cell>
          <cell r="B153">
            <v>67</v>
          </cell>
          <cell r="C153">
            <v>1</v>
          </cell>
          <cell r="D153">
            <v>3</v>
          </cell>
          <cell r="E153" t="str">
            <v xml:space="preserve">Hartland-Lakeside J3    </v>
          </cell>
          <cell r="F153">
            <v>1776324</v>
          </cell>
          <cell r="G153">
            <v>2172444383</v>
          </cell>
          <cell r="H153">
            <v>1223</v>
          </cell>
          <cell r="I153">
            <v>59</v>
          </cell>
          <cell r="J153">
            <v>1131</v>
          </cell>
          <cell r="K153">
            <v>1125</v>
          </cell>
          <cell r="L153">
            <v>0</v>
          </cell>
          <cell r="M153">
            <v>0</v>
          </cell>
          <cell r="N153">
            <v>10042.35</v>
          </cell>
          <cell r="O153">
            <v>12281794</v>
          </cell>
          <cell r="P153">
            <v>12281794</v>
          </cell>
          <cell r="Q153">
            <v>0</v>
          </cell>
          <cell r="R153">
            <v>0</v>
          </cell>
          <cell r="S153">
            <v>0</v>
          </cell>
          <cell r="T153">
            <v>0</v>
          </cell>
          <cell r="U153">
            <v>4740666.0999999996</v>
          </cell>
          <cell r="V153">
            <v>0</v>
          </cell>
          <cell r="W153">
            <v>0</v>
          </cell>
          <cell r="X153">
            <v>0</v>
          </cell>
          <cell r="Y153">
            <v>0</v>
          </cell>
          <cell r="Z153">
            <v>0</v>
          </cell>
          <cell r="AA153">
            <v>0</v>
          </cell>
          <cell r="AB153">
            <v>0</v>
          </cell>
          <cell r="AC153">
            <v>0</v>
          </cell>
          <cell r="AD153">
            <v>0</v>
          </cell>
          <cell r="AE153">
            <v>0</v>
          </cell>
          <cell r="AF153">
            <v>0</v>
          </cell>
          <cell r="AG153">
            <v>1292446</v>
          </cell>
          <cell r="AH153">
            <v>0</v>
          </cell>
          <cell r="AI153">
            <v>1223</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19</v>
          </cell>
          <cell r="AY153">
            <v>6</v>
          </cell>
          <cell r="AZ153">
            <v>0</v>
          </cell>
          <cell r="BA153">
            <v>11</v>
          </cell>
          <cell r="BB153">
            <v>2160890783</v>
          </cell>
          <cell r="BC153">
            <v>11553600</v>
          </cell>
          <cell r="BD153" t="str">
            <v>AC</v>
          </cell>
          <cell r="BE153">
            <v>1187</v>
          </cell>
        </row>
        <row r="154">
          <cell r="A154">
            <v>2478</v>
          </cell>
          <cell r="B154">
            <v>57</v>
          </cell>
          <cell r="C154">
            <v>12</v>
          </cell>
          <cell r="D154">
            <v>1</v>
          </cell>
          <cell r="E154" t="str">
            <v xml:space="preserve">Hayward Community       </v>
          </cell>
          <cell r="F154">
            <v>2181904</v>
          </cell>
          <cell r="G154">
            <v>3720146196</v>
          </cell>
          <cell r="H154">
            <v>1705</v>
          </cell>
          <cell r="I154">
            <v>26</v>
          </cell>
          <cell r="J154">
            <v>1664</v>
          </cell>
          <cell r="K154">
            <v>1665</v>
          </cell>
          <cell r="L154">
            <v>0</v>
          </cell>
          <cell r="M154">
            <v>0.28999999999999998</v>
          </cell>
          <cell r="N154">
            <v>40675.449999999997</v>
          </cell>
          <cell r="O154">
            <v>69351638</v>
          </cell>
          <cell r="P154">
            <v>18215982</v>
          </cell>
          <cell r="Q154">
            <v>51325051</v>
          </cell>
          <cell r="R154">
            <v>0</v>
          </cell>
          <cell r="S154">
            <v>189395</v>
          </cell>
          <cell r="T154">
            <v>189395</v>
          </cell>
          <cell r="U154">
            <v>179353.86</v>
          </cell>
          <cell r="V154">
            <v>0</v>
          </cell>
          <cell r="W154">
            <v>0</v>
          </cell>
          <cell r="X154">
            <v>0</v>
          </cell>
          <cell r="Y154">
            <v>0</v>
          </cell>
          <cell r="Z154">
            <v>0</v>
          </cell>
          <cell r="AA154">
            <v>0</v>
          </cell>
          <cell r="AB154">
            <v>0</v>
          </cell>
          <cell r="AC154">
            <v>0.19</v>
          </cell>
          <cell r="AD154">
            <v>0.38</v>
          </cell>
          <cell r="AE154">
            <v>0</v>
          </cell>
          <cell r="AF154">
            <v>0</v>
          </cell>
          <cell r="AG154">
            <v>861631</v>
          </cell>
          <cell r="AH154">
            <v>0</v>
          </cell>
          <cell r="AI154">
            <v>1705</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14</v>
          </cell>
          <cell r="BB154">
            <v>3718731296</v>
          </cell>
          <cell r="BC154">
            <v>1414900</v>
          </cell>
          <cell r="BD154" t="str">
            <v>AC</v>
          </cell>
          <cell r="BE154">
            <v>1691</v>
          </cell>
        </row>
        <row r="155">
          <cell r="A155">
            <v>2485</v>
          </cell>
          <cell r="B155">
            <v>22</v>
          </cell>
          <cell r="C155">
            <v>3</v>
          </cell>
          <cell r="D155">
            <v>1</v>
          </cell>
          <cell r="E155" t="str">
            <v xml:space="preserve">Southwestern Wisconsin  </v>
          </cell>
          <cell r="F155">
            <v>666442</v>
          </cell>
          <cell r="G155">
            <v>380538442</v>
          </cell>
          <cell r="H155">
            <v>571</v>
          </cell>
          <cell r="I155">
            <v>27</v>
          </cell>
          <cell r="J155">
            <v>547</v>
          </cell>
          <cell r="K155">
            <v>540</v>
          </cell>
          <cell r="L155">
            <v>0</v>
          </cell>
          <cell r="M155">
            <v>0.06</v>
          </cell>
          <cell r="N155">
            <v>9400.09</v>
          </cell>
          <cell r="O155">
            <v>5367451</v>
          </cell>
          <cell r="P155">
            <v>5367451</v>
          </cell>
          <cell r="Q155">
            <v>0</v>
          </cell>
          <cell r="R155">
            <v>0</v>
          </cell>
          <cell r="S155">
            <v>0</v>
          </cell>
          <cell r="T155">
            <v>0</v>
          </cell>
          <cell r="U155">
            <v>4102143.78</v>
          </cell>
          <cell r="V155">
            <v>0</v>
          </cell>
          <cell r="W155">
            <v>0</v>
          </cell>
          <cell r="X155">
            <v>0</v>
          </cell>
          <cell r="Y155">
            <v>0</v>
          </cell>
          <cell r="Z155">
            <v>0</v>
          </cell>
          <cell r="AA155">
            <v>0</v>
          </cell>
          <cell r="AB155">
            <v>0</v>
          </cell>
          <cell r="AC155">
            <v>0</v>
          </cell>
          <cell r="AD155">
            <v>0.12</v>
          </cell>
          <cell r="AE155">
            <v>0</v>
          </cell>
          <cell r="AF155">
            <v>0</v>
          </cell>
          <cell r="AG155">
            <v>861631</v>
          </cell>
          <cell r="AH155">
            <v>0</v>
          </cell>
          <cell r="AI155">
            <v>571</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380426642</v>
          </cell>
          <cell r="BC155">
            <v>111800</v>
          </cell>
          <cell r="BD155" t="str">
            <v>AC</v>
          </cell>
          <cell r="BE155">
            <v>571</v>
          </cell>
        </row>
        <row r="156">
          <cell r="A156">
            <v>2525</v>
          </cell>
          <cell r="B156">
            <v>14</v>
          </cell>
          <cell r="C156">
            <v>6</v>
          </cell>
          <cell r="D156">
            <v>3</v>
          </cell>
          <cell r="E156" t="str">
            <v xml:space="preserve">Herman-Neosho-Rubicon   </v>
          </cell>
          <cell r="F156">
            <v>1647003</v>
          </cell>
          <cell r="G156">
            <v>574804084</v>
          </cell>
          <cell r="H156">
            <v>349</v>
          </cell>
          <cell r="I156">
            <v>0</v>
          </cell>
          <cell r="J156">
            <v>335</v>
          </cell>
          <cell r="K156">
            <v>336</v>
          </cell>
          <cell r="L156">
            <v>0</v>
          </cell>
          <cell r="M156">
            <v>0</v>
          </cell>
          <cell r="N156">
            <v>11526.69</v>
          </cell>
          <cell r="O156">
            <v>4022816.09</v>
          </cell>
          <cell r="P156">
            <v>4022816.09</v>
          </cell>
          <cell r="Q156">
            <v>0</v>
          </cell>
          <cell r="R156">
            <v>0</v>
          </cell>
          <cell r="S156">
            <v>0</v>
          </cell>
          <cell r="T156">
            <v>0</v>
          </cell>
          <cell r="U156">
            <v>1407617.44</v>
          </cell>
          <cell r="V156">
            <v>0</v>
          </cell>
          <cell r="W156">
            <v>0</v>
          </cell>
          <cell r="X156">
            <v>0</v>
          </cell>
          <cell r="Y156">
            <v>0</v>
          </cell>
          <cell r="Z156">
            <v>0</v>
          </cell>
          <cell r="AA156">
            <v>0</v>
          </cell>
          <cell r="AB156">
            <v>0</v>
          </cell>
          <cell r="AC156">
            <v>0</v>
          </cell>
          <cell r="AD156">
            <v>0</v>
          </cell>
          <cell r="AE156">
            <v>0</v>
          </cell>
          <cell r="AF156">
            <v>0</v>
          </cell>
          <cell r="AG156">
            <v>1292446</v>
          </cell>
          <cell r="AH156">
            <v>0</v>
          </cell>
          <cell r="AI156">
            <v>349</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13</v>
          </cell>
          <cell r="AY156">
            <v>0</v>
          </cell>
          <cell r="AZ156">
            <v>0</v>
          </cell>
          <cell r="BA156">
            <v>0</v>
          </cell>
          <cell r="BB156">
            <v>574500884</v>
          </cell>
          <cell r="BC156">
            <v>303200</v>
          </cell>
          <cell r="BD156" t="str">
            <v>AC</v>
          </cell>
          <cell r="BE156">
            <v>336</v>
          </cell>
        </row>
        <row r="157">
          <cell r="A157">
            <v>2527</v>
          </cell>
          <cell r="B157">
            <v>25</v>
          </cell>
          <cell r="C157">
            <v>3</v>
          </cell>
          <cell r="D157">
            <v>1</v>
          </cell>
          <cell r="E157" t="str">
            <v xml:space="preserve">Highland                </v>
          </cell>
          <cell r="F157">
            <v>484737</v>
          </cell>
          <cell r="G157">
            <v>143967021</v>
          </cell>
          <cell r="H157">
            <v>297</v>
          </cell>
          <cell r="I157">
            <v>13</v>
          </cell>
          <cell r="J157">
            <v>285</v>
          </cell>
          <cell r="K157">
            <v>283</v>
          </cell>
          <cell r="L157">
            <v>0</v>
          </cell>
          <cell r="M157">
            <v>0</v>
          </cell>
          <cell r="N157">
            <v>14238.62</v>
          </cell>
          <cell r="O157">
            <v>4228869</v>
          </cell>
          <cell r="P157">
            <v>3880116</v>
          </cell>
          <cell r="Q157">
            <v>348753</v>
          </cell>
          <cell r="R157">
            <v>0</v>
          </cell>
          <cell r="S157">
            <v>0</v>
          </cell>
          <cell r="T157">
            <v>0</v>
          </cell>
          <cell r="U157">
            <v>2971570.09</v>
          </cell>
          <cell r="V157">
            <v>0</v>
          </cell>
          <cell r="W157">
            <v>0</v>
          </cell>
          <cell r="X157">
            <v>0</v>
          </cell>
          <cell r="Y157">
            <v>0</v>
          </cell>
          <cell r="Z157">
            <v>0</v>
          </cell>
          <cell r="AA157">
            <v>0</v>
          </cell>
          <cell r="AB157">
            <v>0</v>
          </cell>
          <cell r="AC157">
            <v>0</v>
          </cell>
          <cell r="AD157">
            <v>0</v>
          </cell>
          <cell r="AE157">
            <v>0</v>
          </cell>
          <cell r="AF157">
            <v>0</v>
          </cell>
          <cell r="AG157">
            <v>861631</v>
          </cell>
          <cell r="AH157">
            <v>0</v>
          </cell>
          <cell r="AI157">
            <v>297</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143916521</v>
          </cell>
          <cell r="BC157">
            <v>50500</v>
          </cell>
          <cell r="BD157" t="str">
            <v>AC</v>
          </cell>
          <cell r="BE157">
            <v>297</v>
          </cell>
        </row>
        <row r="158">
          <cell r="A158">
            <v>2534</v>
          </cell>
          <cell r="B158">
            <v>8</v>
          </cell>
          <cell r="C158">
            <v>7</v>
          </cell>
          <cell r="D158">
            <v>1</v>
          </cell>
          <cell r="E158" t="str">
            <v xml:space="preserve">Hilbert                 </v>
          </cell>
          <cell r="F158">
            <v>673877</v>
          </cell>
          <cell r="G158">
            <v>321439142</v>
          </cell>
          <cell r="H158">
            <v>477</v>
          </cell>
          <cell r="I158">
            <v>14</v>
          </cell>
          <cell r="J158">
            <v>445</v>
          </cell>
          <cell r="K158">
            <v>448</v>
          </cell>
          <cell r="L158">
            <v>0</v>
          </cell>
          <cell r="M158">
            <v>0</v>
          </cell>
          <cell r="N158">
            <v>11406.88</v>
          </cell>
          <cell r="O158">
            <v>5441080</v>
          </cell>
          <cell r="P158">
            <v>4738512</v>
          </cell>
          <cell r="Q158">
            <v>702568</v>
          </cell>
          <cell r="R158">
            <v>0</v>
          </cell>
          <cell r="S158">
            <v>0</v>
          </cell>
          <cell r="T158">
            <v>0</v>
          </cell>
          <cell r="U158">
            <v>3526419.58</v>
          </cell>
          <cell r="V158">
            <v>0</v>
          </cell>
          <cell r="W158">
            <v>0</v>
          </cell>
          <cell r="X158">
            <v>0</v>
          </cell>
          <cell r="Y158">
            <v>0</v>
          </cell>
          <cell r="Z158">
            <v>0</v>
          </cell>
          <cell r="AA158">
            <v>0</v>
          </cell>
          <cell r="AB158">
            <v>0</v>
          </cell>
          <cell r="AC158">
            <v>0</v>
          </cell>
          <cell r="AD158">
            <v>0</v>
          </cell>
          <cell r="AE158">
            <v>0</v>
          </cell>
          <cell r="AF158">
            <v>0</v>
          </cell>
          <cell r="AG158">
            <v>861631</v>
          </cell>
          <cell r="AH158">
            <v>0</v>
          </cell>
          <cell r="AI158">
            <v>477</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15</v>
          </cell>
          <cell r="AY158">
            <v>1</v>
          </cell>
          <cell r="AZ158">
            <v>0</v>
          </cell>
          <cell r="BA158">
            <v>0</v>
          </cell>
          <cell r="BB158">
            <v>321254542</v>
          </cell>
          <cell r="BC158">
            <v>184600</v>
          </cell>
          <cell r="BD158" t="str">
            <v>AC</v>
          </cell>
          <cell r="BE158">
            <v>461</v>
          </cell>
        </row>
        <row r="159">
          <cell r="A159">
            <v>2541</v>
          </cell>
          <cell r="B159">
            <v>62</v>
          </cell>
          <cell r="C159">
            <v>4</v>
          </cell>
          <cell r="D159">
            <v>1</v>
          </cell>
          <cell r="E159" t="str">
            <v xml:space="preserve">Hillsboro               </v>
          </cell>
          <cell r="F159">
            <v>679112</v>
          </cell>
          <cell r="G159">
            <v>321898952</v>
          </cell>
          <cell r="H159">
            <v>474</v>
          </cell>
          <cell r="I159">
            <v>21</v>
          </cell>
          <cell r="J159">
            <v>453</v>
          </cell>
          <cell r="K159">
            <v>453</v>
          </cell>
          <cell r="L159">
            <v>0</v>
          </cell>
          <cell r="M159">
            <v>0.25</v>
          </cell>
          <cell r="N159">
            <v>13307.42</v>
          </cell>
          <cell r="O159">
            <v>6307717</v>
          </cell>
          <cell r="P159">
            <v>5753091</v>
          </cell>
          <cell r="Q159">
            <v>554626</v>
          </cell>
          <cell r="R159">
            <v>0</v>
          </cell>
          <cell r="S159">
            <v>0</v>
          </cell>
          <cell r="T159">
            <v>0</v>
          </cell>
          <cell r="U159">
            <v>4032636.64</v>
          </cell>
          <cell r="V159">
            <v>0</v>
          </cell>
          <cell r="W159">
            <v>0</v>
          </cell>
          <cell r="X159">
            <v>0</v>
          </cell>
          <cell r="Y159">
            <v>0</v>
          </cell>
          <cell r="Z159">
            <v>0</v>
          </cell>
          <cell r="AA159">
            <v>0</v>
          </cell>
          <cell r="AB159">
            <v>0</v>
          </cell>
          <cell r="AC159">
            <v>0.23</v>
          </cell>
          <cell r="AD159">
            <v>0.27</v>
          </cell>
          <cell r="AE159">
            <v>0</v>
          </cell>
          <cell r="AF159">
            <v>0</v>
          </cell>
          <cell r="AG159">
            <v>861631</v>
          </cell>
          <cell r="AH159">
            <v>0</v>
          </cell>
          <cell r="AI159">
            <v>474</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321491752</v>
          </cell>
          <cell r="BC159">
            <v>407200</v>
          </cell>
          <cell r="BD159" t="str">
            <v>AC</v>
          </cell>
          <cell r="BE159">
            <v>474</v>
          </cell>
        </row>
        <row r="160">
          <cell r="A160">
            <v>2562</v>
          </cell>
          <cell r="B160">
            <v>32</v>
          </cell>
          <cell r="C160">
            <v>4</v>
          </cell>
          <cell r="D160">
            <v>1</v>
          </cell>
          <cell r="E160" t="str">
            <v xml:space="preserve">Holmen                  </v>
          </cell>
          <cell r="F160">
            <v>597713</v>
          </cell>
          <cell r="G160">
            <v>2513384640</v>
          </cell>
          <cell r="H160">
            <v>4205</v>
          </cell>
          <cell r="I160">
            <v>54</v>
          </cell>
          <cell r="J160">
            <v>4023</v>
          </cell>
          <cell r="K160">
            <v>4038</v>
          </cell>
          <cell r="L160">
            <v>0</v>
          </cell>
          <cell r="M160">
            <v>0.88</v>
          </cell>
          <cell r="N160">
            <v>12623.11</v>
          </cell>
          <cell r="O160">
            <v>53080187</v>
          </cell>
          <cell r="P160">
            <v>47591502</v>
          </cell>
          <cell r="Q160">
            <v>5488685</v>
          </cell>
          <cell r="R160">
            <v>0</v>
          </cell>
          <cell r="S160">
            <v>0</v>
          </cell>
          <cell r="T160">
            <v>0</v>
          </cell>
          <cell r="U160">
            <v>33197479.629999999</v>
          </cell>
          <cell r="V160">
            <v>0</v>
          </cell>
          <cell r="W160">
            <v>0</v>
          </cell>
          <cell r="X160">
            <v>0</v>
          </cell>
          <cell r="Y160">
            <v>0</v>
          </cell>
          <cell r="Z160">
            <v>0</v>
          </cell>
          <cell r="AA160">
            <v>0</v>
          </cell>
          <cell r="AB160">
            <v>0</v>
          </cell>
          <cell r="AC160">
            <v>0.88</v>
          </cell>
          <cell r="AD160">
            <v>0.88</v>
          </cell>
          <cell r="AE160">
            <v>0</v>
          </cell>
          <cell r="AF160">
            <v>0</v>
          </cell>
          <cell r="AG160">
            <v>861631</v>
          </cell>
          <cell r="AH160">
            <v>0</v>
          </cell>
          <cell r="AI160">
            <v>4205</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106</v>
          </cell>
          <cell r="AY160">
            <v>13</v>
          </cell>
          <cell r="AZ160">
            <v>0</v>
          </cell>
          <cell r="BA160">
            <v>0</v>
          </cell>
          <cell r="BB160">
            <v>2512692040</v>
          </cell>
          <cell r="BC160">
            <v>692600</v>
          </cell>
          <cell r="BD160" t="str">
            <v>AC</v>
          </cell>
          <cell r="BE160">
            <v>4086</v>
          </cell>
        </row>
        <row r="161">
          <cell r="A161">
            <v>2570</v>
          </cell>
          <cell r="B161">
            <v>66</v>
          </cell>
          <cell r="C161">
            <v>6</v>
          </cell>
          <cell r="D161">
            <v>3</v>
          </cell>
          <cell r="E161" t="str">
            <v xml:space="preserve">Holy Hill Area          </v>
          </cell>
          <cell r="F161">
            <v>2633304</v>
          </cell>
          <cell r="G161">
            <v>1348251400</v>
          </cell>
          <cell r="H161">
            <v>512</v>
          </cell>
          <cell r="I161">
            <v>6</v>
          </cell>
          <cell r="J161">
            <v>483</v>
          </cell>
          <cell r="K161">
            <v>481</v>
          </cell>
          <cell r="L161">
            <v>0</v>
          </cell>
          <cell r="M161">
            <v>0</v>
          </cell>
          <cell r="N161">
            <v>12895.83</v>
          </cell>
          <cell r="O161">
            <v>6602666.0099999998</v>
          </cell>
          <cell r="P161">
            <v>6456826.0099999998</v>
          </cell>
          <cell r="Q161">
            <v>145840</v>
          </cell>
          <cell r="R161">
            <v>0</v>
          </cell>
          <cell r="S161">
            <v>0</v>
          </cell>
          <cell r="T161">
            <v>0</v>
          </cell>
          <cell r="U161">
            <v>1271131.8899999999</v>
          </cell>
          <cell r="V161">
            <v>0</v>
          </cell>
          <cell r="W161">
            <v>0</v>
          </cell>
          <cell r="X161">
            <v>0</v>
          </cell>
          <cell r="Y161">
            <v>0</v>
          </cell>
          <cell r="Z161">
            <v>0</v>
          </cell>
          <cell r="AA161">
            <v>0</v>
          </cell>
          <cell r="AB161">
            <v>0</v>
          </cell>
          <cell r="AC161">
            <v>0</v>
          </cell>
          <cell r="AD161">
            <v>0</v>
          </cell>
          <cell r="AE161">
            <v>0</v>
          </cell>
          <cell r="AF161">
            <v>0</v>
          </cell>
          <cell r="AG161">
            <v>1292446</v>
          </cell>
          <cell r="AH161">
            <v>0</v>
          </cell>
          <cell r="AI161">
            <v>512</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19</v>
          </cell>
          <cell r="AY161">
            <v>4</v>
          </cell>
          <cell r="AZ161">
            <v>0</v>
          </cell>
          <cell r="BA161">
            <v>1</v>
          </cell>
          <cell r="BB161">
            <v>1347732400</v>
          </cell>
          <cell r="BC161">
            <v>519000</v>
          </cell>
          <cell r="BD161" t="str">
            <v>AC</v>
          </cell>
          <cell r="BE161">
            <v>488</v>
          </cell>
        </row>
        <row r="162">
          <cell r="A162">
            <v>2576</v>
          </cell>
          <cell r="B162">
            <v>14</v>
          </cell>
          <cell r="C162">
            <v>6</v>
          </cell>
          <cell r="D162">
            <v>1</v>
          </cell>
          <cell r="E162" t="str">
            <v xml:space="preserve">Horicon                 </v>
          </cell>
          <cell r="F162">
            <v>617763</v>
          </cell>
          <cell r="G162">
            <v>548573597</v>
          </cell>
          <cell r="H162">
            <v>888</v>
          </cell>
          <cell r="I162">
            <v>13</v>
          </cell>
          <cell r="J162">
            <v>852</v>
          </cell>
          <cell r="K162">
            <v>833</v>
          </cell>
          <cell r="L162">
            <v>0</v>
          </cell>
          <cell r="M162">
            <v>0</v>
          </cell>
          <cell r="N162">
            <v>13268.94</v>
          </cell>
          <cell r="O162">
            <v>11782820</v>
          </cell>
          <cell r="P162">
            <v>8954045</v>
          </cell>
          <cell r="Q162">
            <v>2828775</v>
          </cell>
          <cell r="R162">
            <v>0</v>
          </cell>
          <cell r="S162">
            <v>0</v>
          </cell>
          <cell r="T162">
            <v>0</v>
          </cell>
          <cell r="U162">
            <v>6501755.4000000004</v>
          </cell>
          <cell r="V162">
            <v>0</v>
          </cell>
          <cell r="W162">
            <v>0</v>
          </cell>
          <cell r="X162">
            <v>0</v>
          </cell>
          <cell r="Y162">
            <v>0</v>
          </cell>
          <cell r="Z162">
            <v>0</v>
          </cell>
          <cell r="AA162">
            <v>0</v>
          </cell>
          <cell r="AB162">
            <v>0</v>
          </cell>
          <cell r="AC162">
            <v>0</v>
          </cell>
          <cell r="AD162">
            <v>0</v>
          </cell>
          <cell r="AE162">
            <v>0</v>
          </cell>
          <cell r="AF162">
            <v>0</v>
          </cell>
          <cell r="AG162">
            <v>861631</v>
          </cell>
          <cell r="AH162">
            <v>0</v>
          </cell>
          <cell r="AI162">
            <v>888</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29</v>
          </cell>
          <cell r="AY162">
            <v>3</v>
          </cell>
          <cell r="AZ162">
            <v>0</v>
          </cell>
          <cell r="BA162">
            <v>0</v>
          </cell>
          <cell r="BB162">
            <v>546821997</v>
          </cell>
          <cell r="BC162">
            <v>1751600</v>
          </cell>
          <cell r="BD162" t="str">
            <v>AC</v>
          </cell>
          <cell r="BE162">
            <v>856</v>
          </cell>
        </row>
        <row r="163">
          <cell r="A163">
            <v>2583</v>
          </cell>
          <cell r="B163">
            <v>44</v>
          </cell>
          <cell r="C163">
            <v>6</v>
          </cell>
          <cell r="D163">
            <v>1</v>
          </cell>
          <cell r="E163" t="str">
            <v xml:space="preserve">Hortonville             </v>
          </cell>
          <cell r="F163">
            <v>723817</v>
          </cell>
          <cell r="G163">
            <v>3067536248</v>
          </cell>
          <cell r="H163">
            <v>4238</v>
          </cell>
          <cell r="I163">
            <v>58</v>
          </cell>
          <cell r="J163">
            <v>4029</v>
          </cell>
          <cell r="K163">
            <v>4031</v>
          </cell>
          <cell r="L163">
            <v>0</v>
          </cell>
          <cell r="M163">
            <v>0.57999999999999996</v>
          </cell>
          <cell r="N163">
            <v>11851.32</v>
          </cell>
          <cell r="O163">
            <v>50225891.960000001</v>
          </cell>
          <cell r="P163">
            <v>41519165.960000001</v>
          </cell>
          <cell r="Q163">
            <v>8706726</v>
          </cell>
          <cell r="R163">
            <v>0</v>
          </cell>
          <cell r="S163">
            <v>0</v>
          </cell>
          <cell r="T163">
            <v>0</v>
          </cell>
          <cell r="U163">
            <v>29393547.43</v>
          </cell>
          <cell r="V163">
            <v>0</v>
          </cell>
          <cell r="W163">
            <v>0</v>
          </cell>
          <cell r="X163">
            <v>0</v>
          </cell>
          <cell r="Y163">
            <v>0</v>
          </cell>
          <cell r="Z163">
            <v>0</v>
          </cell>
          <cell r="AA163">
            <v>0</v>
          </cell>
          <cell r="AB163">
            <v>0</v>
          </cell>
          <cell r="AC163">
            <v>0.57999999999999996</v>
          </cell>
          <cell r="AD163">
            <v>0.57999999999999996</v>
          </cell>
          <cell r="AE163">
            <v>0</v>
          </cell>
          <cell r="AF163">
            <v>1</v>
          </cell>
          <cell r="AG163">
            <v>861631</v>
          </cell>
          <cell r="AH163">
            <v>0</v>
          </cell>
          <cell r="AI163">
            <v>4238</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138</v>
          </cell>
          <cell r="AY163">
            <v>10</v>
          </cell>
          <cell r="AZ163">
            <v>0</v>
          </cell>
          <cell r="BA163">
            <v>1</v>
          </cell>
          <cell r="BB163">
            <v>3050288548</v>
          </cell>
          <cell r="BC163">
            <v>17247700</v>
          </cell>
          <cell r="BD163" t="str">
            <v>AC</v>
          </cell>
          <cell r="BE163">
            <v>4089</v>
          </cell>
        </row>
        <row r="164">
          <cell r="A164">
            <v>2604</v>
          </cell>
          <cell r="B164">
            <v>5</v>
          </cell>
          <cell r="C164">
            <v>7</v>
          </cell>
          <cell r="D164">
            <v>1</v>
          </cell>
          <cell r="E164" t="str">
            <v xml:space="preserve">Howard-Suamico          </v>
          </cell>
          <cell r="F164">
            <v>704572</v>
          </cell>
          <cell r="G164">
            <v>4002672894</v>
          </cell>
          <cell r="H164">
            <v>5681</v>
          </cell>
          <cell r="I164">
            <v>239</v>
          </cell>
          <cell r="J164">
            <v>5303</v>
          </cell>
          <cell r="K164">
            <v>5334</v>
          </cell>
          <cell r="L164">
            <v>0</v>
          </cell>
          <cell r="M164">
            <v>0.33</v>
          </cell>
          <cell r="N164">
            <v>11969.16</v>
          </cell>
          <cell r="O164">
            <v>67996774.989999995</v>
          </cell>
          <cell r="P164">
            <v>54272524.990000002</v>
          </cell>
          <cell r="Q164">
            <v>13724250</v>
          </cell>
          <cell r="R164">
            <v>0</v>
          </cell>
          <cell r="S164">
            <v>0</v>
          </cell>
          <cell r="T164">
            <v>0</v>
          </cell>
          <cell r="U164">
            <v>40529537.479999997</v>
          </cell>
          <cell r="V164">
            <v>0</v>
          </cell>
          <cell r="W164">
            <v>0</v>
          </cell>
          <cell r="X164">
            <v>0</v>
          </cell>
          <cell r="Y164">
            <v>0</v>
          </cell>
          <cell r="Z164">
            <v>0</v>
          </cell>
          <cell r="AA164">
            <v>0</v>
          </cell>
          <cell r="AB164">
            <v>0</v>
          </cell>
          <cell r="AC164">
            <v>0.21</v>
          </cell>
          <cell r="AD164">
            <v>0.44</v>
          </cell>
          <cell r="AE164">
            <v>0</v>
          </cell>
          <cell r="AF164">
            <v>0</v>
          </cell>
          <cell r="AG164">
            <v>861631</v>
          </cell>
          <cell r="AH164">
            <v>0</v>
          </cell>
          <cell r="AI164">
            <v>5681</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75</v>
          </cell>
          <cell r="AY164">
            <v>7</v>
          </cell>
          <cell r="AZ164">
            <v>0</v>
          </cell>
          <cell r="BA164">
            <v>41</v>
          </cell>
          <cell r="BB164">
            <v>3993439894</v>
          </cell>
          <cell r="BC164">
            <v>9233000</v>
          </cell>
          <cell r="BD164" t="str">
            <v>AC</v>
          </cell>
          <cell r="BE164">
            <v>5558</v>
          </cell>
        </row>
        <row r="165">
          <cell r="A165">
            <v>2605</v>
          </cell>
          <cell r="B165">
            <v>59</v>
          </cell>
          <cell r="C165">
            <v>7</v>
          </cell>
          <cell r="D165">
            <v>1</v>
          </cell>
          <cell r="E165" t="str">
            <v xml:space="preserve">Howards Grove           </v>
          </cell>
          <cell r="F165">
            <v>766671</v>
          </cell>
          <cell r="G165">
            <v>630203354</v>
          </cell>
          <cell r="H165">
            <v>822</v>
          </cell>
          <cell r="I165">
            <v>10</v>
          </cell>
          <cell r="J165">
            <v>785</v>
          </cell>
          <cell r="K165">
            <v>780</v>
          </cell>
          <cell r="L165">
            <v>0</v>
          </cell>
          <cell r="M165">
            <v>0.21</v>
          </cell>
          <cell r="N165">
            <v>13178.99</v>
          </cell>
          <cell r="O165">
            <v>10833130.800000001</v>
          </cell>
          <cell r="P165">
            <v>8563301.8000000007</v>
          </cell>
          <cell r="Q165">
            <v>2269829</v>
          </cell>
          <cell r="R165">
            <v>0</v>
          </cell>
          <cell r="S165">
            <v>0</v>
          </cell>
          <cell r="T165">
            <v>0</v>
          </cell>
          <cell r="U165">
            <v>5129005.58</v>
          </cell>
          <cell r="V165">
            <v>0</v>
          </cell>
          <cell r="W165">
            <v>0</v>
          </cell>
          <cell r="X165">
            <v>0</v>
          </cell>
          <cell r="Y165">
            <v>0</v>
          </cell>
          <cell r="Z165">
            <v>0</v>
          </cell>
          <cell r="AA165">
            <v>0</v>
          </cell>
          <cell r="AB165">
            <v>0</v>
          </cell>
          <cell r="AC165">
            <v>0.21</v>
          </cell>
          <cell r="AD165">
            <v>0.21</v>
          </cell>
          <cell r="AE165">
            <v>0</v>
          </cell>
          <cell r="AF165">
            <v>0</v>
          </cell>
          <cell r="AG165">
            <v>861631</v>
          </cell>
          <cell r="AH165">
            <v>0</v>
          </cell>
          <cell r="AI165">
            <v>822</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29</v>
          </cell>
          <cell r="AY165">
            <v>0</v>
          </cell>
          <cell r="AZ165">
            <v>0</v>
          </cell>
          <cell r="BA165">
            <v>0</v>
          </cell>
          <cell r="BB165">
            <v>629825254</v>
          </cell>
          <cell r="BC165">
            <v>378100</v>
          </cell>
          <cell r="BD165" t="str">
            <v>AC</v>
          </cell>
          <cell r="BE165">
            <v>793</v>
          </cell>
        </row>
        <row r="166">
          <cell r="A166">
            <v>2611</v>
          </cell>
          <cell r="B166">
            <v>55</v>
          </cell>
          <cell r="C166">
            <v>11</v>
          </cell>
          <cell r="D166">
            <v>1</v>
          </cell>
          <cell r="E166" t="str">
            <v xml:space="preserve">Hudson                  </v>
          </cell>
          <cell r="F166">
            <v>1175012</v>
          </cell>
          <cell r="G166">
            <v>6180565473</v>
          </cell>
          <cell r="H166">
            <v>5260</v>
          </cell>
          <cell r="I166">
            <v>80</v>
          </cell>
          <cell r="J166">
            <v>5169</v>
          </cell>
          <cell r="K166">
            <v>5182</v>
          </cell>
          <cell r="L166">
            <v>0</v>
          </cell>
          <cell r="M166">
            <v>1.87</v>
          </cell>
          <cell r="N166">
            <v>13631.21</v>
          </cell>
          <cell r="O166">
            <v>71700165</v>
          </cell>
          <cell r="P166">
            <v>64419250</v>
          </cell>
          <cell r="Q166">
            <v>7280915</v>
          </cell>
          <cell r="R166">
            <v>0</v>
          </cell>
          <cell r="S166">
            <v>0</v>
          </cell>
          <cell r="T166">
            <v>0</v>
          </cell>
          <cell r="U166">
            <v>24028794.52</v>
          </cell>
          <cell r="V166">
            <v>0</v>
          </cell>
          <cell r="W166">
            <v>0</v>
          </cell>
          <cell r="X166">
            <v>0</v>
          </cell>
          <cell r="Y166">
            <v>0</v>
          </cell>
          <cell r="Z166">
            <v>0</v>
          </cell>
          <cell r="AA166">
            <v>0</v>
          </cell>
          <cell r="AB166">
            <v>0</v>
          </cell>
          <cell r="AC166">
            <v>1.97</v>
          </cell>
          <cell r="AD166">
            <v>1.77</v>
          </cell>
          <cell r="AE166">
            <v>0</v>
          </cell>
          <cell r="AF166">
            <v>0</v>
          </cell>
          <cell r="AG166">
            <v>861631</v>
          </cell>
          <cell r="AH166">
            <v>0</v>
          </cell>
          <cell r="AI166">
            <v>5260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2</v>
          </cell>
          <cell r="AY166">
            <v>0</v>
          </cell>
          <cell r="AZ166">
            <v>0</v>
          </cell>
          <cell r="BA166">
            <v>0</v>
          </cell>
          <cell r="BB166">
            <v>6173710773</v>
          </cell>
          <cell r="BC166">
            <v>6854700</v>
          </cell>
          <cell r="BD166" t="str">
            <v>AC</v>
          </cell>
          <cell r="BE166">
            <v>5258</v>
          </cell>
        </row>
        <row r="167">
          <cell r="A167">
            <v>2618</v>
          </cell>
          <cell r="B167">
            <v>26</v>
          </cell>
          <cell r="C167">
            <v>12</v>
          </cell>
          <cell r="D167">
            <v>1</v>
          </cell>
          <cell r="E167" t="str">
            <v xml:space="preserve">Hurley                  </v>
          </cell>
          <cell r="F167">
            <v>850666</v>
          </cell>
          <cell r="G167">
            <v>459359737</v>
          </cell>
          <cell r="H167">
            <v>540</v>
          </cell>
          <cell r="I167">
            <v>0</v>
          </cell>
          <cell r="J167">
            <v>533</v>
          </cell>
          <cell r="K167">
            <v>543</v>
          </cell>
          <cell r="L167">
            <v>0</v>
          </cell>
          <cell r="M167">
            <v>0</v>
          </cell>
          <cell r="N167">
            <v>8092.55</v>
          </cell>
          <cell r="O167">
            <v>4369979.58</v>
          </cell>
          <cell r="P167">
            <v>4369979.58</v>
          </cell>
          <cell r="Q167">
            <v>0</v>
          </cell>
          <cell r="R167">
            <v>0</v>
          </cell>
          <cell r="S167">
            <v>0</v>
          </cell>
          <cell r="T167">
            <v>0</v>
          </cell>
          <cell r="U167">
            <v>3178445.24</v>
          </cell>
          <cell r="V167">
            <v>0</v>
          </cell>
          <cell r="W167">
            <v>0</v>
          </cell>
          <cell r="X167">
            <v>0</v>
          </cell>
          <cell r="Y167">
            <v>0</v>
          </cell>
          <cell r="Z167">
            <v>0</v>
          </cell>
          <cell r="AA167">
            <v>0</v>
          </cell>
          <cell r="AB167">
            <v>0</v>
          </cell>
          <cell r="AC167">
            <v>0</v>
          </cell>
          <cell r="AD167">
            <v>0</v>
          </cell>
          <cell r="AE167">
            <v>0</v>
          </cell>
          <cell r="AF167">
            <v>0</v>
          </cell>
          <cell r="AG167">
            <v>861631</v>
          </cell>
          <cell r="AH167">
            <v>0</v>
          </cell>
          <cell r="AI167">
            <v>540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2</v>
          </cell>
          <cell r="AY167">
            <v>0</v>
          </cell>
          <cell r="AZ167">
            <v>0</v>
          </cell>
          <cell r="BA167">
            <v>0</v>
          </cell>
          <cell r="BB167">
            <v>459262337</v>
          </cell>
          <cell r="BC167">
            <v>97400</v>
          </cell>
          <cell r="BD167" t="str">
            <v>AC</v>
          </cell>
          <cell r="BE167">
            <v>538</v>
          </cell>
        </row>
        <row r="168">
          <cell r="A168">
            <v>2625</v>
          </cell>
          <cell r="B168">
            <v>14</v>
          </cell>
          <cell r="C168">
            <v>6</v>
          </cell>
          <cell r="D168">
            <v>1</v>
          </cell>
          <cell r="E168" t="str">
            <v xml:space="preserve">Hustisford              </v>
          </cell>
          <cell r="F168">
            <v>1165157</v>
          </cell>
          <cell r="G168">
            <v>442759521</v>
          </cell>
          <cell r="H168">
            <v>380</v>
          </cell>
          <cell r="I168">
            <v>13</v>
          </cell>
          <cell r="J168">
            <v>340</v>
          </cell>
          <cell r="K168">
            <v>335</v>
          </cell>
          <cell r="L168">
            <v>0</v>
          </cell>
          <cell r="M168">
            <v>0</v>
          </cell>
          <cell r="N168">
            <v>11874.65</v>
          </cell>
          <cell r="O168">
            <v>4512366.07</v>
          </cell>
          <cell r="P168">
            <v>4434517.24</v>
          </cell>
          <cell r="Q168">
            <v>77848.83</v>
          </cell>
          <cell r="R168">
            <v>0</v>
          </cell>
          <cell r="S168">
            <v>0</v>
          </cell>
          <cell r="T168">
            <v>0</v>
          </cell>
          <cell r="U168">
            <v>1643023.75</v>
          </cell>
          <cell r="V168">
            <v>8248.83</v>
          </cell>
          <cell r="W168">
            <v>0</v>
          </cell>
          <cell r="X168">
            <v>0</v>
          </cell>
          <cell r="Y168">
            <v>0</v>
          </cell>
          <cell r="Z168">
            <v>0</v>
          </cell>
          <cell r="AA168">
            <v>0</v>
          </cell>
          <cell r="AB168">
            <v>0</v>
          </cell>
          <cell r="AC168">
            <v>0</v>
          </cell>
          <cell r="AD168">
            <v>0</v>
          </cell>
          <cell r="AE168">
            <v>0</v>
          </cell>
          <cell r="AF168">
            <v>0</v>
          </cell>
          <cell r="AG168">
            <v>861631</v>
          </cell>
          <cell r="AH168">
            <v>0</v>
          </cell>
          <cell r="AI168">
            <v>380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25</v>
          </cell>
          <cell r="AY168">
            <v>2</v>
          </cell>
          <cell r="AZ168">
            <v>0</v>
          </cell>
          <cell r="BA168">
            <v>2</v>
          </cell>
          <cell r="BB168">
            <v>442380321</v>
          </cell>
          <cell r="BC168">
            <v>379200</v>
          </cell>
          <cell r="BD168" t="str">
            <v>AC</v>
          </cell>
          <cell r="BE168">
            <v>351</v>
          </cell>
        </row>
        <row r="169">
          <cell r="A169">
            <v>2632</v>
          </cell>
          <cell r="B169">
            <v>61</v>
          </cell>
          <cell r="C169">
            <v>4</v>
          </cell>
          <cell r="D169">
            <v>1</v>
          </cell>
          <cell r="E169" t="str">
            <v xml:space="preserve">Independence            </v>
          </cell>
          <cell r="F169">
            <v>412718</v>
          </cell>
          <cell r="G169">
            <v>217914986</v>
          </cell>
          <cell r="H169">
            <v>528</v>
          </cell>
          <cell r="I169">
            <v>28</v>
          </cell>
          <cell r="J169">
            <v>497</v>
          </cell>
          <cell r="K169">
            <v>503</v>
          </cell>
          <cell r="L169">
            <v>0</v>
          </cell>
          <cell r="M169">
            <v>0</v>
          </cell>
          <cell r="N169">
            <v>6169.72</v>
          </cell>
          <cell r="O169">
            <v>3257610.47</v>
          </cell>
          <cell r="P169">
            <v>3169300.44</v>
          </cell>
          <cell r="Q169">
            <v>88310.03</v>
          </cell>
          <cell r="R169">
            <v>0</v>
          </cell>
          <cell r="S169">
            <v>0</v>
          </cell>
          <cell r="T169">
            <v>0</v>
          </cell>
          <cell r="U169">
            <v>3892849.25</v>
          </cell>
          <cell r="V169">
            <v>0</v>
          </cell>
          <cell r="W169">
            <v>0</v>
          </cell>
          <cell r="X169">
            <v>0</v>
          </cell>
          <cell r="Y169">
            <v>0</v>
          </cell>
          <cell r="Z169">
            <v>0</v>
          </cell>
          <cell r="AA169">
            <v>0</v>
          </cell>
          <cell r="AB169">
            <v>0</v>
          </cell>
          <cell r="AC169">
            <v>0</v>
          </cell>
          <cell r="AD169">
            <v>0</v>
          </cell>
          <cell r="AE169">
            <v>0</v>
          </cell>
          <cell r="AF169">
            <v>0</v>
          </cell>
          <cell r="AG169">
            <v>861631</v>
          </cell>
          <cell r="AH169">
            <v>0</v>
          </cell>
          <cell r="AI169">
            <v>528</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217683286</v>
          </cell>
          <cell r="BC169">
            <v>231700</v>
          </cell>
          <cell r="BD169" t="str">
            <v>AC</v>
          </cell>
          <cell r="BE169">
            <v>528</v>
          </cell>
        </row>
        <row r="170">
          <cell r="A170">
            <v>2639</v>
          </cell>
          <cell r="B170">
            <v>68</v>
          </cell>
          <cell r="C170">
            <v>5</v>
          </cell>
          <cell r="D170">
            <v>1</v>
          </cell>
          <cell r="E170" t="str">
            <v xml:space="preserve">Iola-Scandinavia        </v>
          </cell>
          <cell r="F170">
            <v>780901</v>
          </cell>
          <cell r="G170">
            <v>498214719</v>
          </cell>
          <cell r="H170">
            <v>638</v>
          </cell>
          <cell r="I170">
            <v>9</v>
          </cell>
          <cell r="J170">
            <v>600</v>
          </cell>
          <cell r="K170">
            <v>617</v>
          </cell>
          <cell r="L170">
            <v>0</v>
          </cell>
          <cell r="M170">
            <v>0</v>
          </cell>
          <cell r="N170">
            <v>13209.22</v>
          </cell>
          <cell r="O170">
            <v>8427484</v>
          </cell>
          <cell r="P170">
            <v>8092610</v>
          </cell>
          <cell r="Q170">
            <v>334874</v>
          </cell>
          <cell r="R170">
            <v>0</v>
          </cell>
          <cell r="S170">
            <v>0</v>
          </cell>
          <cell r="T170">
            <v>0</v>
          </cell>
          <cell r="U170">
            <v>4151471.73</v>
          </cell>
          <cell r="V170">
            <v>0</v>
          </cell>
          <cell r="W170">
            <v>0</v>
          </cell>
          <cell r="X170">
            <v>0</v>
          </cell>
          <cell r="Y170">
            <v>0</v>
          </cell>
          <cell r="Z170">
            <v>0</v>
          </cell>
          <cell r="AA170">
            <v>0</v>
          </cell>
          <cell r="AB170">
            <v>0</v>
          </cell>
          <cell r="AC170">
            <v>0</v>
          </cell>
          <cell r="AD170">
            <v>0</v>
          </cell>
          <cell r="AE170">
            <v>0</v>
          </cell>
          <cell r="AF170">
            <v>0</v>
          </cell>
          <cell r="AG170">
            <v>861631</v>
          </cell>
          <cell r="AH170">
            <v>0</v>
          </cell>
          <cell r="AI170">
            <v>638</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18</v>
          </cell>
          <cell r="AY170">
            <v>2</v>
          </cell>
          <cell r="AZ170">
            <v>0</v>
          </cell>
          <cell r="BA170">
            <v>0</v>
          </cell>
          <cell r="BB170">
            <v>497962919</v>
          </cell>
          <cell r="BC170">
            <v>251800</v>
          </cell>
          <cell r="BD170" t="str">
            <v>AC</v>
          </cell>
          <cell r="BE170">
            <v>618</v>
          </cell>
        </row>
        <row r="171">
          <cell r="A171">
            <v>2646</v>
          </cell>
          <cell r="B171">
            <v>25</v>
          </cell>
          <cell r="C171">
            <v>3</v>
          </cell>
          <cell r="D171">
            <v>1</v>
          </cell>
          <cell r="E171" t="str">
            <v xml:space="preserve">Iowa-Grant              </v>
          </cell>
          <cell r="F171">
            <v>517716</v>
          </cell>
          <cell r="G171">
            <v>368614093</v>
          </cell>
          <cell r="H171">
            <v>712</v>
          </cell>
          <cell r="I171">
            <v>10</v>
          </cell>
          <cell r="J171">
            <v>702</v>
          </cell>
          <cell r="K171">
            <v>701</v>
          </cell>
          <cell r="L171">
            <v>0</v>
          </cell>
          <cell r="M171">
            <v>0</v>
          </cell>
          <cell r="N171">
            <v>12614.07</v>
          </cell>
          <cell r="O171">
            <v>8981221</v>
          </cell>
          <cell r="P171">
            <v>8636349</v>
          </cell>
          <cell r="Q171">
            <v>344872</v>
          </cell>
          <cell r="R171">
            <v>0</v>
          </cell>
          <cell r="S171">
            <v>0</v>
          </cell>
          <cell r="T171">
            <v>0</v>
          </cell>
          <cell r="U171">
            <v>5995292.3099999996</v>
          </cell>
          <cell r="V171">
            <v>0</v>
          </cell>
          <cell r="W171">
            <v>0</v>
          </cell>
          <cell r="X171">
            <v>0</v>
          </cell>
          <cell r="Y171">
            <v>0</v>
          </cell>
          <cell r="Z171">
            <v>0</v>
          </cell>
          <cell r="AA171">
            <v>0</v>
          </cell>
          <cell r="AB171">
            <v>0</v>
          </cell>
          <cell r="AC171">
            <v>0</v>
          </cell>
          <cell r="AD171">
            <v>0</v>
          </cell>
          <cell r="AE171">
            <v>1</v>
          </cell>
          <cell r="AF171">
            <v>1</v>
          </cell>
          <cell r="AG171">
            <v>861631</v>
          </cell>
          <cell r="AH171">
            <v>0</v>
          </cell>
          <cell r="AI171">
            <v>712</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368329293</v>
          </cell>
          <cell r="BC171">
            <v>284800</v>
          </cell>
          <cell r="BD171" t="str">
            <v>AC</v>
          </cell>
          <cell r="BE171">
            <v>712</v>
          </cell>
        </row>
        <row r="172">
          <cell r="A172">
            <v>2660</v>
          </cell>
          <cell r="B172">
            <v>52</v>
          </cell>
          <cell r="C172">
            <v>3</v>
          </cell>
          <cell r="D172">
            <v>1</v>
          </cell>
          <cell r="E172" t="str">
            <v xml:space="preserve">Ithaca                  </v>
          </cell>
          <cell r="F172">
            <v>628134</v>
          </cell>
          <cell r="G172">
            <v>165199167</v>
          </cell>
          <cell r="H172">
            <v>263</v>
          </cell>
          <cell r="I172">
            <v>0</v>
          </cell>
          <cell r="J172">
            <v>262</v>
          </cell>
          <cell r="K172">
            <v>260</v>
          </cell>
          <cell r="L172">
            <v>0</v>
          </cell>
          <cell r="M172">
            <v>0</v>
          </cell>
          <cell r="N172">
            <v>14026.81</v>
          </cell>
          <cell r="O172">
            <v>3689049.8</v>
          </cell>
          <cell r="P172">
            <v>3344204.8</v>
          </cell>
          <cell r="Q172">
            <v>344845</v>
          </cell>
          <cell r="R172">
            <v>0</v>
          </cell>
          <cell r="S172">
            <v>0</v>
          </cell>
          <cell r="T172">
            <v>0</v>
          </cell>
          <cell r="U172">
            <v>2617275.67</v>
          </cell>
          <cell r="V172">
            <v>0</v>
          </cell>
          <cell r="W172">
            <v>0</v>
          </cell>
          <cell r="X172">
            <v>0</v>
          </cell>
          <cell r="Y172">
            <v>0</v>
          </cell>
          <cell r="Z172">
            <v>0</v>
          </cell>
          <cell r="AA172">
            <v>0</v>
          </cell>
          <cell r="AB172">
            <v>0</v>
          </cell>
          <cell r="AC172">
            <v>0</v>
          </cell>
          <cell r="AD172">
            <v>0</v>
          </cell>
          <cell r="AE172">
            <v>0</v>
          </cell>
          <cell r="AF172">
            <v>0</v>
          </cell>
          <cell r="AG172">
            <v>861631</v>
          </cell>
          <cell r="AH172">
            <v>0</v>
          </cell>
          <cell r="AI172">
            <v>263</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2</v>
          </cell>
          <cell r="AY172">
            <v>0</v>
          </cell>
          <cell r="AZ172">
            <v>0</v>
          </cell>
          <cell r="BA172">
            <v>0</v>
          </cell>
          <cell r="BB172">
            <v>165195667</v>
          </cell>
          <cell r="BC172">
            <v>3500</v>
          </cell>
          <cell r="BD172" t="str">
            <v>AC</v>
          </cell>
          <cell r="BE172">
            <v>261</v>
          </cell>
        </row>
        <row r="173">
          <cell r="A173">
            <v>2695</v>
          </cell>
          <cell r="B173">
            <v>53</v>
          </cell>
          <cell r="C173">
            <v>2</v>
          </cell>
          <cell r="D173">
            <v>1</v>
          </cell>
          <cell r="E173" t="str">
            <v xml:space="preserve">Janesville              </v>
          </cell>
          <cell r="F173">
            <v>674898</v>
          </cell>
          <cell r="G173">
            <v>6360913657</v>
          </cell>
          <cell r="H173">
            <v>9425</v>
          </cell>
          <cell r="I173">
            <v>213</v>
          </cell>
          <cell r="J173">
            <v>9109</v>
          </cell>
          <cell r="K173">
            <v>9085</v>
          </cell>
          <cell r="L173">
            <v>0</v>
          </cell>
          <cell r="M173">
            <v>1.17</v>
          </cell>
          <cell r="N173">
            <v>12479.77</v>
          </cell>
          <cell r="O173">
            <v>117621802</v>
          </cell>
          <cell r="P173">
            <v>100439439</v>
          </cell>
          <cell r="Q173">
            <v>17182363</v>
          </cell>
          <cell r="R173">
            <v>0</v>
          </cell>
          <cell r="S173">
            <v>0</v>
          </cell>
          <cell r="T173">
            <v>0</v>
          </cell>
          <cell r="U173">
            <v>69362629.579999998</v>
          </cell>
          <cell r="V173">
            <v>0</v>
          </cell>
          <cell r="W173">
            <v>0</v>
          </cell>
          <cell r="X173">
            <v>0</v>
          </cell>
          <cell r="Y173">
            <v>0</v>
          </cell>
          <cell r="Z173">
            <v>0</v>
          </cell>
          <cell r="AA173">
            <v>0</v>
          </cell>
          <cell r="AB173">
            <v>0</v>
          </cell>
          <cell r="AC173">
            <v>0.97</v>
          </cell>
          <cell r="AD173">
            <v>1.36</v>
          </cell>
          <cell r="AE173">
            <v>6</v>
          </cell>
          <cell r="AF173">
            <v>7</v>
          </cell>
          <cell r="AG173">
            <v>861631</v>
          </cell>
          <cell r="AH173">
            <v>0</v>
          </cell>
          <cell r="AI173">
            <v>9425</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98</v>
          </cell>
          <cell r="AY173">
            <v>0</v>
          </cell>
          <cell r="AZ173">
            <v>0</v>
          </cell>
          <cell r="BA173">
            <v>16</v>
          </cell>
          <cell r="BB173">
            <v>6338586057</v>
          </cell>
          <cell r="BC173">
            <v>22327600</v>
          </cell>
          <cell r="BD173" t="str">
            <v>AC</v>
          </cell>
          <cell r="BE173">
            <v>9311</v>
          </cell>
        </row>
        <row r="174">
          <cell r="A174">
            <v>2702</v>
          </cell>
          <cell r="B174">
            <v>28</v>
          </cell>
          <cell r="C174">
            <v>2</v>
          </cell>
          <cell r="D174">
            <v>1</v>
          </cell>
          <cell r="E174" t="str">
            <v xml:space="preserve">Jefferson               </v>
          </cell>
          <cell r="F174">
            <v>791916</v>
          </cell>
          <cell r="G174">
            <v>1400106710</v>
          </cell>
          <cell r="H174">
            <v>1768</v>
          </cell>
          <cell r="I174">
            <v>80</v>
          </cell>
          <cell r="J174">
            <v>1613</v>
          </cell>
          <cell r="K174">
            <v>1608</v>
          </cell>
          <cell r="L174">
            <v>0</v>
          </cell>
          <cell r="M174">
            <v>0.48</v>
          </cell>
          <cell r="N174">
            <v>15095.77</v>
          </cell>
          <cell r="O174">
            <v>26689326</v>
          </cell>
          <cell r="P174">
            <v>22344173</v>
          </cell>
          <cell r="Q174">
            <v>4345153</v>
          </cell>
          <cell r="R174">
            <v>0</v>
          </cell>
          <cell r="S174">
            <v>0</v>
          </cell>
          <cell r="T174">
            <v>0</v>
          </cell>
          <cell r="U174">
            <v>12172994.460000001</v>
          </cell>
          <cell r="V174">
            <v>0</v>
          </cell>
          <cell r="W174">
            <v>0</v>
          </cell>
          <cell r="X174">
            <v>0</v>
          </cell>
          <cell r="Y174">
            <v>0</v>
          </cell>
          <cell r="Z174">
            <v>0</v>
          </cell>
          <cell r="AA174">
            <v>0</v>
          </cell>
          <cell r="AB174">
            <v>0</v>
          </cell>
          <cell r="AC174">
            <v>0.5</v>
          </cell>
          <cell r="AD174">
            <v>0.46</v>
          </cell>
          <cell r="AE174">
            <v>0</v>
          </cell>
          <cell r="AF174">
            <v>0</v>
          </cell>
          <cell r="AG174">
            <v>861631</v>
          </cell>
          <cell r="AH174">
            <v>0</v>
          </cell>
          <cell r="AI174">
            <v>1768</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69</v>
          </cell>
          <cell r="AY174">
            <v>0</v>
          </cell>
          <cell r="AZ174">
            <v>0</v>
          </cell>
          <cell r="BA174">
            <v>8</v>
          </cell>
          <cell r="BB174">
            <v>1398648210</v>
          </cell>
          <cell r="BC174">
            <v>1458500</v>
          </cell>
          <cell r="BD174" t="str">
            <v>AC</v>
          </cell>
          <cell r="BE174">
            <v>1691</v>
          </cell>
        </row>
        <row r="175">
          <cell r="A175">
            <v>2730</v>
          </cell>
          <cell r="B175">
            <v>28</v>
          </cell>
          <cell r="C175">
            <v>2</v>
          </cell>
          <cell r="D175">
            <v>1</v>
          </cell>
          <cell r="E175" t="str">
            <v xml:space="preserve">Johnson Creek           </v>
          </cell>
          <cell r="F175">
            <v>1058024</v>
          </cell>
          <cell r="G175">
            <v>764951367</v>
          </cell>
          <cell r="H175">
            <v>723</v>
          </cell>
          <cell r="I175">
            <v>21</v>
          </cell>
          <cell r="J175">
            <v>664</v>
          </cell>
          <cell r="K175">
            <v>669</v>
          </cell>
          <cell r="L175">
            <v>0</v>
          </cell>
          <cell r="M175">
            <v>0.09</v>
          </cell>
          <cell r="N175">
            <v>12549.01</v>
          </cell>
          <cell r="O175">
            <v>9072936</v>
          </cell>
          <cell r="P175">
            <v>9072936</v>
          </cell>
          <cell r="Q175">
            <v>0</v>
          </cell>
          <cell r="R175">
            <v>0</v>
          </cell>
          <cell r="S175">
            <v>0</v>
          </cell>
          <cell r="T175">
            <v>0</v>
          </cell>
          <cell r="U175">
            <v>4941537.18</v>
          </cell>
          <cell r="V175">
            <v>0</v>
          </cell>
          <cell r="W175">
            <v>0</v>
          </cell>
          <cell r="X175">
            <v>0</v>
          </cell>
          <cell r="Y175">
            <v>0</v>
          </cell>
          <cell r="Z175">
            <v>0</v>
          </cell>
          <cell r="AA175">
            <v>0</v>
          </cell>
          <cell r="AB175">
            <v>0</v>
          </cell>
          <cell r="AC175">
            <v>7.0000000000000007E-2</v>
          </cell>
          <cell r="AD175">
            <v>0.1</v>
          </cell>
          <cell r="AE175">
            <v>0</v>
          </cell>
          <cell r="AF175">
            <v>0</v>
          </cell>
          <cell r="AG175">
            <v>861631</v>
          </cell>
          <cell r="AH175">
            <v>0</v>
          </cell>
          <cell r="AI175">
            <v>723</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28</v>
          </cell>
          <cell r="AY175">
            <v>5</v>
          </cell>
          <cell r="AZ175">
            <v>0</v>
          </cell>
          <cell r="BA175">
            <v>2</v>
          </cell>
          <cell r="BB175">
            <v>764474467</v>
          </cell>
          <cell r="BC175">
            <v>476900</v>
          </cell>
          <cell r="BD175" t="str">
            <v>AC</v>
          </cell>
          <cell r="BE175">
            <v>688</v>
          </cell>
        </row>
        <row r="176">
          <cell r="A176">
            <v>2737</v>
          </cell>
          <cell r="B176">
            <v>23</v>
          </cell>
          <cell r="C176">
            <v>2</v>
          </cell>
          <cell r="D176">
            <v>1</v>
          </cell>
          <cell r="E176" t="str">
            <v xml:space="preserve">Juda                    </v>
          </cell>
          <cell r="F176">
            <v>668153</v>
          </cell>
          <cell r="G176">
            <v>159688529</v>
          </cell>
          <cell r="H176">
            <v>239</v>
          </cell>
          <cell r="I176">
            <v>10</v>
          </cell>
          <cell r="J176">
            <v>224</v>
          </cell>
          <cell r="K176">
            <v>234</v>
          </cell>
          <cell r="L176">
            <v>0</v>
          </cell>
          <cell r="M176">
            <v>0.48</v>
          </cell>
          <cell r="N176">
            <v>13077.99</v>
          </cell>
          <cell r="O176">
            <v>3125640.11</v>
          </cell>
          <cell r="P176">
            <v>2706561</v>
          </cell>
          <cell r="Q176">
            <v>419079.11</v>
          </cell>
          <cell r="R176">
            <v>0</v>
          </cell>
          <cell r="S176">
            <v>0</v>
          </cell>
          <cell r="T176">
            <v>0</v>
          </cell>
          <cell r="U176">
            <v>1745829.49</v>
          </cell>
          <cell r="V176">
            <v>0</v>
          </cell>
          <cell r="W176">
            <v>0</v>
          </cell>
          <cell r="X176">
            <v>0</v>
          </cell>
          <cell r="Y176">
            <v>0</v>
          </cell>
          <cell r="Z176">
            <v>0</v>
          </cell>
          <cell r="AA176">
            <v>0</v>
          </cell>
          <cell r="AB176">
            <v>0</v>
          </cell>
          <cell r="AC176">
            <v>0.48</v>
          </cell>
          <cell r="AD176">
            <v>0.48</v>
          </cell>
          <cell r="AE176">
            <v>0</v>
          </cell>
          <cell r="AF176">
            <v>0</v>
          </cell>
          <cell r="AG176">
            <v>861631</v>
          </cell>
          <cell r="AH176">
            <v>0</v>
          </cell>
          <cell r="AI176">
            <v>239</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159574429</v>
          </cell>
          <cell r="BC176">
            <v>114100</v>
          </cell>
          <cell r="BD176" t="str">
            <v>AC</v>
          </cell>
          <cell r="BE176">
            <v>239</v>
          </cell>
        </row>
        <row r="177">
          <cell r="A177">
            <v>2744</v>
          </cell>
          <cell r="B177">
            <v>14</v>
          </cell>
          <cell r="C177">
            <v>6</v>
          </cell>
          <cell r="D177">
            <v>1</v>
          </cell>
          <cell r="E177" t="str">
            <v xml:space="preserve">Dodgeland               </v>
          </cell>
          <cell r="F177">
            <v>673576</v>
          </cell>
          <cell r="G177">
            <v>479586035</v>
          </cell>
          <cell r="H177">
            <v>712</v>
          </cell>
          <cell r="I177">
            <v>13</v>
          </cell>
          <cell r="J177">
            <v>681</v>
          </cell>
          <cell r="K177">
            <v>677</v>
          </cell>
          <cell r="L177">
            <v>0</v>
          </cell>
          <cell r="M177">
            <v>0</v>
          </cell>
          <cell r="N177">
            <v>12290.5</v>
          </cell>
          <cell r="O177">
            <v>8750838</v>
          </cell>
          <cell r="P177">
            <v>7586967</v>
          </cell>
          <cell r="Q177">
            <v>1163871</v>
          </cell>
          <cell r="R177">
            <v>0</v>
          </cell>
          <cell r="S177">
            <v>0</v>
          </cell>
          <cell r="T177">
            <v>0</v>
          </cell>
          <cell r="U177">
            <v>5392734.0999999996</v>
          </cell>
          <cell r="V177">
            <v>0</v>
          </cell>
          <cell r="W177">
            <v>0</v>
          </cell>
          <cell r="X177">
            <v>0</v>
          </cell>
          <cell r="Y177">
            <v>0</v>
          </cell>
          <cell r="Z177">
            <v>0</v>
          </cell>
          <cell r="AA177">
            <v>0</v>
          </cell>
          <cell r="AB177">
            <v>0</v>
          </cell>
          <cell r="AC177">
            <v>0</v>
          </cell>
          <cell r="AD177">
            <v>0</v>
          </cell>
          <cell r="AE177">
            <v>0</v>
          </cell>
          <cell r="AF177">
            <v>0</v>
          </cell>
          <cell r="AG177">
            <v>861631</v>
          </cell>
          <cell r="AH177">
            <v>0</v>
          </cell>
          <cell r="AI177">
            <v>712</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18</v>
          </cell>
          <cell r="AY177">
            <v>2</v>
          </cell>
          <cell r="AZ177">
            <v>0</v>
          </cell>
          <cell r="BA177">
            <v>0</v>
          </cell>
          <cell r="BB177">
            <v>479324835</v>
          </cell>
          <cell r="BC177">
            <v>261200</v>
          </cell>
          <cell r="BD177" t="str">
            <v>AC</v>
          </cell>
          <cell r="BE177">
            <v>692</v>
          </cell>
        </row>
        <row r="178">
          <cell r="A178">
            <v>2758</v>
          </cell>
          <cell r="B178">
            <v>44</v>
          </cell>
          <cell r="C178">
            <v>6</v>
          </cell>
          <cell r="D178">
            <v>1</v>
          </cell>
          <cell r="E178" t="str">
            <v xml:space="preserve">Kaukauna Area           </v>
          </cell>
          <cell r="F178">
            <v>621285</v>
          </cell>
          <cell r="G178">
            <v>3117608474</v>
          </cell>
          <cell r="H178">
            <v>5018</v>
          </cell>
          <cell r="I178">
            <v>108</v>
          </cell>
          <cell r="J178">
            <v>4744</v>
          </cell>
          <cell r="K178">
            <v>4728</v>
          </cell>
          <cell r="L178">
            <v>0</v>
          </cell>
          <cell r="M178">
            <v>0.24</v>
          </cell>
          <cell r="N178">
            <v>11286.41</v>
          </cell>
          <cell r="O178">
            <v>56635208.700000003</v>
          </cell>
          <cell r="P178">
            <v>49821551.200000003</v>
          </cell>
          <cell r="Q178">
            <v>6813657.5</v>
          </cell>
          <cell r="R178">
            <v>0</v>
          </cell>
          <cell r="S178">
            <v>0</v>
          </cell>
          <cell r="T178">
            <v>0</v>
          </cell>
          <cell r="U178">
            <v>35896338.579999998</v>
          </cell>
          <cell r="V178">
            <v>0</v>
          </cell>
          <cell r="W178">
            <v>0</v>
          </cell>
          <cell r="X178">
            <v>0</v>
          </cell>
          <cell r="Y178">
            <v>0</v>
          </cell>
          <cell r="Z178">
            <v>0</v>
          </cell>
          <cell r="AA178">
            <v>0</v>
          </cell>
          <cell r="AB178">
            <v>0</v>
          </cell>
          <cell r="AC178">
            <v>0.24</v>
          </cell>
          <cell r="AD178">
            <v>0.23</v>
          </cell>
          <cell r="AE178">
            <v>0</v>
          </cell>
          <cell r="AF178">
            <v>0</v>
          </cell>
          <cell r="AG178">
            <v>861631</v>
          </cell>
          <cell r="AH178">
            <v>0</v>
          </cell>
          <cell r="AI178">
            <v>5018</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145</v>
          </cell>
          <cell r="AY178">
            <v>29</v>
          </cell>
          <cell r="AZ178">
            <v>0</v>
          </cell>
          <cell r="BA178">
            <v>0</v>
          </cell>
          <cell r="BB178">
            <v>3108856874</v>
          </cell>
          <cell r="BC178">
            <v>8751600</v>
          </cell>
          <cell r="BD178" t="str">
            <v>AC</v>
          </cell>
          <cell r="BE178">
            <v>4844</v>
          </cell>
        </row>
        <row r="179">
          <cell r="A179">
            <v>2793</v>
          </cell>
          <cell r="B179">
            <v>30</v>
          </cell>
          <cell r="C179">
            <v>1</v>
          </cell>
          <cell r="D179">
            <v>1</v>
          </cell>
          <cell r="E179" t="str">
            <v xml:space="preserve">Kenosha                 </v>
          </cell>
          <cell r="F179">
            <v>672869</v>
          </cell>
          <cell r="G179">
            <v>13435841367</v>
          </cell>
          <cell r="H179">
            <v>19968</v>
          </cell>
          <cell r="I179">
            <v>404</v>
          </cell>
          <cell r="J179">
            <v>18986</v>
          </cell>
          <cell r="K179">
            <v>19061</v>
          </cell>
          <cell r="L179">
            <v>0</v>
          </cell>
          <cell r="M179">
            <v>1.43</v>
          </cell>
          <cell r="N179">
            <v>11679.91</v>
          </cell>
          <cell r="O179">
            <v>233224525.5</v>
          </cell>
          <cell r="P179">
            <v>220729833.5</v>
          </cell>
          <cell r="Q179">
            <v>12494692</v>
          </cell>
          <cell r="R179">
            <v>0</v>
          </cell>
          <cell r="S179">
            <v>0</v>
          </cell>
          <cell r="T179">
            <v>0</v>
          </cell>
          <cell r="U179">
            <v>146622762.99000001</v>
          </cell>
          <cell r="V179">
            <v>0</v>
          </cell>
          <cell r="W179">
            <v>0</v>
          </cell>
          <cell r="X179">
            <v>0</v>
          </cell>
          <cell r="Y179">
            <v>0</v>
          </cell>
          <cell r="Z179">
            <v>0</v>
          </cell>
          <cell r="AA179">
            <v>0</v>
          </cell>
          <cell r="AB179">
            <v>0</v>
          </cell>
          <cell r="AC179">
            <v>1.27</v>
          </cell>
          <cell r="AD179">
            <v>1.58</v>
          </cell>
          <cell r="AE179">
            <v>1</v>
          </cell>
          <cell r="AF179">
            <v>1</v>
          </cell>
          <cell r="AG179">
            <v>861631</v>
          </cell>
          <cell r="AH179">
            <v>0</v>
          </cell>
          <cell r="AI179">
            <v>19968</v>
          </cell>
          <cell r="AJ179">
            <v>0</v>
          </cell>
          <cell r="AK179">
            <v>0</v>
          </cell>
          <cell r="AL179">
            <v>0</v>
          </cell>
          <cell r="AM179">
            <v>0</v>
          </cell>
          <cell r="AN179">
            <v>0</v>
          </cell>
          <cell r="AO179">
            <v>0</v>
          </cell>
          <cell r="AP179">
            <v>0</v>
          </cell>
          <cell r="AQ179">
            <v>0</v>
          </cell>
          <cell r="AR179">
            <v>0</v>
          </cell>
          <cell r="AS179">
            <v>0</v>
          </cell>
          <cell r="AT179">
            <v>0.5</v>
          </cell>
          <cell r="AU179">
            <v>0.5</v>
          </cell>
          <cell r="AV179">
            <v>0</v>
          </cell>
          <cell r="AW179">
            <v>0</v>
          </cell>
          <cell r="AX179">
            <v>394</v>
          </cell>
          <cell r="AY179">
            <v>103</v>
          </cell>
          <cell r="AZ179">
            <v>0</v>
          </cell>
          <cell r="BA179">
            <v>41</v>
          </cell>
          <cell r="BB179">
            <v>13398994667</v>
          </cell>
          <cell r="BC179">
            <v>36846700</v>
          </cell>
          <cell r="BD179" t="str">
            <v>AC</v>
          </cell>
          <cell r="BE179">
            <v>19430</v>
          </cell>
        </row>
        <row r="180">
          <cell r="A180">
            <v>2800</v>
          </cell>
          <cell r="B180">
            <v>66</v>
          </cell>
          <cell r="C180">
            <v>6</v>
          </cell>
          <cell r="D180">
            <v>1</v>
          </cell>
          <cell r="E180" t="str">
            <v xml:space="preserve">Kewaskum                </v>
          </cell>
          <cell r="F180">
            <v>985435</v>
          </cell>
          <cell r="G180">
            <v>1824040898</v>
          </cell>
          <cell r="H180">
            <v>1851</v>
          </cell>
          <cell r="I180">
            <v>22</v>
          </cell>
          <cell r="J180">
            <v>1799</v>
          </cell>
          <cell r="K180">
            <v>1794</v>
          </cell>
          <cell r="L180">
            <v>0</v>
          </cell>
          <cell r="M180">
            <v>2.4900000000000002</v>
          </cell>
          <cell r="N180">
            <v>11106.21</v>
          </cell>
          <cell r="O180">
            <v>20557597</v>
          </cell>
          <cell r="P180">
            <v>18303981</v>
          </cell>
          <cell r="Q180">
            <v>2253616</v>
          </cell>
          <cell r="R180">
            <v>0</v>
          </cell>
          <cell r="S180">
            <v>0</v>
          </cell>
          <cell r="T180">
            <v>0</v>
          </cell>
          <cell r="U180">
            <v>9574522.9199999999</v>
          </cell>
          <cell r="V180">
            <v>0</v>
          </cell>
          <cell r="W180">
            <v>0</v>
          </cell>
          <cell r="X180">
            <v>0</v>
          </cell>
          <cell r="Y180">
            <v>0</v>
          </cell>
          <cell r="Z180">
            <v>0</v>
          </cell>
          <cell r="AA180">
            <v>0</v>
          </cell>
          <cell r="AB180">
            <v>0</v>
          </cell>
          <cell r="AC180">
            <v>2.4900000000000002</v>
          </cell>
          <cell r="AD180">
            <v>2.4900000000000002</v>
          </cell>
          <cell r="AE180">
            <v>0</v>
          </cell>
          <cell r="AF180">
            <v>0</v>
          </cell>
          <cell r="AG180">
            <v>861631</v>
          </cell>
          <cell r="AH180">
            <v>0</v>
          </cell>
          <cell r="AI180">
            <v>1851</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28</v>
          </cell>
          <cell r="AY180">
            <v>2</v>
          </cell>
          <cell r="AZ180">
            <v>0</v>
          </cell>
          <cell r="BA180">
            <v>0</v>
          </cell>
          <cell r="BB180">
            <v>1822652898</v>
          </cell>
          <cell r="BC180">
            <v>1388000</v>
          </cell>
          <cell r="BD180" t="str">
            <v>AC</v>
          </cell>
          <cell r="BE180">
            <v>1821</v>
          </cell>
        </row>
        <row r="181">
          <cell r="A181">
            <v>2814</v>
          </cell>
          <cell r="B181">
            <v>31</v>
          </cell>
          <cell r="C181">
            <v>7</v>
          </cell>
          <cell r="D181">
            <v>1</v>
          </cell>
          <cell r="E181" t="str">
            <v xml:space="preserve">Kewaunee                </v>
          </cell>
          <cell r="F181">
            <v>756975</v>
          </cell>
          <cell r="G181">
            <v>731238015</v>
          </cell>
          <cell r="H181">
            <v>966</v>
          </cell>
          <cell r="I181">
            <v>11</v>
          </cell>
          <cell r="J181">
            <v>914</v>
          </cell>
          <cell r="K181">
            <v>917</v>
          </cell>
          <cell r="L181">
            <v>0</v>
          </cell>
          <cell r="M181">
            <v>0.87</v>
          </cell>
          <cell r="N181">
            <v>12602.88</v>
          </cell>
          <cell r="O181">
            <v>12174378</v>
          </cell>
          <cell r="P181">
            <v>10956790</v>
          </cell>
          <cell r="Q181">
            <v>1217588</v>
          </cell>
          <cell r="R181">
            <v>0</v>
          </cell>
          <cell r="S181">
            <v>0</v>
          </cell>
          <cell r="T181">
            <v>0</v>
          </cell>
          <cell r="U181">
            <v>6989352.3600000003</v>
          </cell>
          <cell r="V181">
            <v>0</v>
          </cell>
          <cell r="W181">
            <v>0</v>
          </cell>
          <cell r="X181">
            <v>0</v>
          </cell>
          <cell r="Y181">
            <v>0</v>
          </cell>
          <cell r="Z181">
            <v>0</v>
          </cell>
          <cell r="AA181">
            <v>0</v>
          </cell>
          <cell r="AB181">
            <v>0</v>
          </cell>
          <cell r="AC181">
            <v>0.87</v>
          </cell>
          <cell r="AD181">
            <v>0.87</v>
          </cell>
          <cell r="AE181">
            <v>0</v>
          </cell>
          <cell r="AF181">
            <v>0</v>
          </cell>
          <cell r="AG181">
            <v>861631</v>
          </cell>
          <cell r="AH181">
            <v>0</v>
          </cell>
          <cell r="AI181">
            <v>966</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35</v>
          </cell>
          <cell r="AY181">
            <v>3</v>
          </cell>
          <cell r="AZ181">
            <v>0</v>
          </cell>
          <cell r="BA181">
            <v>0</v>
          </cell>
          <cell r="BB181">
            <v>730764015</v>
          </cell>
          <cell r="BC181">
            <v>474000</v>
          </cell>
          <cell r="BD181" t="str">
            <v>AC</v>
          </cell>
          <cell r="BE181">
            <v>928</v>
          </cell>
        </row>
        <row r="182">
          <cell r="A182">
            <v>2828</v>
          </cell>
          <cell r="B182">
            <v>36</v>
          </cell>
          <cell r="C182">
            <v>7</v>
          </cell>
          <cell r="D182">
            <v>1</v>
          </cell>
          <cell r="E182" t="str">
            <v xml:space="preserve">Kiel Area               </v>
          </cell>
          <cell r="F182">
            <v>846276</v>
          </cell>
          <cell r="G182">
            <v>1014685449</v>
          </cell>
          <cell r="H182">
            <v>1199</v>
          </cell>
          <cell r="I182">
            <v>1</v>
          </cell>
          <cell r="J182">
            <v>1177</v>
          </cell>
          <cell r="K182">
            <v>1180</v>
          </cell>
          <cell r="L182">
            <v>0</v>
          </cell>
          <cell r="M182">
            <v>0.7</v>
          </cell>
          <cell r="N182">
            <v>12122.22</v>
          </cell>
          <cell r="O182">
            <v>14534544.310000001</v>
          </cell>
          <cell r="P182">
            <v>13165263.050000001</v>
          </cell>
          <cell r="Q182">
            <v>1369281.26</v>
          </cell>
          <cell r="R182">
            <v>0</v>
          </cell>
          <cell r="S182">
            <v>0</v>
          </cell>
          <cell r="T182">
            <v>0</v>
          </cell>
          <cell r="U182">
            <v>7862660.5599999996</v>
          </cell>
          <cell r="V182">
            <v>0</v>
          </cell>
          <cell r="W182">
            <v>0</v>
          </cell>
          <cell r="X182">
            <v>0</v>
          </cell>
          <cell r="Y182">
            <v>0</v>
          </cell>
          <cell r="Z182">
            <v>0</v>
          </cell>
          <cell r="AA182">
            <v>0</v>
          </cell>
          <cell r="AB182">
            <v>0</v>
          </cell>
          <cell r="AC182">
            <v>1.02</v>
          </cell>
          <cell r="AD182">
            <v>0.37</v>
          </cell>
          <cell r="AE182">
            <v>0</v>
          </cell>
          <cell r="AF182">
            <v>0</v>
          </cell>
          <cell r="AG182">
            <v>861631</v>
          </cell>
          <cell r="AH182">
            <v>0</v>
          </cell>
          <cell r="AI182">
            <v>1199</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16</v>
          </cell>
          <cell r="AY182">
            <v>2</v>
          </cell>
          <cell r="AZ182">
            <v>0</v>
          </cell>
          <cell r="BA182">
            <v>0</v>
          </cell>
          <cell r="BB182">
            <v>1013673149</v>
          </cell>
          <cell r="BC182">
            <v>1012300</v>
          </cell>
          <cell r="BD182" t="str">
            <v>AC</v>
          </cell>
          <cell r="BE182">
            <v>1181</v>
          </cell>
        </row>
        <row r="183">
          <cell r="A183">
            <v>2835</v>
          </cell>
          <cell r="B183">
            <v>44</v>
          </cell>
          <cell r="C183">
            <v>6</v>
          </cell>
          <cell r="D183">
            <v>1</v>
          </cell>
          <cell r="E183" t="str">
            <v xml:space="preserve">Kimberly Area           </v>
          </cell>
          <cell r="F183">
            <v>553870</v>
          </cell>
          <cell r="G183">
            <v>2660236362</v>
          </cell>
          <cell r="H183">
            <v>4803</v>
          </cell>
          <cell r="I183">
            <v>138</v>
          </cell>
          <cell r="J183">
            <v>4563</v>
          </cell>
          <cell r="K183">
            <v>4582</v>
          </cell>
          <cell r="L183">
            <v>0</v>
          </cell>
          <cell r="M183">
            <v>0.82</v>
          </cell>
          <cell r="N183">
            <v>10634.06</v>
          </cell>
          <cell r="O183">
            <v>51075401.060000002</v>
          </cell>
          <cell r="P183">
            <v>48348791.219999999</v>
          </cell>
          <cell r="Q183">
            <v>2726609.84</v>
          </cell>
          <cell r="R183">
            <v>0</v>
          </cell>
          <cell r="S183">
            <v>0</v>
          </cell>
          <cell r="T183">
            <v>0</v>
          </cell>
          <cell r="U183">
            <v>35718521.299999997</v>
          </cell>
          <cell r="V183">
            <v>76041.84</v>
          </cell>
          <cell r="W183">
            <v>0</v>
          </cell>
          <cell r="X183">
            <v>0</v>
          </cell>
          <cell r="Y183">
            <v>0</v>
          </cell>
          <cell r="Z183">
            <v>0</v>
          </cell>
          <cell r="AA183">
            <v>0</v>
          </cell>
          <cell r="AB183">
            <v>0</v>
          </cell>
          <cell r="AC183">
            <v>0.9</v>
          </cell>
          <cell r="AD183">
            <v>0.73</v>
          </cell>
          <cell r="AE183">
            <v>0</v>
          </cell>
          <cell r="AF183">
            <v>0</v>
          </cell>
          <cell r="AG183">
            <v>861631</v>
          </cell>
          <cell r="AH183">
            <v>0</v>
          </cell>
          <cell r="AI183">
            <v>4803</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81</v>
          </cell>
          <cell r="AY183">
            <v>10</v>
          </cell>
          <cell r="AZ183">
            <v>0</v>
          </cell>
          <cell r="BA183">
            <v>0</v>
          </cell>
          <cell r="BB183">
            <v>2643341162</v>
          </cell>
          <cell r="BC183">
            <v>16895200</v>
          </cell>
          <cell r="BD183" t="str">
            <v>AC</v>
          </cell>
          <cell r="BE183">
            <v>4712</v>
          </cell>
        </row>
        <row r="184">
          <cell r="A184">
            <v>2842</v>
          </cell>
          <cell r="B184">
            <v>59</v>
          </cell>
          <cell r="C184">
            <v>7</v>
          </cell>
          <cell r="D184">
            <v>1</v>
          </cell>
          <cell r="E184" t="str">
            <v xml:space="preserve">Kohler                  </v>
          </cell>
          <cell r="F184">
            <v>1889309</v>
          </cell>
          <cell r="G184">
            <v>874749920</v>
          </cell>
          <cell r="H184">
            <v>463</v>
          </cell>
          <cell r="I184">
            <v>0</v>
          </cell>
          <cell r="J184">
            <v>453</v>
          </cell>
          <cell r="K184">
            <v>460</v>
          </cell>
          <cell r="L184">
            <v>0</v>
          </cell>
          <cell r="M184">
            <v>0.23</v>
          </cell>
          <cell r="N184">
            <v>14014.28</v>
          </cell>
          <cell r="O184">
            <v>6488611</v>
          </cell>
          <cell r="P184">
            <v>5287223</v>
          </cell>
          <cell r="Q184">
            <v>1201388</v>
          </cell>
          <cell r="R184">
            <v>0</v>
          </cell>
          <cell r="S184">
            <v>0</v>
          </cell>
          <cell r="T184">
            <v>0</v>
          </cell>
          <cell r="U184">
            <v>99643.22</v>
          </cell>
          <cell r="V184">
            <v>0</v>
          </cell>
          <cell r="W184">
            <v>0</v>
          </cell>
          <cell r="X184">
            <v>0</v>
          </cell>
          <cell r="Y184">
            <v>0</v>
          </cell>
          <cell r="Z184">
            <v>0</v>
          </cell>
          <cell r="AA184">
            <v>0</v>
          </cell>
          <cell r="AB184">
            <v>0</v>
          </cell>
          <cell r="AC184">
            <v>0.23</v>
          </cell>
          <cell r="AD184">
            <v>0.23</v>
          </cell>
          <cell r="AE184">
            <v>0</v>
          </cell>
          <cell r="AF184">
            <v>0</v>
          </cell>
          <cell r="AG184">
            <v>861631</v>
          </cell>
          <cell r="AH184">
            <v>0</v>
          </cell>
          <cell r="AI184">
            <v>463</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5</v>
          </cell>
          <cell r="AY184">
            <v>1</v>
          </cell>
          <cell r="AZ184">
            <v>0</v>
          </cell>
          <cell r="BA184">
            <v>0</v>
          </cell>
          <cell r="BB184">
            <v>843926620</v>
          </cell>
          <cell r="BC184">
            <v>30823300</v>
          </cell>
          <cell r="BD184" t="str">
            <v>AC</v>
          </cell>
          <cell r="BE184">
            <v>457</v>
          </cell>
        </row>
        <row r="185">
          <cell r="A185">
            <v>2849</v>
          </cell>
          <cell r="B185">
            <v>32</v>
          </cell>
          <cell r="C185">
            <v>4</v>
          </cell>
          <cell r="D185">
            <v>1</v>
          </cell>
          <cell r="E185" t="str">
            <v xml:space="preserve">La Crosse               </v>
          </cell>
          <cell r="F185">
            <v>976002</v>
          </cell>
          <cell r="G185">
            <v>6024857446</v>
          </cell>
          <cell r="H185">
            <v>6173</v>
          </cell>
          <cell r="I185">
            <v>145</v>
          </cell>
          <cell r="J185">
            <v>5825</v>
          </cell>
          <cell r="K185">
            <v>5828</v>
          </cell>
          <cell r="L185">
            <v>0</v>
          </cell>
          <cell r="M185">
            <v>0</v>
          </cell>
          <cell r="N185">
            <v>13173.83</v>
          </cell>
          <cell r="O185">
            <v>81322066.280000001</v>
          </cell>
          <cell r="P185">
            <v>78070587</v>
          </cell>
          <cell r="Q185">
            <v>3251479.28</v>
          </cell>
          <cell r="R185">
            <v>0</v>
          </cell>
          <cell r="S185">
            <v>0</v>
          </cell>
          <cell r="T185">
            <v>0</v>
          </cell>
          <cell r="U185">
            <v>32972829.469999999</v>
          </cell>
          <cell r="V185">
            <v>903381.28</v>
          </cell>
          <cell r="W185">
            <v>0</v>
          </cell>
          <cell r="X185">
            <v>0</v>
          </cell>
          <cell r="Y185">
            <v>0</v>
          </cell>
          <cell r="Z185">
            <v>0</v>
          </cell>
          <cell r="AA185">
            <v>0</v>
          </cell>
          <cell r="AB185">
            <v>0</v>
          </cell>
          <cell r="AC185">
            <v>0</v>
          </cell>
          <cell r="AD185">
            <v>0</v>
          </cell>
          <cell r="AE185">
            <v>0</v>
          </cell>
          <cell r="AF185">
            <v>0</v>
          </cell>
          <cell r="AG185">
            <v>861631</v>
          </cell>
          <cell r="AH185">
            <v>0</v>
          </cell>
          <cell r="AI185">
            <v>6173</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182</v>
          </cell>
          <cell r="AY185">
            <v>19</v>
          </cell>
          <cell r="AZ185">
            <v>0</v>
          </cell>
          <cell r="BA185">
            <v>0</v>
          </cell>
          <cell r="BB185">
            <v>6006901546</v>
          </cell>
          <cell r="BC185">
            <v>17955900</v>
          </cell>
          <cell r="BD185" t="str">
            <v>AC</v>
          </cell>
          <cell r="BE185">
            <v>5972</v>
          </cell>
        </row>
        <row r="186">
          <cell r="A186">
            <v>2856</v>
          </cell>
          <cell r="B186">
            <v>54</v>
          </cell>
          <cell r="C186">
            <v>10</v>
          </cell>
          <cell r="D186">
            <v>1</v>
          </cell>
          <cell r="E186" t="str">
            <v xml:space="preserve">Ladysmith               </v>
          </cell>
          <cell r="F186">
            <v>457457</v>
          </cell>
          <cell r="G186">
            <v>334400765</v>
          </cell>
          <cell r="H186">
            <v>731</v>
          </cell>
          <cell r="I186">
            <v>34</v>
          </cell>
          <cell r="J186">
            <v>686</v>
          </cell>
          <cell r="K186">
            <v>680</v>
          </cell>
          <cell r="L186">
            <v>0</v>
          </cell>
          <cell r="M186">
            <v>0</v>
          </cell>
          <cell r="N186">
            <v>14941.07</v>
          </cell>
          <cell r="O186">
            <v>10921922.25</v>
          </cell>
          <cell r="P186">
            <v>8747507</v>
          </cell>
          <cell r="Q186">
            <v>2174415.25</v>
          </cell>
          <cell r="R186">
            <v>0</v>
          </cell>
          <cell r="S186">
            <v>0</v>
          </cell>
          <cell r="T186">
            <v>0</v>
          </cell>
          <cell r="U186">
            <v>6939539.8899999997</v>
          </cell>
          <cell r="V186">
            <v>0</v>
          </cell>
          <cell r="W186">
            <v>0</v>
          </cell>
          <cell r="X186">
            <v>0</v>
          </cell>
          <cell r="Y186">
            <v>0</v>
          </cell>
          <cell r="Z186">
            <v>0</v>
          </cell>
          <cell r="AA186">
            <v>0</v>
          </cell>
          <cell r="AB186">
            <v>0</v>
          </cell>
          <cell r="AC186">
            <v>0</v>
          </cell>
          <cell r="AD186">
            <v>0</v>
          </cell>
          <cell r="AE186">
            <v>0</v>
          </cell>
          <cell r="AF186">
            <v>0</v>
          </cell>
          <cell r="AG186">
            <v>861631</v>
          </cell>
          <cell r="AH186">
            <v>0</v>
          </cell>
          <cell r="AI186">
            <v>731</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14</v>
          </cell>
          <cell r="AY186">
            <v>0</v>
          </cell>
          <cell r="AZ186">
            <v>0</v>
          </cell>
          <cell r="BA186">
            <v>0</v>
          </cell>
          <cell r="BB186">
            <v>333332565</v>
          </cell>
          <cell r="BC186">
            <v>1068200</v>
          </cell>
          <cell r="BD186" t="str">
            <v>AC</v>
          </cell>
          <cell r="BE186">
            <v>717</v>
          </cell>
        </row>
        <row r="187">
          <cell r="A187">
            <v>2863</v>
          </cell>
          <cell r="B187">
            <v>62</v>
          </cell>
          <cell r="C187">
            <v>4</v>
          </cell>
          <cell r="D187">
            <v>1</v>
          </cell>
          <cell r="E187" t="str">
            <v xml:space="preserve">Lafarge                 </v>
          </cell>
          <cell r="F187">
            <v>589932</v>
          </cell>
          <cell r="G187">
            <v>146893108</v>
          </cell>
          <cell r="H187">
            <v>249</v>
          </cell>
          <cell r="I187">
            <v>8</v>
          </cell>
          <cell r="J187">
            <v>237</v>
          </cell>
          <cell r="K187">
            <v>238</v>
          </cell>
          <cell r="L187">
            <v>0</v>
          </cell>
          <cell r="M187">
            <v>0</v>
          </cell>
          <cell r="N187">
            <v>12581.84</v>
          </cell>
          <cell r="O187">
            <v>3132879</v>
          </cell>
          <cell r="P187">
            <v>3009760</v>
          </cell>
          <cell r="Q187">
            <v>123119</v>
          </cell>
          <cell r="R187">
            <v>0</v>
          </cell>
          <cell r="S187">
            <v>0</v>
          </cell>
          <cell r="T187">
            <v>0</v>
          </cell>
          <cell r="U187">
            <v>2115925.0299999998</v>
          </cell>
          <cell r="V187">
            <v>0</v>
          </cell>
          <cell r="W187">
            <v>0</v>
          </cell>
          <cell r="X187">
            <v>0</v>
          </cell>
          <cell r="Y187">
            <v>0</v>
          </cell>
          <cell r="Z187">
            <v>0</v>
          </cell>
          <cell r="AA187">
            <v>0</v>
          </cell>
          <cell r="AB187">
            <v>0</v>
          </cell>
          <cell r="AC187">
            <v>0</v>
          </cell>
          <cell r="AD187">
            <v>0</v>
          </cell>
          <cell r="AE187">
            <v>0</v>
          </cell>
          <cell r="AF187">
            <v>0</v>
          </cell>
          <cell r="AG187">
            <v>861631</v>
          </cell>
          <cell r="AH187">
            <v>0</v>
          </cell>
          <cell r="AI187">
            <v>249</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3</v>
          </cell>
          <cell r="AY187">
            <v>0</v>
          </cell>
          <cell r="AZ187">
            <v>0</v>
          </cell>
          <cell r="BA187">
            <v>0</v>
          </cell>
          <cell r="BB187">
            <v>146833708</v>
          </cell>
          <cell r="BC187">
            <v>59400</v>
          </cell>
          <cell r="BD187" t="str">
            <v>AC</v>
          </cell>
          <cell r="BE187">
            <v>246</v>
          </cell>
        </row>
        <row r="188">
          <cell r="A188">
            <v>2884</v>
          </cell>
          <cell r="B188">
            <v>64</v>
          </cell>
          <cell r="C188">
            <v>2</v>
          </cell>
          <cell r="D188">
            <v>2</v>
          </cell>
          <cell r="E188" t="str">
            <v xml:space="preserve">Lake Geneva-Genoa UHS   </v>
          </cell>
          <cell r="F188">
            <v>4478537</v>
          </cell>
          <cell r="G188">
            <v>5799705049</v>
          </cell>
          <cell r="H188">
            <v>1295</v>
          </cell>
          <cell r="I188">
            <v>20</v>
          </cell>
          <cell r="J188">
            <v>1277</v>
          </cell>
          <cell r="K188">
            <v>1258</v>
          </cell>
          <cell r="L188">
            <v>0</v>
          </cell>
          <cell r="M188">
            <v>0</v>
          </cell>
          <cell r="N188">
            <v>13731.4</v>
          </cell>
          <cell r="O188">
            <v>17782169</v>
          </cell>
          <cell r="P188">
            <v>17116583</v>
          </cell>
          <cell r="Q188">
            <v>665586</v>
          </cell>
          <cell r="R188">
            <v>0</v>
          </cell>
          <cell r="S188">
            <v>0</v>
          </cell>
          <cell r="T188">
            <v>0</v>
          </cell>
          <cell r="U188">
            <v>1613942.98</v>
          </cell>
          <cell r="V188">
            <v>0</v>
          </cell>
          <cell r="W188">
            <v>0</v>
          </cell>
          <cell r="X188">
            <v>0</v>
          </cell>
          <cell r="Y188">
            <v>0</v>
          </cell>
          <cell r="Z188">
            <v>0</v>
          </cell>
          <cell r="AA188">
            <v>0</v>
          </cell>
          <cell r="AB188">
            <v>0</v>
          </cell>
          <cell r="AC188">
            <v>0</v>
          </cell>
          <cell r="AD188">
            <v>0</v>
          </cell>
          <cell r="AE188">
            <v>0</v>
          </cell>
          <cell r="AF188">
            <v>0</v>
          </cell>
          <cell r="AG188">
            <v>2584893</v>
          </cell>
          <cell r="AH188">
            <v>0</v>
          </cell>
          <cell r="AI188">
            <v>1295</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7</v>
          </cell>
          <cell r="AY188">
            <v>0</v>
          </cell>
          <cell r="AZ188">
            <v>0</v>
          </cell>
          <cell r="BA188">
            <v>0</v>
          </cell>
          <cell r="BB188">
            <v>5795606049</v>
          </cell>
          <cell r="BC188">
            <v>4099000</v>
          </cell>
          <cell r="BD188" t="str">
            <v>AC</v>
          </cell>
          <cell r="BE188">
            <v>1288</v>
          </cell>
        </row>
        <row r="189">
          <cell r="A189">
            <v>2885</v>
          </cell>
          <cell r="B189">
            <v>64</v>
          </cell>
          <cell r="C189">
            <v>2</v>
          </cell>
          <cell r="D189">
            <v>3</v>
          </cell>
          <cell r="E189" t="str">
            <v xml:space="preserve">Lake Geneva J1          </v>
          </cell>
          <cell r="F189">
            <v>2089356</v>
          </cell>
          <cell r="G189">
            <v>3685624593</v>
          </cell>
          <cell r="H189">
            <v>1764</v>
          </cell>
          <cell r="I189">
            <v>30</v>
          </cell>
          <cell r="J189">
            <v>1703</v>
          </cell>
          <cell r="K189">
            <v>1702</v>
          </cell>
          <cell r="L189">
            <v>0</v>
          </cell>
          <cell r="M189">
            <v>0</v>
          </cell>
          <cell r="N189">
            <v>13289.88</v>
          </cell>
          <cell r="O189">
            <v>23443344</v>
          </cell>
          <cell r="P189">
            <v>21737488</v>
          </cell>
          <cell r="Q189">
            <v>1705856</v>
          </cell>
          <cell r="R189">
            <v>0</v>
          </cell>
          <cell r="S189">
            <v>0</v>
          </cell>
          <cell r="T189">
            <v>0</v>
          </cell>
          <cell r="U189">
            <v>6024272.4500000002</v>
          </cell>
          <cell r="V189">
            <v>0</v>
          </cell>
          <cell r="W189">
            <v>0</v>
          </cell>
          <cell r="X189">
            <v>0</v>
          </cell>
          <cell r="Y189">
            <v>0</v>
          </cell>
          <cell r="Z189">
            <v>0</v>
          </cell>
          <cell r="AA189">
            <v>0</v>
          </cell>
          <cell r="AB189">
            <v>0</v>
          </cell>
          <cell r="AC189">
            <v>0</v>
          </cell>
          <cell r="AD189">
            <v>0</v>
          </cell>
          <cell r="AE189">
            <v>0</v>
          </cell>
          <cell r="AF189">
            <v>0</v>
          </cell>
          <cell r="AG189">
            <v>1292446</v>
          </cell>
          <cell r="AH189">
            <v>0</v>
          </cell>
          <cell r="AI189">
            <v>1764</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31</v>
          </cell>
          <cell r="AY189">
            <v>0</v>
          </cell>
          <cell r="AZ189">
            <v>0</v>
          </cell>
          <cell r="BA189">
            <v>0</v>
          </cell>
          <cell r="BB189">
            <v>3681834393</v>
          </cell>
          <cell r="BC189">
            <v>3790200</v>
          </cell>
          <cell r="BD189" t="str">
            <v>AC</v>
          </cell>
          <cell r="BE189">
            <v>1733</v>
          </cell>
        </row>
        <row r="190">
          <cell r="A190">
            <v>2891</v>
          </cell>
          <cell r="B190">
            <v>9</v>
          </cell>
          <cell r="C190">
            <v>10</v>
          </cell>
          <cell r="D190">
            <v>1</v>
          </cell>
          <cell r="E190" t="str">
            <v xml:space="preserve">Lake Holcombe           </v>
          </cell>
          <cell r="F190">
            <v>2115295</v>
          </cell>
          <cell r="G190">
            <v>583821344</v>
          </cell>
          <cell r="H190">
            <v>276</v>
          </cell>
          <cell r="I190">
            <v>5</v>
          </cell>
          <cell r="J190">
            <v>273</v>
          </cell>
          <cell r="K190">
            <v>269</v>
          </cell>
          <cell r="L190">
            <v>0</v>
          </cell>
          <cell r="M190">
            <v>0.12</v>
          </cell>
          <cell r="N190">
            <v>14651.57</v>
          </cell>
          <cell r="O190">
            <v>4043833</v>
          </cell>
          <cell r="P190">
            <v>3990758</v>
          </cell>
          <cell r="Q190">
            <v>53075</v>
          </cell>
          <cell r="R190">
            <v>0</v>
          </cell>
          <cell r="S190">
            <v>0</v>
          </cell>
          <cell r="T190">
            <v>0</v>
          </cell>
          <cell r="U190">
            <v>107808.69</v>
          </cell>
          <cell r="V190">
            <v>0</v>
          </cell>
          <cell r="W190">
            <v>0</v>
          </cell>
          <cell r="X190">
            <v>0</v>
          </cell>
          <cell r="Y190">
            <v>0</v>
          </cell>
          <cell r="Z190">
            <v>0</v>
          </cell>
          <cell r="AA190">
            <v>0</v>
          </cell>
          <cell r="AB190">
            <v>0</v>
          </cell>
          <cell r="AC190">
            <v>0.23</v>
          </cell>
          <cell r="AD190">
            <v>0</v>
          </cell>
          <cell r="AE190">
            <v>0</v>
          </cell>
          <cell r="AF190">
            <v>0</v>
          </cell>
          <cell r="AG190">
            <v>861631</v>
          </cell>
          <cell r="AH190">
            <v>0</v>
          </cell>
          <cell r="AI190">
            <v>276</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583773744</v>
          </cell>
          <cell r="BC190">
            <v>47600</v>
          </cell>
          <cell r="BD190" t="str">
            <v>AC</v>
          </cell>
          <cell r="BE190">
            <v>276</v>
          </cell>
        </row>
        <row r="191">
          <cell r="A191">
            <v>2898</v>
          </cell>
          <cell r="B191">
            <v>28</v>
          </cell>
          <cell r="C191">
            <v>2</v>
          </cell>
          <cell r="D191">
            <v>1</v>
          </cell>
          <cell r="E191" t="str">
            <v xml:space="preserve">Lake Mills Area         </v>
          </cell>
          <cell r="F191">
            <v>955821</v>
          </cell>
          <cell r="G191">
            <v>1504461704</v>
          </cell>
          <cell r="H191">
            <v>1574</v>
          </cell>
          <cell r="I191">
            <v>83</v>
          </cell>
          <cell r="J191">
            <v>1471</v>
          </cell>
          <cell r="K191">
            <v>1468</v>
          </cell>
          <cell r="L191">
            <v>0</v>
          </cell>
          <cell r="M191">
            <v>0.13</v>
          </cell>
          <cell r="N191">
            <v>12107.81</v>
          </cell>
          <cell r="O191">
            <v>19057700.440000001</v>
          </cell>
          <cell r="P191">
            <v>15984060.15</v>
          </cell>
          <cell r="Q191">
            <v>3073640.29</v>
          </cell>
          <cell r="R191">
            <v>0</v>
          </cell>
          <cell r="S191">
            <v>0</v>
          </cell>
          <cell r="T191">
            <v>0</v>
          </cell>
          <cell r="U191">
            <v>9229884.4700000007</v>
          </cell>
          <cell r="V191">
            <v>113484.29</v>
          </cell>
          <cell r="W191">
            <v>0</v>
          </cell>
          <cell r="X191">
            <v>0</v>
          </cell>
          <cell r="Y191">
            <v>0</v>
          </cell>
          <cell r="Z191">
            <v>0</v>
          </cell>
          <cell r="AA191">
            <v>0</v>
          </cell>
          <cell r="AB191">
            <v>0</v>
          </cell>
          <cell r="AC191">
            <v>0</v>
          </cell>
          <cell r="AD191">
            <v>0.25</v>
          </cell>
          <cell r="AE191">
            <v>0</v>
          </cell>
          <cell r="AF191">
            <v>0</v>
          </cell>
          <cell r="AG191">
            <v>861631</v>
          </cell>
          <cell r="AH191">
            <v>0</v>
          </cell>
          <cell r="AI191">
            <v>1574</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20</v>
          </cell>
          <cell r="AY191">
            <v>0</v>
          </cell>
          <cell r="AZ191">
            <v>0</v>
          </cell>
          <cell r="BA191">
            <v>1</v>
          </cell>
          <cell r="BB191">
            <v>1503672804</v>
          </cell>
          <cell r="BC191">
            <v>788900</v>
          </cell>
          <cell r="BD191" t="str">
            <v>AC</v>
          </cell>
          <cell r="BE191">
            <v>1553</v>
          </cell>
        </row>
        <row r="192">
          <cell r="A192">
            <v>2912</v>
          </cell>
          <cell r="B192">
            <v>22</v>
          </cell>
          <cell r="C192">
            <v>3</v>
          </cell>
          <cell r="D192">
            <v>1</v>
          </cell>
          <cell r="E192" t="str">
            <v xml:space="preserve">Lancaster Community     </v>
          </cell>
          <cell r="F192">
            <v>520729</v>
          </cell>
          <cell r="G192">
            <v>531664188</v>
          </cell>
          <cell r="H192">
            <v>1021</v>
          </cell>
          <cell r="I192">
            <v>51</v>
          </cell>
          <cell r="J192">
            <v>961</v>
          </cell>
          <cell r="K192">
            <v>978</v>
          </cell>
          <cell r="L192">
            <v>0</v>
          </cell>
          <cell r="M192">
            <v>0</v>
          </cell>
          <cell r="N192">
            <v>10722.37</v>
          </cell>
          <cell r="O192">
            <v>10947537.52</v>
          </cell>
          <cell r="P192">
            <v>10947537.52</v>
          </cell>
          <cell r="Q192">
            <v>0</v>
          </cell>
          <cell r="R192">
            <v>0</v>
          </cell>
          <cell r="S192">
            <v>0</v>
          </cell>
          <cell r="T192">
            <v>0</v>
          </cell>
          <cell r="U192">
            <v>7847989.9299999997</v>
          </cell>
          <cell r="V192">
            <v>0</v>
          </cell>
          <cell r="W192">
            <v>0</v>
          </cell>
          <cell r="X192">
            <v>0</v>
          </cell>
          <cell r="Y192">
            <v>0</v>
          </cell>
          <cell r="Z192">
            <v>0</v>
          </cell>
          <cell r="AA192">
            <v>0</v>
          </cell>
          <cell r="AB192">
            <v>0</v>
          </cell>
          <cell r="AC192">
            <v>0</v>
          </cell>
          <cell r="AD192">
            <v>0</v>
          </cell>
          <cell r="AE192">
            <v>0</v>
          </cell>
          <cell r="AF192">
            <v>0</v>
          </cell>
          <cell r="AG192">
            <v>861631</v>
          </cell>
          <cell r="AH192">
            <v>0</v>
          </cell>
          <cell r="AI192">
            <v>1021</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530931888</v>
          </cell>
          <cell r="BC192">
            <v>732300</v>
          </cell>
          <cell r="BD192" t="str">
            <v>AC</v>
          </cell>
          <cell r="BE192">
            <v>1021</v>
          </cell>
        </row>
        <row r="193">
          <cell r="A193">
            <v>2940</v>
          </cell>
          <cell r="B193">
            <v>21</v>
          </cell>
          <cell r="C193">
            <v>8</v>
          </cell>
          <cell r="D193">
            <v>1</v>
          </cell>
          <cell r="E193" t="str">
            <v xml:space="preserve">Laona                   </v>
          </cell>
          <cell r="F193">
            <v>768301</v>
          </cell>
          <cell r="G193">
            <v>192075152</v>
          </cell>
          <cell r="H193">
            <v>250</v>
          </cell>
          <cell r="I193">
            <v>0</v>
          </cell>
          <cell r="J193">
            <v>253</v>
          </cell>
          <cell r="K193">
            <v>246</v>
          </cell>
          <cell r="L193">
            <v>0</v>
          </cell>
          <cell r="M193">
            <v>0</v>
          </cell>
          <cell r="N193">
            <v>14756.62</v>
          </cell>
          <cell r="O193">
            <v>3689155.96</v>
          </cell>
          <cell r="P193">
            <v>3689155.96</v>
          </cell>
          <cell r="Q193">
            <v>0</v>
          </cell>
          <cell r="R193">
            <v>0</v>
          </cell>
          <cell r="S193">
            <v>0</v>
          </cell>
          <cell r="T193">
            <v>0</v>
          </cell>
          <cell r="U193">
            <v>1652836.17</v>
          </cell>
          <cell r="V193">
            <v>0</v>
          </cell>
          <cell r="W193">
            <v>0</v>
          </cell>
          <cell r="X193">
            <v>0</v>
          </cell>
          <cell r="Y193">
            <v>0</v>
          </cell>
          <cell r="Z193">
            <v>0</v>
          </cell>
          <cell r="AA193">
            <v>0</v>
          </cell>
          <cell r="AB193">
            <v>0</v>
          </cell>
          <cell r="AC193">
            <v>0</v>
          </cell>
          <cell r="AD193">
            <v>0</v>
          </cell>
          <cell r="AE193">
            <v>0</v>
          </cell>
          <cell r="AF193">
            <v>0</v>
          </cell>
          <cell r="AG193">
            <v>861631</v>
          </cell>
          <cell r="AH193">
            <v>0</v>
          </cell>
          <cell r="AI193">
            <v>250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191891652</v>
          </cell>
          <cell r="BC193">
            <v>183500</v>
          </cell>
          <cell r="BD193" t="str">
            <v>AC</v>
          </cell>
          <cell r="BE193">
            <v>250</v>
          </cell>
        </row>
        <row r="194">
          <cell r="A194">
            <v>2961</v>
          </cell>
          <cell r="B194">
            <v>42</v>
          </cell>
          <cell r="C194">
            <v>8</v>
          </cell>
          <cell r="D194">
            <v>1</v>
          </cell>
          <cell r="E194" t="str">
            <v xml:space="preserve">Lena                    </v>
          </cell>
          <cell r="F194">
            <v>565919</v>
          </cell>
          <cell r="G194">
            <v>236553964</v>
          </cell>
          <cell r="H194">
            <v>418</v>
          </cell>
          <cell r="I194">
            <v>8</v>
          </cell>
          <cell r="J194">
            <v>399</v>
          </cell>
          <cell r="K194">
            <v>406</v>
          </cell>
          <cell r="L194">
            <v>0</v>
          </cell>
          <cell r="M194">
            <v>0</v>
          </cell>
          <cell r="N194">
            <v>13434.33</v>
          </cell>
          <cell r="O194">
            <v>5615548.3700000001</v>
          </cell>
          <cell r="P194">
            <v>5569198.3700000001</v>
          </cell>
          <cell r="Q194">
            <v>46350</v>
          </cell>
          <cell r="R194">
            <v>0</v>
          </cell>
          <cell r="S194">
            <v>0</v>
          </cell>
          <cell r="T194">
            <v>0</v>
          </cell>
          <cell r="U194">
            <v>3461852.55</v>
          </cell>
          <cell r="V194">
            <v>0</v>
          </cell>
          <cell r="W194">
            <v>0</v>
          </cell>
          <cell r="X194">
            <v>0</v>
          </cell>
          <cell r="Y194">
            <v>0</v>
          </cell>
          <cell r="Z194">
            <v>0</v>
          </cell>
          <cell r="AA194">
            <v>0</v>
          </cell>
          <cell r="AB194">
            <v>0</v>
          </cell>
          <cell r="AC194">
            <v>0</v>
          </cell>
          <cell r="AD194">
            <v>0</v>
          </cell>
          <cell r="AE194">
            <v>0</v>
          </cell>
          <cell r="AF194">
            <v>0</v>
          </cell>
          <cell r="AG194">
            <v>861631</v>
          </cell>
          <cell r="AH194">
            <v>0</v>
          </cell>
          <cell r="AI194">
            <v>418</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7</v>
          </cell>
          <cell r="AY194">
            <v>0</v>
          </cell>
          <cell r="AZ194">
            <v>0</v>
          </cell>
          <cell r="BA194">
            <v>0</v>
          </cell>
          <cell r="BB194">
            <v>236471464</v>
          </cell>
          <cell r="BC194">
            <v>82500</v>
          </cell>
          <cell r="BD194" t="str">
            <v>AC</v>
          </cell>
          <cell r="BE194">
            <v>411</v>
          </cell>
        </row>
        <row r="195">
          <cell r="A195">
            <v>3087</v>
          </cell>
          <cell r="B195">
            <v>64</v>
          </cell>
          <cell r="C195">
            <v>2</v>
          </cell>
          <cell r="D195">
            <v>3</v>
          </cell>
          <cell r="E195" t="str">
            <v xml:space="preserve">Linn J4                 </v>
          </cell>
          <cell r="F195">
            <v>7332973</v>
          </cell>
          <cell r="G195">
            <v>733297321</v>
          </cell>
          <cell r="H195">
            <v>100</v>
          </cell>
          <cell r="I195">
            <v>0</v>
          </cell>
          <cell r="J195">
            <v>96</v>
          </cell>
          <cell r="K195">
            <v>98</v>
          </cell>
          <cell r="L195">
            <v>0</v>
          </cell>
          <cell r="M195">
            <v>0</v>
          </cell>
          <cell r="N195">
            <v>21159.35</v>
          </cell>
          <cell r="O195">
            <v>2115935</v>
          </cell>
          <cell r="P195">
            <v>1905435</v>
          </cell>
          <cell r="Q195">
            <v>210500</v>
          </cell>
          <cell r="R195">
            <v>0</v>
          </cell>
          <cell r="S195">
            <v>0</v>
          </cell>
          <cell r="T195">
            <v>0</v>
          </cell>
          <cell r="U195">
            <v>2126.58</v>
          </cell>
          <cell r="V195">
            <v>0</v>
          </cell>
          <cell r="W195">
            <v>0</v>
          </cell>
          <cell r="X195">
            <v>0</v>
          </cell>
          <cell r="Y195">
            <v>0</v>
          </cell>
          <cell r="Z195">
            <v>0</v>
          </cell>
          <cell r="AA195">
            <v>0</v>
          </cell>
          <cell r="AB195">
            <v>0</v>
          </cell>
          <cell r="AC195">
            <v>0</v>
          </cell>
          <cell r="AD195">
            <v>0</v>
          </cell>
          <cell r="AE195">
            <v>0</v>
          </cell>
          <cell r="AF195">
            <v>0</v>
          </cell>
          <cell r="AG195">
            <v>1292446</v>
          </cell>
          <cell r="AH195">
            <v>0</v>
          </cell>
          <cell r="AI195">
            <v>100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3</v>
          </cell>
          <cell r="AY195">
            <v>0</v>
          </cell>
          <cell r="AZ195">
            <v>0</v>
          </cell>
          <cell r="BA195">
            <v>0</v>
          </cell>
          <cell r="BB195">
            <v>733252721</v>
          </cell>
          <cell r="BC195">
            <v>44600</v>
          </cell>
          <cell r="BD195" t="str">
            <v>AC</v>
          </cell>
          <cell r="BE195">
            <v>97</v>
          </cell>
        </row>
        <row r="196">
          <cell r="A196">
            <v>3094</v>
          </cell>
          <cell r="B196">
            <v>64</v>
          </cell>
          <cell r="C196">
            <v>2</v>
          </cell>
          <cell r="D196">
            <v>3</v>
          </cell>
          <cell r="E196" t="str">
            <v xml:space="preserve">Linn J6                 </v>
          </cell>
          <cell r="F196">
            <v>13094133</v>
          </cell>
          <cell r="G196">
            <v>1165377801</v>
          </cell>
          <cell r="H196">
            <v>89</v>
          </cell>
          <cell r="I196">
            <v>0</v>
          </cell>
          <cell r="J196">
            <v>89</v>
          </cell>
          <cell r="K196">
            <v>88</v>
          </cell>
          <cell r="L196">
            <v>0</v>
          </cell>
          <cell r="M196">
            <v>0</v>
          </cell>
          <cell r="N196">
            <v>19540.939999999999</v>
          </cell>
          <cell r="O196">
            <v>1739144</v>
          </cell>
          <cell r="P196">
            <v>1467792</v>
          </cell>
          <cell r="Q196">
            <v>271352</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1292446</v>
          </cell>
          <cell r="AH196">
            <v>0</v>
          </cell>
          <cell r="AI196">
            <v>89</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1165361401</v>
          </cell>
          <cell r="BC196">
            <v>16400</v>
          </cell>
          <cell r="BD196" t="str">
            <v>AC</v>
          </cell>
          <cell r="BE196">
            <v>89</v>
          </cell>
        </row>
        <row r="197">
          <cell r="A197">
            <v>3122</v>
          </cell>
          <cell r="B197">
            <v>67</v>
          </cell>
          <cell r="C197">
            <v>1</v>
          </cell>
          <cell r="D197">
            <v>3</v>
          </cell>
          <cell r="E197" t="str">
            <v xml:space="preserve">Richmond                </v>
          </cell>
          <cell r="F197">
            <v>1445935</v>
          </cell>
          <cell r="G197">
            <v>566806566</v>
          </cell>
          <cell r="H197">
            <v>392</v>
          </cell>
          <cell r="I197">
            <v>11</v>
          </cell>
          <cell r="J197">
            <v>374</v>
          </cell>
          <cell r="K197">
            <v>376</v>
          </cell>
          <cell r="L197">
            <v>0</v>
          </cell>
          <cell r="M197">
            <v>0</v>
          </cell>
          <cell r="N197">
            <v>6133.78</v>
          </cell>
          <cell r="O197">
            <v>2404440.54</v>
          </cell>
          <cell r="P197">
            <v>2404440.54</v>
          </cell>
          <cell r="Q197">
            <v>0</v>
          </cell>
          <cell r="R197">
            <v>0</v>
          </cell>
          <cell r="S197">
            <v>0</v>
          </cell>
          <cell r="T197">
            <v>0</v>
          </cell>
          <cell r="U197">
            <v>2059991.02</v>
          </cell>
          <cell r="V197">
            <v>0</v>
          </cell>
          <cell r="W197">
            <v>0</v>
          </cell>
          <cell r="X197">
            <v>0</v>
          </cell>
          <cell r="Y197">
            <v>0</v>
          </cell>
          <cell r="Z197">
            <v>0</v>
          </cell>
          <cell r="AA197">
            <v>0</v>
          </cell>
          <cell r="AB197">
            <v>0</v>
          </cell>
          <cell r="AC197">
            <v>0</v>
          </cell>
          <cell r="AD197">
            <v>0</v>
          </cell>
          <cell r="AE197">
            <v>0</v>
          </cell>
          <cell r="AF197">
            <v>0</v>
          </cell>
          <cell r="AG197">
            <v>1292446</v>
          </cell>
          <cell r="AH197">
            <v>0</v>
          </cell>
          <cell r="AI197">
            <v>392</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5</v>
          </cell>
          <cell r="AY197">
            <v>1</v>
          </cell>
          <cell r="AZ197">
            <v>0</v>
          </cell>
          <cell r="BA197">
            <v>0</v>
          </cell>
          <cell r="BB197">
            <v>566783766</v>
          </cell>
          <cell r="BC197">
            <v>22800</v>
          </cell>
          <cell r="BD197" t="str">
            <v>AC</v>
          </cell>
          <cell r="BE197">
            <v>386</v>
          </cell>
        </row>
        <row r="198">
          <cell r="A198">
            <v>3129</v>
          </cell>
          <cell r="B198">
            <v>44</v>
          </cell>
          <cell r="C198">
            <v>6</v>
          </cell>
          <cell r="D198">
            <v>1</v>
          </cell>
          <cell r="E198" t="str">
            <v xml:space="preserve">Little Chute Area       </v>
          </cell>
          <cell r="F198">
            <v>537670</v>
          </cell>
          <cell r="G198">
            <v>696819891</v>
          </cell>
          <cell r="H198">
            <v>1296</v>
          </cell>
          <cell r="I198">
            <v>27</v>
          </cell>
          <cell r="J198">
            <v>1184</v>
          </cell>
          <cell r="K198">
            <v>1196</v>
          </cell>
          <cell r="L198">
            <v>0</v>
          </cell>
          <cell r="M198">
            <v>0</v>
          </cell>
          <cell r="N198">
            <v>11498.37</v>
          </cell>
          <cell r="O198">
            <v>14901887.67</v>
          </cell>
          <cell r="P198">
            <v>13415505</v>
          </cell>
          <cell r="Q198">
            <v>1486382.67</v>
          </cell>
          <cell r="R198">
            <v>0</v>
          </cell>
          <cell r="S198">
            <v>0</v>
          </cell>
          <cell r="T198">
            <v>0</v>
          </cell>
          <cell r="U198">
            <v>10220549.880000001</v>
          </cell>
          <cell r="V198">
            <v>0</v>
          </cell>
          <cell r="W198">
            <v>0</v>
          </cell>
          <cell r="X198">
            <v>0</v>
          </cell>
          <cell r="Y198">
            <v>0</v>
          </cell>
          <cell r="Z198">
            <v>0</v>
          </cell>
          <cell r="AA198">
            <v>0</v>
          </cell>
          <cell r="AB198">
            <v>0</v>
          </cell>
          <cell r="AC198">
            <v>0</v>
          </cell>
          <cell r="AD198">
            <v>0</v>
          </cell>
          <cell r="AE198">
            <v>0</v>
          </cell>
          <cell r="AF198">
            <v>0</v>
          </cell>
          <cell r="AG198">
            <v>861631</v>
          </cell>
          <cell r="AH198">
            <v>0</v>
          </cell>
          <cell r="AI198">
            <v>1296</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76</v>
          </cell>
          <cell r="AY198">
            <v>3</v>
          </cell>
          <cell r="AZ198">
            <v>0</v>
          </cell>
          <cell r="BA198">
            <v>0</v>
          </cell>
          <cell r="BB198">
            <v>694913291</v>
          </cell>
          <cell r="BC198">
            <v>1906600</v>
          </cell>
          <cell r="BD198" t="str">
            <v>AC</v>
          </cell>
          <cell r="BE198">
            <v>1217</v>
          </cell>
        </row>
        <row r="199">
          <cell r="A199">
            <v>3150</v>
          </cell>
          <cell r="B199">
            <v>11</v>
          </cell>
          <cell r="C199">
            <v>5</v>
          </cell>
          <cell r="D199">
            <v>1</v>
          </cell>
          <cell r="E199" t="str">
            <v xml:space="preserve">Lodi                    </v>
          </cell>
          <cell r="F199">
            <v>1125265</v>
          </cell>
          <cell r="G199">
            <v>1681145764</v>
          </cell>
          <cell r="H199">
            <v>1494</v>
          </cell>
          <cell r="I199">
            <v>56</v>
          </cell>
          <cell r="J199">
            <v>1426</v>
          </cell>
          <cell r="K199">
            <v>1434</v>
          </cell>
          <cell r="L199">
            <v>0</v>
          </cell>
          <cell r="M199">
            <v>0</v>
          </cell>
          <cell r="N199">
            <v>10364.629999999999</v>
          </cell>
          <cell r="O199">
            <v>15484758.65</v>
          </cell>
          <cell r="P199">
            <v>14476434.439999999</v>
          </cell>
          <cell r="Q199">
            <v>1008324.21</v>
          </cell>
          <cell r="R199">
            <v>0</v>
          </cell>
          <cell r="S199">
            <v>0</v>
          </cell>
          <cell r="T199">
            <v>0</v>
          </cell>
          <cell r="U199">
            <v>5357465.7699999996</v>
          </cell>
          <cell r="V199">
            <v>76699.210000000006</v>
          </cell>
          <cell r="W199">
            <v>0</v>
          </cell>
          <cell r="X199">
            <v>0</v>
          </cell>
          <cell r="Y199">
            <v>0</v>
          </cell>
          <cell r="Z199">
            <v>0</v>
          </cell>
          <cell r="AA199">
            <v>0</v>
          </cell>
          <cell r="AB199">
            <v>0</v>
          </cell>
          <cell r="AC199">
            <v>0</v>
          </cell>
          <cell r="AD199">
            <v>0</v>
          </cell>
          <cell r="AE199">
            <v>0</v>
          </cell>
          <cell r="AF199">
            <v>0</v>
          </cell>
          <cell r="AG199">
            <v>861631</v>
          </cell>
          <cell r="AH199">
            <v>0</v>
          </cell>
          <cell r="AI199">
            <v>1494</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7</v>
          </cell>
          <cell r="AY199">
            <v>1</v>
          </cell>
          <cell r="AZ199">
            <v>0</v>
          </cell>
          <cell r="BA199">
            <v>0</v>
          </cell>
          <cell r="BB199">
            <v>1680904664</v>
          </cell>
          <cell r="BC199">
            <v>241100</v>
          </cell>
          <cell r="BD199" t="str">
            <v>AC</v>
          </cell>
          <cell r="BE199">
            <v>1486</v>
          </cell>
        </row>
        <row r="200">
          <cell r="A200">
            <v>3171</v>
          </cell>
          <cell r="B200">
            <v>14</v>
          </cell>
          <cell r="C200">
            <v>6</v>
          </cell>
          <cell r="D200">
            <v>1</v>
          </cell>
          <cell r="E200" t="str">
            <v xml:space="preserve">Lomira                  </v>
          </cell>
          <cell r="F200">
            <v>647236</v>
          </cell>
          <cell r="G200">
            <v>695131314</v>
          </cell>
          <cell r="H200">
            <v>1074</v>
          </cell>
          <cell r="I200">
            <v>57</v>
          </cell>
          <cell r="J200">
            <v>977</v>
          </cell>
          <cell r="K200">
            <v>979</v>
          </cell>
          <cell r="L200">
            <v>0</v>
          </cell>
          <cell r="M200">
            <v>0</v>
          </cell>
          <cell r="N200">
            <v>12052.12</v>
          </cell>
          <cell r="O200">
            <v>12943981</v>
          </cell>
          <cell r="P200">
            <v>11248095</v>
          </cell>
          <cell r="Q200">
            <v>1695886</v>
          </cell>
          <cell r="R200">
            <v>0</v>
          </cell>
          <cell r="S200">
            <v>0</v>
          </cell>
          <cell r="T200">
            <v>0</v>
          </cell>
          <cell r="U200">
            <v>8482854.6999999993</v>
          </cell>
          <cell r="V200">
            <v>0</v>
          </cell>
          <cell r="W200">
            <v>0</v>
          </cell>
          <cell r="X200">
            <v>0</v>
          </cell>
          <cell r="Y200">
            <v>0</v>
          </cell>
          <cell r="Z200">
            <v>0</v>
          </cell>
          <cell r="AA200">
            <v>0</v>
          </cell>
          <cell r="AB200">
            <v>0</v>
          </cell>
          <cell r="AC200">
            <v>0</v>
          </cell>
          <cell r="AD200">
            <v>0</v>
          </cell>
          <cell r="AE200">
            <v>0</v>
          </cell>
          <cell r="AF200">
            <v>0</v>
          </cell>
          <cell r="AG200">
            <v>861631</v>
          </cell>
          <cell r="AH200">
            <v>0</v>
          </cell>
          <cell r="AI200">
            <v>1074</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37</v>
          </cell>
          <cell r="AY200">
            <v>2</v>
          </cell>
          <cell r="AZ200">
            <v>0</v>
          </cell>
          <cell r="BA200">
            <v>0</v>
          </cell>
          <cell r="BB200">
            <v>691776414</v>
          </cell>
          <cell r="BC200">
            <v>3354900</v>
          </cell>
          <cell r="BD200" t="str">
            <v>AC</v>
          </cell>
          <cell r="BE200">
            <v>1035</v>
          </cell>
        </row>
        <row r="201">
          <cell r="A201">
            <v>3206</v>
          </cell>
          <cell r="B201">
            <v>10</v>
          </cell>
          <cell r="C201">
            <v>10</v>
          </cell>
          <cell r="D201">
            <v>1</v>
          </cell>
          <cell r="E201" t="str">
            <v xml:space="preserve">Loyal                   </v>
          </cell>
          <cell r="F201">
            <v>513227</v>
          </cell>
          <cell r="G201">
            <v>264825314</v>
          </cell>
          <cell r="H201">
            <v>516</v>
          </cell>
          <cell r="I201">
            <v>22</v>
          </cell>
          <cell r="J201">
            <v>485</v>
          </cell>
          <cell r="K201">
            <v>481</v>
          </cell>
          <cell r="L201">
            <v>0</v>
          </cell>
          <cell r="M201">
            <v>0</v>
          </cell>
          <cell r="N201">
            <v>11751.66</v>
          </cell>
          <cell r="O201">
            <v>6063857</v>
          </cell>
          <cell r="P201">
            <v>6063857</v>
          </cell>
          <cell r="Q201">
            <v>0</v>
          </cell>
          <cell r="R201">
            <v>0</v>
          </cell>
          <cell r="S201">
            <v>0</v>
          </cell>
          <cell r="T201">
            <v>0</v>
          </cell>
          <cell r="U201">
            <v>4372292.01</v>
          </cell>
          <cell r="V201">
            <v>0</v>
          </cell>
          <cell r="W201">
            <v>0</v>
          </cell>
          <cell r="X201">
            <v>0</v>
          </cell>
          <cell r="Y201">
            <v>0</v>
          </cell>
          <cell r="Z201">
            <v>0</v>
          </cell>
          <cell r="AA201">
            <v>0</v>
          </cell>
          <cell r="AB201">
            <v>0</v>
          </cell>
          <cell r="AC201">
            <v>0</v>
          </cell>
          <cell r="AD201">
            <v>0</v>
          </cell>
          <cell r="AE201">
            <v>0</v>
          </cell>
          <cell r="AF201">
            <v>0</v>
          </cell>
          <cell r="AG201">
            <v>861631</v>
          </cell>
          <cell r="AH201">
            <v>0</v>
          </cell>
          <cell r="AI201">
            <v>516</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11</v>
          </cell>
          <cell r="AY201">
            <v>0</v>
          </cell>
          <cell r="AZ201">
            <v>0</v>
          </cell>
          <cell r="BA201">
            <v>0</v>
          </cell>
          <cell r="BB201">
            <v>264621614</v>
          </cell>
          <cell r="BC201">
            <v>203700</v>
          </cell>
          <cell r="BD201" t="str">
            <v>AC</v>
          </cell>
          <cell r="BE201">
            <v>505</v>
          </cell>
        </row>
        <row r="202">
          <cell r="A202">
            <v>3213</v>
          </cell>
          <cell r="B202">
            <v>48</v>
          </cell>
          <cell r="C202">
            <v>11</v>
          </cell>
          <cell r="D202">
            <v>1</v>
          </cell>
          <cell r="E202" t="str">
            <v xml:space="preserve">Luck                    </v>
          </cell>
          <cell r="F202">
            <v>949098</v>
          </cell>
          <cell r="G202">
            <v>452719761</v>
          </cell>
          <cell r="H202">
            <v>477</v>
          </cell>
          <cell r="I202">
            <v>40</v>
          </cell>
          <cell r="J202">
            <v>435</v>
          </cell>
          <cell r="K202">
            <v>434</v>
          </cell>
          <cell r="L202">
            <v>0</v>
          </cell>
          <cell r="M202">
            <v>0</v>
          </cell>
          <cell r="N202">
            <v>12212.51</v>
          </cell>
          <cell r="O202">
            <v>5825369</v>
          </cell>
          <cell r="P202">
            <v>5292670</v>
          </cell>
          <cell r="Q202">
            <v>532699</v>
          </cell>
          <cell r="R202">
            <v>0</v>
          </cell>
          <cell r="S202">
            <v>0</v>
          </cell>
          <cell r="T202">
            <v>0</v>
          </cell>
          <cell r="U202">
            <v>2875836.88</v>
          </cell>
          <cell r="V202">
            <v>0</v>
          </cell>
          <cell r="W202">
            <v>0</v>
          </cell>
          <cell r="X202">
            <v>0</v>
          </cell>
          <cell r="Y202">
            <v>0</v>
          </cell>
          <cell r="Z202">
            <v>0</v>
          </cell>
          <cell r="AA202">
            <v>0</v>
          </cell>
          <cell r="AB202">
            <v>0</v>
          </cell>
          <cell r="AC202">
            <v>0</v>
          </cell>
          <cell r="AD202">
            <v>0</v>
          </cell>
          <cell r="AE202">
            <v>0</v>
          </cell>
          <cell r="AF202">
            <v>0</v>
          </cell>
          <cell r="AG202">
            <v>861631</v>
          </cell>
          <cell r="AH202">
            <v>0</v>
          </cell>
          <cell r="AI202">
            <v>477</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2</v>
          </cell>
          <cell r="AY202">
            <v>0</v>
          </cell>
          <cell r="AZ202">
            <v>0</v>
          </cell>
          <cell r="BA202">
            <v>0</v>
          </cell>
          <cell r="BB202">
            <v>452645961</v>
          </cell>
          <cell r="BC202">
            <v>73800</v>
          </cell>
          <cell r="BD202" t="str">
            <v>AC</v>
          </cell>
          <cell r="BE202">
            <v>475</v>
          </cell>
        </row>
        <row r="203">
          <cell r="A203">
            <v>3220</v>
          </cell>
          <cell r="B203">
            <v>31</v>
          </cell>
          <cell r="C203">
            <v>7</v>
          </cell>
          <cell r="D203">
            <v>1</v>
          </cell>
          <cell r="E203" t="str">
            <v xml:space="preserve">Luxemburg-Casco         </v>
          </cell>
          <cell r="F203">
            <v>732603</v>
          </cell>
          <cell r="G203">
            <v>1341396407</v>
          </cell>
          <cell r="H203">
            <v>1831</v>
          </cell>
          <cell r="I203">
            <v>25</v>
          </cell>
          <cell r="J203">
            <v>1766</v>
          </cell>
          <cell r="K203">
            <v>1763</v>
          </cell>
          <cell r="L203">
            <v>0</v>
          </cell>
          <cell r="M203">
            <v>0</v>
          </cell>
          <cell r="N203">
            <v>11132.19</v>
          </cell>
          <cell r="O203">
            <v>20383049</v>
          </cell>
          <cell r="P203">
            <v>17945055</v>
          </cell>
          <cell r="Q203">
            <v>2437994</v>
          </cell>
          <cell r="R203">
            <v>0</v>
          </cell>
          <cell r="S203">
            <v>0</v>
          </cell>
          <cell r="T203">
            <v>0</v>
          </cell>
          <cell r="U203">
            <v>12187381.07</v>
          </cell>
          <cell r="V203">
            <v>0</v>
          </cell>
          <cell r="W203">
            <v>0</v>
          </cell>
          <cell r="X203">
            <v>0</v>
          </cell>
          <cell r="Y203">
            <v>0</v>
          </cell>
          <cell r="Z203">
            <v>0</v>
          </cell>
          <cell r="AA203">
            <v>0</v>
          </cell>
          <cell r="AB203">
            <v>0</v>
          </cell>
          <cell r="AC203">
            <v>0</v>
          </cell>
          <cell r="AD203">
            <v>0</v>
          </cell>
          <cell r="AE203">
            <v>0</v>
          </cell>
          <cell r="AF203">
            <v>0</v>
          </cell>
          <cell r="AG203">
            <v>861631</v>
          </cell>
          <cell r="AH203">
            <v>0</v>
          </cell>
          <cell r="AI203">
            <v>1831</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41</v>
          </cell>
          <cell r="AY203">
            <v>0</v>
          </cell>
          <cell r="AZ203">
            <v>0</v>
          </cell>
          <cell r="BA203">
            <v>0</v>
          </cell>
          <cell r="BB203">
            <v>1339747007</v>
          </cell>
          <cell r="BC203">
            <v>1649400</v>
          </cell>
          <cell r="BD203" t="str">
            <v>AC</v>
          </cell>
          <cell r="BE203">
            <v>1790</v>
          </cell>
        </row>
        <row r="204">
          <cell r="A204">
            <v>3269</v>
          </cell>
          <cell r="B204">
            <v>13</v>
          </cell>
          <cell r="C204">
            <v>2</v>
          </cell>
          <cell r="D204">
            <v>1</v>
          </cell>
          <cell r="E204" t="str">
            <v xml:space="preserve">Madison Metropolitan    </v>
          </cell>
          <cell r="F204">
            <v>1353704</v>
          </cell>
          <cell r="G204">
            <v>36420050718</v>
          </cell>
          <cell r="H204">
            <v>26904</v>
          </cell>
          <cell r="I204">
            <v>338</v>
          </cell>
          <cell r="J204">
            <v>25546</v>
          </cell>
          <cell r="K204">
            <v>25751</v>
          </cell>
          <cell r="L204">
            <v>0</v>
          </cell>
          <cell r="M204">
            <v>0.95</v>
          </cell>
          <cell r="N204">
            <v>15784.04</v>
          </cell>
          <cell r="O204">
            <v>424653898.43000001</v>
          </cell>
          <cell r="P204">
            <v>400005860.60000002</v>
          </cell>
          <cell r="Q204">
            <v>25771861.219999999</v>
          </cell>
          <cell r="R204">
            <v>0</v>
          </cell>
          <cell r="S204">
            <v>0</v>
          </cell>
          <cell r="T204">
            <v>0</v>
          </cell>
          <cell r="U204">
            <v>42310625.890000001</v>
          </cell>
          <cell r="V204">
            <v>3677561.22</v>
          </cell>
          <cell r="W204">
            <v>0</v>
          </cell>
          <cell r="X204">
            <v>0</v>
          </cell>
          <cell r="Y204">
            <v>0</v>
          </cell>
          <cell r="Z204">
            <v>0</v>
          </cell>
          <cell r="AA204">
            <v>0</v>
          </cell>
          <cell r="AB204">
            <v>0</v>
          </cell>
          <cell r="AC204">
            <v>0.95</v>
          </cell>
          <cell r="AD204">
            <v>0.95</v>
          </cell>
          <cell r="AE204">
            <v>1</v>
          </cell>
          <cell r="AF204">
            <v>1</v>
          </cell>
          <cell r="AG204">
            <v>861631</v>
          </cell>
          <cell r="AH204">
            <v>1123823.3899999999</v>
          </cell>
          <cell r="AI204">
            <v>26904</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384</v>
          </cell>
          <cell r="AY204">
            <v>32</v>
          </cell>
          <cell r="AZ204">
            <v>0</v>
          </cell>
          <cell r="BA204">
            <v>500</v>
          </cell>
          <cell r="BB204">
            <v>36278818318</v>
          </cell>
          <cell r="BC204">
            <v>141232400</v>
          </cell>
          <cell r="BD204" t="str">
            <v>AC</v>
          </cell>
          <cell r="BE204">
            <v>25988</v>
          </cell>
        </row>
        <row r="205">
          <cell r="A205">
            <v>3276</v>
          </cell>
          <cell r="B205">
            <v>68</v>
          </cell>
          <cell r="C205">
            <v>6</v>
          </cell>
          <cell r="D205">
            <v>1</v>
          </cell>
          <cell r="E205" t="str">
            <v xml:space="preserve">Manawa                  </v>
          </cell>
          <cell r="F205">
            <v>673490</v>
          </cell>
          <cell r="G205">
            <v>445177111</v>
          </cell>
          <cell r="H205">
            <v>661</v>
          </cell>
          <cell r="I205">
            <v>27</v>
          </cell>
          <cell r="J205">
            <v>626</v>
          </cell>
          <cell r="K205">
            <v>621</v>
          </cell>
          <cell r="L205">
            <v>0</v>
          </cell>
          <cell r="M205">
            <v>0</v>
          </cell>
          <cell r="N205">
            <v>11533.89</v>
          </cell>
          <cell r="O205">
            <v>7623901</v>
          </cell>
          <cell r="P205">
            <v>6813692</v>
          </cell>
          <cell r="Q205">
            <v>810209</v>
          </cell>
          <cell r="R205">
            <v>0</v>
          </cell>
          <cell r="S205">
            <v>0</v>
          </cell>
          <cell r="T205">
            <v>0</v>
          </cell>
          <cell r="U205">
            <v>4393456.79</v>
          </cell>
          <cell r="V205">
            <v>0</v>
          </cell>
          <cell r="W205">
            <v>0</v>
          </cell>
          <cell r="X205">
            <v>0</v>
          </cell>
          <cell r="Y205">
            <v>0</v>
          </cell>
          <cell r="Z205">
            <v>0</v>
          </cell>
          <cell r="AA205">
            <v>0</v>
          </cell>
          <cell r="AB205">
            <v>0</v>
          </cell>
          <cell r="AC205">
            <v>0</v>
          </cell>
          <cell r="AD205">
            <v>0</v>
          </cell>
          <cell r="AE205">
            <v>0</v>
          </cell>
          <cell r="AF205">
            <v>0</v>
          </cell>
          <cell r="AG205">
            <v>861631</v>
          </cell>
          <cell r="AH205">
            <v>0</v>
          </cell>
          <cell r="AI205">
            <v>661</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10</v>
          </cell>
          <cell r="AY205">
            <v>0</v>
          </cell>
          <cell r="AZ205">
            <v>0</v>
          </cell>
          <cell r="BA205">
            <v>0</v>
          </cell>
          <cell r="BB205">
            <v>444867511</v>
          </cell>
          <cell r="BC205">
            <v>309600</v>
          </cell>
          <cell r="BD205" t="str">
            <v>AC</v>
          </cell>
          <cell r="BE205">
            <v>651</v>
          </cell>
        </row>
        <row r="206">
          <cell r="A206">
            <v>3290</v>
          </cell>
          <cell r="B206">
            <v>36</v>
          </cell>
          <cell r="C206">
            <v>7</v>
          </cell>
          <cell r="D206">
            <v>1</v>
          </cell>
          <cell r="E206" t="str">
            <v xml:space="preserve">Manitowoc               </v>
          </cell>
          <cell r="F206">
            <v>638924</v>
          </cell>
          <cell r="G206">
            <v>3343488787</v>
          </cell>
          <cell r="H206">
            <v>5233</v>
          </cell>
          <cell r="I206">
            <v>118</v>
          </cell>
          <cell r="J206">
            <v>4831</v>
          </cell>
          <cell r="K206">
            <v>4799</v>
          </cell>
          <cell r="L206">
            <v>0</v>
          </cell>
          <cell r="M206">
            <v>0</v>
          </cell>
          <cell r="N206">
            <v>10762.05</v>
          </cell>
          <cell r="O206">
            <v>56317786.009999998</v>
          </cell>
          <cell r="P206">
            <v>55282536.009999998</v>
          </cell>
          <cell r="Q206">
            <v>1035250</v>
          </cell>
          <cell r="R206">
            <v>0</v>
          </cell>
          <cell r="S206">
            <v>0</v>
          </cell>
          <cell r="T206">
            <v>0</v>
          </cell>
          <cell r="U206">
            <v>38816460.869999997</v>
          </cell>
          <cell r="V206">
            <v>0</v>
          </cell>
          <cell r="W206">
            <v>0</v>
          </cell>
          <cell r="X206">
            <v>0</v>
          </cell>
          <cell r="Y206">
            <v>0</v>
          </cell>
          <cell r="Z206">
            <v>0</v>
          </cell>
          <cell r="AA206">
            <v>0</v>
          </cell>
          <cell r="AB206">
            <v>0</v>
          </cell>
          <cell r="AC206">
            <v>0</v>
          </cell>
          <cell r="AD206">
            <v>0</v>
          </cell>
          <cell r="AE206">
            <v>4</v>
          </cell>
          <cell r="AF206">
            <v>1</v>
          </cell>
          <cell r="AG206">
            <v>861631</v>
          </cell>
          <cell r="AH206">
            <v>0</v>
          </cell>
          <cell r="AI206">
            <v>5233</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286</v>
          </cell>
          <cell r="AY206">
            <v>14</v>
          </cell>
          <cell r="AZ206">
            <v>0</v>
          </cell>
          <cell r="BA206">
            <v>0</v>
          </cell>
          <cell r="BB206">
            <v>3331833587</v>
          </cell>
          <cell r="BC206">
            <v>11655200</v>
          </cell>
          <cell r="BD206" t="str">
            <v>AC</v>
          </cell>
          <cell r="BE206">
            <v>4933</v>
          </cell>
        </row>
        <row r="207">
          <cell r="A207">
            <v>3297</v>
          </cell>
          <cell r="B207">
            <v>16</v>
          </cell>
          <cell r="C207">
            <v>12</v>
          </cell>
          <cell r="D207">
            <v>1</v>
          </cell>
          <cell r="E207" t="str">
            <v xml:space="preserve">Maple                   </v>
          </cell>
          <cell r="F207">
            <v>902779</v>
          </cell>
          <cell r="G207">
            <v>1132084372</v>
          </cell>
          <cell r="H207">
            <v>1254</v>
          </cell>
          <cell r="I207">
            <v>40</v>
          </cell>
          <cell r="J207">
            <v>1212</v>
          </cell>
          <cell r="K207">
            <v>1212</v>
          </cell>
          <cell r="L207">
            <v>0</v>
          </cell>
          <cell r="M207">
            <v>0</v>
          </cell>
          <cell r="N207">
            <v>12964.64</v>
          </cell>
          <cell r="O207">
            <v>16257656.109999999</v>
          </cell>
          <cell r="P207">
            <v>12413064</v>
          </cell>
          <cell r="Q207">
            <v>3844592.11</v>
          </cell>
          <cell r="R207">
            <v>0</v>
          </cell>
          <cell r="S207">
            <v>0</v>
          </cell>
          <cell r="T207">
            <v>0</v>
          </cell>
          <cell r="U207">
            <v>7498911.7800000003</v>
          </cell>
          <cell r="V207">
            <v>16084.11</v>
          </cell>
          <cell r="W207">
            <v>0</v>
          </cell>
          <cell r="X207">
            <v>0</v>
          </cell>
          <cell r="Y207">
            <v>0</v>
          </cell>
          <cell r="Z207">
            <v>0</v>
          </cell>
          <cell r="AA207">
            <v>0</v>
          </cell>
          <cell r="AB207">
            <v>0</v>
          </cell>
          <cell r="AC207">
            <v>0</v>
          </cell>
          <cell r="AD207">
            <v>0</v>
          </cell>
          <cell r="AE207">
            <v>0</v>
          </cell>
          <cell r="AF207">
            <v>0</v>
          </cell>
          <cell r="AG207">
            <v>861631</v>
          </cell>
          <cell r="AH207">
            <v>0</v>
          </cell>
          <cell r="AI207">
            <v>1254</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2</v>
          </cell>
          <cell r="AZ207">
            <v>0</v>
          </cell>
          <cell r="BA207">
            <v>0</v>
          </cell>
          <cell r="BB207">
            <v>1131867172</v>
          </cell>
          <cell r="BC207">
            <v>217200</v>
          </cell>
          <cell r="BD207" t="str">
            <v>AC</v>
          </cell>
          <cell r="BE207">
            <v>1252</v>
          </cell>
        </row>
        <row r="208">
          <cell r="A208">
            <v>3304</v>
          </cell>
          <cell r="B208">
            <v>37</v>
          </cell>
          <cell r="C208">
            <v>9</v>
          </cell>
          <cell r="D208">
            <v>1</v>
          </cell>
          <cell r="E208" t="str">
            <v xml:space="preserve">Marathon City           </v>
          </cell>
          <cell r="F208">
            <v>738386</v>
          </cell>
          <cell r="G208">
            <v>521300701</v>
          </cell>
          <cell r="H208">
            <v>706</v>
          </cell>
          <cell r="I208">
            <v>22</v>
          </cell>
          <cell r="J208">
            <v>674</v>
          </cell>
          <cell r="K208">
            <v>670</v>
          </cell>
          <cell r="L208">
            <v>0</v>
          </cell>
          <cell r="M208">
            <v>0</v>
          </cell>
          <cell r="N208">
            <v>12658.33</v>
          </cell>
          <cell r="O208">
            <v>8936780.6799999997</v>
          </cell>
          <cell r="P208">
            <v>8584803.6799999997</v>
          </cell>
          <cell r="Q208">
            <v>351977</v>
          </cell>
          <cell r="R208">
            <v>0</v>
          </cell>
          <cell r="S208">
            <v>0</v>
          </cell>
          <cell r="T208">
            <v>0</v>
          </cell>
          <cell r="U208">
            <v>4964958.34</v>
          </cell>
          <cell r="V208">
            <v>0</v>
          </cell>
          <cell r="W208">
            <v>0</v>
          </cell>
          <cell r="X208">
            <v>0</v>
          </cell>
          <cell r="Y208">
            <v>0</v>
          </cell>
          <cell r="Z208">
            <v>0</v>
          </cell>
          <cell r="AA208">
            <v>0</v>
          </cell>
          <cell r="AB208">
            <v>0</v>
          </cell>
          <cell r="AC208">
            <v>0</v>
          </cell>
          <cell r="AD208">
            <v>0</v>
          </cell>
          <cell r="AE208">
            <v>0</v>
          </cell>
          <cell r="AF208">
            <v>0</v>
          </cell>
          <cell r="AG208">
            <v>861631</v>
          </cell>
          <cell r="AH208">
            <v>0</v>
          </cell>
          <cell r="AI208">
            <v>706</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12</v>
          </cell>
          <cell r="AY208">
            <v>0</v>
          </cell>
          <cell r="AZ208">
            <v>0</v>
          </cell>
          <cell r="BA208">
            <v>0</v>
          </cell>
          <cell r="BB208">
            <v>520254501</v>
          </cell>
          <cell r="BC208">
            <v>1046200</v>
          </cell>
          <cell r="BD208" t="str">
            <v>AC</v>
          </cell>
          <cell r="BE208">
            <v>694</v>
          </cell>
        </row>
        <row r="209">
          <cell r="A209">
            <v>3311</v>
          </cell>
          <cell r="B209">
            <v>38</v>
          </cell>
          <cell r="C209">
            <v>8</v>
          </cell>
          <cell r="D209">
            <v>1</v>
          </cell>
          <cell r="E209" t="str">
            <v xml:space="preserve">Marinette               </v>
          </cell>
          <cell r="F209">
            <v>606685</v>
          </cell>
          <cell r="G209">
            <v>1297093508</v>
          </cell>
          <cell r="H209">
            <v>2138</v>
          </cell>
          <cell r="I209">
            <v>25</v>
          </cell>
          <cell r="J209">
            <v>2032</v>
          </cell>
          <cell r="K209">
            <v>2036</v>
          </cell>
          <cell r="L209">
            <v>0</v>
          </cell>
          <cell r="M209">
            <v>0</v>
          </cell>
          <cell r="N209">
            <v>11829.16</v>
          </cell>
          <cell r="O209">
            <v>25290751</v>
          </cell>
          <cell r="P209">
            <v>21402644</v>
          </cell>
          <cell r="Q209">
            <v>3888107</v>
          </cell>
          <cell r="R209">
            <v>0</v>
          </cell>
          <cell r="S209">
            <v>0</v>
          </cell>
          <cell r="T209">
            <v>0</v>
          </cell>
          <cell r="U209">
            <v>16896482.399999999</v>
          </cell>
          <cell r="V209">
            <v>0</v>
          </cell>
          <cell r="W209">
            <v>0</v>
          </cell>
          <cell r="X209">
            <v>0</v>
          </cell>
          <cell r="Y209">
            <v>0</v>
          </cell>
          <cell r="Z209">
            <v>0</v>
          </cell>
          <cell r="AA209">
            <v>0</v>
          </cell>
          <cell r="AB209">
            <v>0</v>
          </cell>
          <cell r="AC209">
            <v>0</v>
          </cell>
          <cell r="AD209">
            <v>0</v>
          </cell>
          <cell r="AE209">
            <v>0</v>
          </cell>
          <cell r="AF209">
            <v>0</v>
          </cell>
          <cell r="AG209">
            <v>861631</v>
          </cell>
          <cell r="AH209">
            <v>0</v>
          </cell>
          <cell r="AI209">
            <v>2138</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79</v>
          </cell>
          <cell r="AY209">
            <v>0</v>
          </cell>
          <cell r="AZ209">
            <v>0</v>
          </cell>
          <cell r="BA209">
            <v>0</v>
          </cell>
          <cell r="BB209">
            <v>1292795808</v>
          </cell>
          <cell r="BC209">
            <v>4297700</v>
          </cell>
          <cell r="BD209" t="str">
            <v>AC</v>
          </cell>
          <cell r="BE209">
            <v>2059</v>
          </cell>
        </row>
        <row r="210">
          <cell r="A210">
            <v>3318</v>
          </cell>
          <cell r="B210">
            <v>68</v>
          </cell>
          <cell r="C210">
            <v>8</v>
          </cell>
          <cell r="D210">
            <v>1</v>
          </cell>
          <cell r="E210" t="str">
            <v xml:space="preserve">Marion                  </v>
          </cell>
          <cell r="F210">
            <v>684794</v>
          </cell>
          <cell r="G210">
            <v>347875135</v>
          </cell>
          <cell r="H210">
            <v>508</v>
          </cell>
          <cell r="I210">
            <v>5</v>
          </cell>
          <cell r="J210">
            <v>477</v>
          </cell>
          <cell r="K210">
            <v>479</v>
          </cell>
          <cell r="L210">
            <v>0</v>
          </cell>
          <cell r="M210">
            <v>0</v>
          </cell>
          <cell r="N210">
            <v>10658.32</v>
          </cell>
          <cell r="O210">
            <v>5414426.9699999997</v>
          </cell>
          <cell r="P210">
            <v>5414426.9699999997</v>
          </cell>
          <cell r="Q210">
            <v>0</v>
          </cell>
          <cell r="R210">
            <v>0</v>
          </cell>
          <cell r="S210">
            <v>0</v>
          </cell>
          <cell r="T210">
            <v>0</v>
          </cell>
          <cell r="U210">
            <v>2854690.63</v>
          </cell>
          <cell r="V210">
            <v>0</v>
          </cell>
          <cell r="W210">
            <v>0</v>
          </cell>
          <cell r="X210">
            <v>0</v>
          </cell>
          <cell r="Y210">
            <v>0</v>
          </cell>
          <cell r="Z210">
            <v>0</v>
          </cell>
          <cell r="AA210">
            <v>0</v>
          </cell>
          <cell r="AB210">
            <v>0</v>
          </cell>
          <cell r="AC210">
            <v>0</v>
          </cell>
          <cell r="AD210">
            <v>0</v>
          </cell>
          <cell r="AE210">
            <v>0</v>
          </cell>
          <cell r="AF210">
            <v>0</v>
          </cell>
          <cell r="AG210">
            <v>861631</v>
          </cell>
          <cell r="AH210">
            <v>0</v>
          </cell>
          <cell r="AI210">
            <v>508</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25</v>
          </cell>
          <cell r="AY210">
            <v>0</v>
          </cell>
          <cell r="AZ210">
            <v>0</v>
          </cell>
          <cell r="BA210">
            <v>0</v>
          </cell>
          <cell r="BB210">
            <v>347409935</v>
          </cell>
          <cell r="BC210">
            <v>465200</v>
          </cell>
          <cell r="BD210" t="str">
            <v>AC</v>
          </cell>
          <cell r="BE210">
            <v>483</v>
          </cell>
        </row>
        <row r="211">
          <cell r="A211">
            <v>3325</v>
          </cell>
          <cell r="B211">
            <v>24</v>
          </cell>
          <cell r="C211">
            <v>6</v>
          </cell>
          <cell r="D211">
            <v>1</v>
          </cell>
          <cell r="E211" t="str">
            <v xml:space="preserve">Markesan                </v>
          </cell>
          <cell r="F211">
            <v>1020808</v>
          </cell>
          <cell r="G211">
            <v>818688223</v>
          </cell>
          <cell r="H211">
            <v>802</v>
          </cell>
          <cell r="I211">
            <v>18</v>
          </cell>
          <cell r="J211">
            <v>775</v>
          </cell>
          <cell r="K211">
            <v>789</v>
          </cell>
          <cell r="L211">
            <v>0</v>
          </cell>
          <cell r="M211">
            <v>0</v>
          </cell>
          <cell r="N211">
            <v>11692.5</v>
          </cell>
          <cell r="O211">
            <v>9377382.6500000004</v>
          </cell>
          <cell r="P211">
            <v>9177408</v>
          </cell>
          <cell r="Q211">
            <v>199974.65</v>
          </cell>
          <cell r="R211">
            <v>0</v>
          </cell>
          <cell r="S211">
            <v>0</v>
          </cell>
          <cell r="T211">
            <v>0</v>
          </cell>
          <cell r="U211">
            <v>4466258.93</v>
          </cell>
          <cell r="V211">
            <v>94111.65</v>
          </cell>
          <cell r="W211">
            <v>0</v>
          </cell>
          <cell r="X211">
            <v>0</v>
          </cell>
          <cell r="Y211">
            <v>0</v>
          </cell>
          <cell r="Z211">
            <v>0</v>
          </cell>
          <cell r="AA211">
            <v>0</v>
          </cell>
          <cell r="AB211">
            <v>0</v>
          </cell>
          <cell r="AC211">
            <v>0</v>
          </cell>
          <cell r="AD211">
            <v>0</v>
          </cell>
          <cell r="AE211">
            <v>0</v>
          </cell>
          <cell r="AF211">
            <v>0</v>
          </cell>
          <cell r="AG211">
            <v>861631</v>
          </cell>
          <cell r="AH211">
            <v>0</v>
          </cell>
          <cell r="AI211">
            <v>802</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2</v>
          </cell>
          <cell r="AY211">
            <v>0</v>
          </cell>
          <cell r="AZ211">
            <v>0</v>
          </cell>
          <cell r="BA211">
            <v>0</v>
          </cell>
          <cell r="BB211">
            <v>818267923</v>
          </cell>
          <cell r="BC211">
            <v>420300</v>
          </cell>
          <cell r="BD211" t="str">
            <v>AC</v>
          </cell>
          <cell r="BE211">
            <v>800</v>
          </cell>
        </row>
        <row r="212">
          <cell r="A212">
            <v>3332</v>
          </cell>
          <cell r="B212">
            <v>13</v>
          </cell>
          <cell r="C212">
            <v>2</v>
          </cell>
          <cell r="D212">
            <v>1</v>
          </cell>
          <cell r="E212" t="str">
            <v xml:space="preserve">Marshall                </v>
          </cell>
          <cell r="F212">
            <v>620083</v>
          </cell>
          <cell r="G212">
            <v>609541125</v>
          </cell>
          <cell r="H212">
            <v>983</v>
          </cell>
          <cell r="I212">
            <v>63</v>
          </cell>
          <cell r="J212">
            <v>893</v>
          </cell>
          <cell r="K212">
            <v>885</v>
          </cell>
          <cell r="L212">
            <v>0</v>
          </cell>
          <cell r="M212">
            <v>0</v>
          </cell>
          <cell r="N212">
            <v>14421.05</v>
          </cell>
          <cell r="O212">
            <v>14175890.43</v>
          </cell>
          <cell r="P212">
            <v>13042048.779999999</v>
          </cell>
          <cell r="Q212">
            <v>1133841.6499999999</v>
          </cell>
          <cell r="R212">
            <v>0</v>
          </cell>
          <cell r="S212">
            <v>0</v>
          </cell>
          <cell r="T212">
            <v>0</v>
          </cell>
          <cell r="U212">
            <v>7906428.9000000004</v>
          </cell>
          <cell r="V212">
            <v>0</v>
          </cell>
          <cell r="W212">
            <v>0</v>
          </cell>
          <cell r="X212">
            <v>0</v>
          </cell>
          <cell r="Y212">
            <v>0</v>
          </cell>
          <cell r="Z212">
            <v>0</v>
          </cell>
          <cell r="AA212">
            <v>0</v>
          </cell>
          <cell r="AB212">
            <v>0</v>
          </cell>
          <cell r="AC212">
            <v>0</v>
          </cell>
          <cell r="AD212">
            <v>0</v>
          </cell>
          <cell r="AE212">
            <v>0</v>
          </cell>
          <cell r="AF212">
            <v>0</v>
          </cell>
          <cell r="AG212">
            <v>861631</v>
          </cell>
          <cell r="AH212">
            <v>0</v>
          </cell>
          <cell r="AI212">
            <v>983</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26</v>
          </cell>
          <cell r="AY212">
            <v>3</v>
          </cell>
          <cell r="AZ212">
            <v>0</v>
          </cell>
          <cell r="BA212">
            <v>2</v>
          </cell>
          <cell r="BB212">
            <v>609501625</v>
          </cell>
          <cell r="BC212">
            <v>39500</v>
          </cell>
          <cell r="BD212" t="str">
            <v>AC</v>
          </cell>
          <cell r="BE212">
            <v>952</v>
          </cell>
        </row>
        <row r="213">
          <cell r="A213">
            <v>3339</v>
          </cell>
          <cell r="B213">
            <v>71</v>
          </cell>
          <cell r="C213">
            <v>5</v>
          </cell>
          <cell r="D213">
            <v>1</v>
          </cell>
          <cell r="E213" t="str">
            <v xml:space="preserve">Marshfield              </v>
          </cell>
          <cell r="F213">
            <v>749388</v>
          </cell>
          <cell r="G213">
            <v>2939100951</v>
          </cell>
          <cell r="H213">
            <v>3922</v>
          </cell>
          <cell r="I213">
            <v>130</v>
          </cell>
          <cell r="J213">
            <v>3639</v>
          </cell>
          <cell r="K213">
            <v>3638</v>
          </cell>
          <cell r="L213">
            <v>0</v>
          </cell>
          <cell r="M213">
            <v>0.21</v>
          </cell>
          <cell r="N213">
            <v>12518.06</v>
          </cell>
          <cell r="O213">
            <v>49095845.880000003</v>
          </cell>
          <cell r="P213">
            <v>42167875.380000003</v>
          </cell>
          <cell r="Q213">
            <v>6927970.5</v>
          </cell>
          <cell r="R213">
            <v>0</v>
          </cell>
          <cell r="S213">
            <v>0</v>
          </cell>
          <cell r="T213">
            <v>0</v>
          </cell>
          <cell r="U213">
            <v>26332276.870000001</v>
          </cell>
          <cell r="V213">
            <v>31170.5</v>
          </cell>
          <cell r="W213">
            <v>0</v>
          </cell>
          <cell r="X213">
            <v>0</v>
          </cell>
          <cell r="Y213">
            <v>0</v>
          </cell>
          <cell r="Z213">
            <v>0</v>
          </cell>
          <cell r="AA213">
            <v>0</v>
          </cell>
          <cell r="AB213">
            <v>0</v>
          </cell>
          <cell r="AC213">
            <v>0.21</v>
          </cell>
          <cell r="AD213">
            <v>0.21</v>
          </cell>
          <cell r="AE213">
            <v>0</v>
          </cell>
          <cell r="AF213">
            <v>0</v>
          </cell>
          <cell r="AG213">
            <v>861631</v>
          </cell>
          <cell r="AH213">
            <v>0</v>
          </cell>
          <cell r="AI213">
            <v>3922</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153</v>
          </cell>
          <cell r="AY213">
            <v>0</v>
          </cell>
          <cell r="AZ213">
            <v>0</v>
          </cell>
          <cell r="BA213">
            <v>0</v>
          </cell>
          <cell r="BB213">
            <v>2911637251</v>
          </cell>
          <cell r="BC213">
            <v>27463700</v>
          </cell>
          <cell r="BD213" t="str">
            <v>AC</v>
          </cell>
          <cell r="BE213">
            <v>3769</v>
          </cell>
        </row>
        <row r="214">
          <cell r="A214">
            <v>3360</v>
          </cell>
          <cell r="B214">
            <v>29</v>
          </cell>
          <cell r="C214">
            <v>5</v>
          </cell>
          <cell r="D214">
            <v>1</v>
          </cell>
          <cell r="E214" t="str">
            <v xml:space="preserve">Mauston                 </v>
          </cell>
          <cell r="F214">
            <v>712012</v>
          </cell>
          <cell r="G214">
            <v>1003936309</v>
          </cell>
          <cell r="H214">
            <v>1410</v>
          </cell>
          <cell r="I214">
            <v>72</v>
          </cell>
          <cell r="J214">
            <v>1333</v>
          </cell>
          <cell r="K214">
            <v>1322</v>
          </cell>
          <cell r="L214">
            <v>0</v>
          </cell>
          <cell r="M214">
            <v>0.2</v>
          </cell>
          <cell r="N214">
            <v>13108.28</v>
          </cell>
          <cell r="O214">
            <v>18482678.350000001</v>
          </cell>
          <cell r="P214">
            <v>15239439</v>
          </cell>
          <cell r="Q214">
            <v>3243239.35</v>
          </cell>
          <cell r="R214">
            <v>0</v>
          </cell>
          <cell r="S214">
            <v>0</v>
          </cell>
          <cell r="T214">
            <v>0</v>
          </cell>
          <cell r="U214">
            <v>10317505.58</v>
          </cell>
          <cell r="V214">
            <v>34474.35</v>
          </cell>
          <cell r="W214">
            <v>0</v>
          </cell>
          <cell r="X214">
            <v>0</v>
          </cell>
          <cell r="Y214">
            <v>0</v>
          </cell>
          <cell r="Z214">
            <v>0</v>
          </cell>
          <cell r="AA214">
            <v>0</v>
          </cell>
          <cell r="AB214">
            <v>0</v>
          </cell>
          <cell r="AC214">
            <v>0</v>
          </cell>
          <cell r="AD214">
            <v>0.39</v>
          </cell>
          <cell r="AE214">
            <v>0</v>
          </cell>
          <cell r="AF214">
            <v>0</v>
          </cell>
          <cell r="AG214">
            <v>861631</v>
          </cell>
          <cell r="AH214">
            <v>0</v>
          </cell>
          <cell r="AI214">
            <v>1410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10</v>
          </cell>
          <cell r="AY214">
            <v>0</v>
          </cell>
          <cell r="AZ214">
            <v>0</v>
          </cell>
          <cell r="BA214">
            <v>0</v>
          </cell>
          <cell r="BB214">
            <v>1003201409</v>
          </cell>
          <cell r="BC214">
            <v>734900</v>
          </cell>
          <cell r="BD214" t="str">
            <v>AC</v>
          </cell>
          <cell r="BE214">
            <v>1400</v>
          </cell>
        </row>
        <row r="215">
          <cell r="A215">
            <v>3367</v>
          </cell>
          <cell r="B215">
            <v>14</v>
          </cell>
          <cell r="C215">
            <v>6</v>
          </cell>
          <cell r="D215">
            <v>1</v>
          </cell>
          <cell r="E215" t="str">
            <v xml:space="preserve">Mayville                </v>
          </cell>
          <cell r="F215">
            <v>784331</v>
          </cell>
          <cell r="G215">
            <v>829037980</v>
          </cell>
          <cell r="H215">
            <v>1057</v>
          </cell>
          <cell r="I215">
            <v>29</v>
          </cell>
          <cell r="J215">
            <v>970</v>
          </cell>
          <cell r="K215">
            <v>963</v>
          </cell>
          <cell r="L215">
            <v>0</v>
          </cell>
          <cell r="M215">
            <v>0</v>
          </cell>
          <cell r="N215">
            <v>13494.81</v>
          </cell>
          <cell r="O215">
            <v>14264009.24</v>
          </cell>
          <cell r="P215">
            <v>11591449.51</v>
          </cell>
          <cell r="Q215">
            <v>2672559.73</v>
          </cell>
          <cell r="R215">
            <v>0</v>
          </cell>
          <cell r="S215">
            <v>0</v>
          </cell>
          <cell r="T215">
            <v>0</v>
          </cell>
          <cell r="U215">
            <v>7586985.0300000003</v>
          </cell>
          <cell r="V215">
            <v>0</v>
          </cell>
          <cell r="W215">
            <v>0</v>
          </cell>
          <cell r="X215">
            <v>0</v>
          </cell>
          <cell r="Y215">
            <v>0</v>
          </cell>
          <cell r="Z215">
            <v>0</v>
          </cell>
          <cell r="AA215">
            <v>0</v>
          </cell>
          <cell r="AB215">
            <v>0</v>
          </cell>
          <cell r="AC215">
            <v>0</v>
          </cell>
          <cell r="AD215">
            <v>0</v>
          </cell>
          <cell r="AE215">
            <v>0</v>
          </cell>
          <cell r="AF215">
            <v>0</v>
          </cell>
          <cell r="AG215">
            <v>861631</v>
          </cell>
          <cell r="AH215">
            <v>0</v>
          </cell>
          <cell r="AI215">
            <v>1057</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57</v>
          </cell>
          <cell r="AY215">
            <v>4</v>
          </cell>
          <cell r="AZ215">
            <v>0</v>
          </cell>
          <cell r="BA215">
            <v>0</v>
          </cell>
          <cell r="BB215">
            <v>827791980</v>
          </cell>
          <cell r="BC215">
            <v>1246000</v>
          </cell>
          <cell r="BD215" t="str">
            <v>AC</v>
          </cell>
          <cell r="BE215">
            <v>996</v>
          </cell>
        </row>
        <row r="216">
          <cell r="A216">
            <v>3381</v>
          </cell>
          <cell r="B216">
            <v>13</v>
          </cell>
          <cell r="C216">
            <v>2</v>
          </cell>
          <cell r="D216">
            <v>1</v>
          </cell>
          <cell r="E216" t="str">
            <v xml:space="preserve">McFarland               </v>
          </cell>
          <cell r="F216">
            <v>869514</v>
          </cell>
          <cell r="G216">
            <v>2058138722</v>
          </cell>
          <cell r="H216">
            <v>2367</v>
          </cell>
          <cell r="I216">
            <v>39</v>
          </cell>
          <cell r="J216">
            <v>2307</v>
          </cell>
          <cell r="K216">
            <v>2301</v>
          </cell>
          <cell r="L216">
            <v>0</v>
          </cell>
          <cell r="M216">
            <v>0.22</v>
          </cell>
          <cell r="N216">
            <v>13300.56</v>
          </cell>
          <cell r="O216">
            <v>31482428.129999999</v>
          </cell>
          <cell r="P216">
            <v>26981447.149999999</v>
          </cell>
          <cell r="Q216">
            <v>4500980.9800000004</v>
          </cell>
          <cell r="R216">
            <v>0</v>
          </cell>
          <cell r="S216">
            <v>0</v>
          </cell>
          <cell r="T216">
            <v>0</v>
          </cell>
          <cell r="U216">
            <v>14214967.77</v>
          </cell>
          <cell r="V216">
            <v>158836.98000000001</v>
          </cell>
          <cell r="W216">
            <v>0</v>
          </cell>
          <cell r="X216">
            <v>0</v>
          </cell>
          <cell r="Y216">
            <v>0</v>
          </cell>
          <cell r="Z216">
            <v>0</v>
          </cell>
          <cell r="AA216">
            <v>0</v>
          </cell>
          <cell r="AB216">
            <v>0</v>
          </cell>
          <cell r="AC216">
            <v>0.18</v>
          </cell>
          <cell r="AD216">
            <v>0.25</v>
          </cell>
          <cell r="AE216">
            <v>0</v>
          </cell>
          <cell r="AF216">
            <v>0</v>
          </cell>
          <cell r="AG216">
            <v>861631</v>
          </cell>
          <cell r="AH216">
            <v>0</v>
          </cell>
          <cell r="AI216">
            <v>2367</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18</v>
          </cell>
          <cell r="AY216">
            <v>0</v>
          </cell>
          <cell r="AZ216">
            <v>0</v>
          </cell>
          <cell r="BA216">
            <v>6</v>
          </cell>
          <cell r="BB216">
            <v>2057398222</v>
          </cell>
          <cell r="BC216">
            <v>740500</v>
          </cell>
          <cell r="BD216" t="str">
            <v>AC</v>
          </cell>
          <cell r="BE216">
            <v>2343</v>
          </cell>
        </row>
        <row r="217">
          <cell r="A217">
            <v>3409</v>
          </cell>
          <cell r="B217">
            <v>60</v>
          </cell>
          <cell r="C217">
            <v>10</v>
          </cell>
          <cell r="D217">
            <v>1</v>
          </cell>
          <cell r="E217" t="str">
            <v xml:space="preserve">Medford Area            </v>
          </cell>
          <cell r="F217">
            <v>491668</v>
          </cell>
          <cell r="G217">
            <v>1100845271</v>
          </cell>
          <cell r="H217">
            <v>2239</v>
          </cell>
          <cell r="I217">
            <v>124</v>
          </cell>
          <cell r="J217">
            <v>2053</v>
          </cell>
          <cell r="K217">
            <v>2106</v>
          </cell>
          <cell r="L217">
            <v>0</v>
          </cell>
          <cell r="M217">
            <v>0.21</v>
          </cell>
          <cell r="N217">
            <v>9521.19</v>
          </cell>
          <cell r="O217">
            <v>21317949</v>
          </cell>
          <cell r="P217">
            <v>21120012</v>
          </cell>
          <cell r="Q217">
            <v>197937</v>
          </cell>
          <cell r="R217">
            <v>0</v>
          </cell>
          <cell r="S217">
            <v>0</v>
          </cell>
          <cell r="T217">
            <v>0</v>
          </cell>
          <cell r="U217">
            <v>15314648.800000001</v>
          </cell>
          <cell r="V217">
            <v>0</v>
          </cell>
          <cell r="W217">
            <v>0</v>
          </cell>
          <cell r="X217">
            <v>0</v>
          </cell>
          <cell r="Y217">
            <v>0</v>
          </cell>
          <cell r="Z217">
            <v>0</v>
          </cell>
          <cell r="AA217">
            <v>0</v>
          </cell>
          <cell r="AB217">
            <v>0</v>
          </cell>
          <cell r="AC217">
            <v>0.11</v>
          </cell>
          <cell r="AD217">
            <v>0.3</v>
          </cell>
          <cell r="AE217">
            <v>0</v>
          </cell>
          <cell r="AF217">
            <v>0</v>
          </cell>
          <cell r="AG217">
            <v>861631</v>
          </cell>
          <cell r="AH217">
            <v>0</v>
          </cell>
          <cell r="AI217">
            <v>2239</v>
          </cell>
          <cell r="AJ217">
            <v>0</v>
          </cell>
          <cell r="AK217">
            <v>0</v>
          </cell>
          <cell r="AL217">
            <v>0</v>
          </cell>
          <cell r="AM217">
            <v>0</v>
          </cell>
          <cell r="AN217">
            <v>0</v>
          </cell>
          <cell r="AO217">
            <v>0</v>
          </cell>
          <cell r="AP217">
            <v>0</v>
          </cell>
          <cell r="AQ217">
            <v>0</v>
          </cell>
          <cell r="AR217">
            <v>0</v>
          </cell>
          <cell r="AS217">
            <v>0</v>
          </cell>
          <cell r="AT217">
            <v>2.75</v>
          </cell>
          <cell r="AU217">
            <v>2.5</v>
          </cell>
          <cell r="AV217">
            <v>0</v>
          </cell>
          <cell r="AW217">
            <v>0</v>
          </cell>
          <cell r="AX217">
            <v>29</v>
          </cell>
          <cell r="AY217">
            <v>3</v>
          </cell>
          <cell r="AZ217">
            <v>0</v>
          </cell>
          <cell r="BA217">
            <v>0</v>
          </cell>
          <cell r="BB217">
            <v>1096961871</v>
          </cell>
          <cell r="BC217">
            <v>3883400</v>
          </cell>
          <cell r="BD217" t="str">
            <v>AC</v>
          </cell>
          <cell r="BE217">
            <v>2207</v>
          </cell>
        </row>
        <row r="218">
          <cell r="A218">
            <v>3427</v>
          </cell>
          <cell r="B218">
            <v>2</v>
          </cell>
          <cell r="C218">
            <v>12</v>
          </cell>
          <cell r="D218">
            <v>1</v>
          </cell>
          <cell r="E218" t="str">
            <v xml:space="preserve">Mellen                  </v>
          </cell>
          <cell r="F218">
            <v>549773</v>
          </cell>
          <cell r="G218">
            <v>152287006</v>
          </cell>
          <cell r="H218">
            <v>277</v>
          </cell>
          <cell r="I218">
            <v>3</v>
          </cell>
          <cell r="J218">
            <v>271</v>
          </cell>
          <cell r="K218">
            <v>276</v>
          </cell>
          <cell r="L218">
            <v>0</v>
          </cell>
          <cell r="M218">
            <v>0</v>
          </cell>
          <cell r="N218">
            <v>11033.57</v>
          </cell>
          <cell r="O218">
            <v>3056299</v>
          </cell>
          <cell r="P218">
            <v>2974801</v>
          </cell>
          <cell r="Q218">
            <v>81498</v>
          </cell>
          <cell r="R218">
            <v>0</v>
          </cell>
          <cell r="S218">
            <v>0</v>
          </cell>
          <cell r="T218">
            <v>0</v>
          </cell>
          <cell r="U218">
            <v>2013310.46</v>
          </cell>
          <cell r="V218">
            <v>0</v>
          </cell>
          <cell r="W218">
            <v>0</v>
          </cell>
          <cell r="X218">
            <v>0</v>
          </cell>
          <cell r="Y218">
            <v>0</v>
          </cell>
          <cell r="Z218">
            <v>0</v>
          </cell>
          <cell r="AA218">
            <v>0</v>
          </cell>
          <cell r="AB218">
            <v>0</v>
          </cell>
          <cell r="AC218">
            <v>0</v>
          </cell>
          <cell r="AD218">
            <v>0</v>
          </cell>
          <cell r="AE218">
            <v>0</v>
          </cell>
          <cell r="AF218">
            <v>0</v>
          </cell>
          <cell r="AG218">
            <v>861631</v>
          </cell>
          <cell r="AH218">
            <v>0</v>
          </cell>
          <cell r="AI218">
            <v>277</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152254906</v>
          </cell>
          <cell r="BC218">
            <v>32100</v>
          </cell>
          <cell r="BD218" t="str">
            <v>AC</v>
          </cell>
          <cell r="BE218">
            <v>277</v>
          </cell>
        </row>
        <row r="219">
          <cell r="A219">
            <v>3428</v>
          </cell>
          <cell r="B219">
            <v>27</v>
          </cell>
          <cell r="C219">
            <v>4</v>
          </cell>
          <cell r="D219">
            <v>1</v>
          </cell>
          <cell r="E219" t="str">
            <v xml:space="preserve">Melrose-Mindoro         </v>
          </cell>
          <cell r="F219">
            <v>597394</v>
          </cell>
          <cell r="G219">
            <v>447448199</v>
          </cell>
          <cell r="H219">
            <v>749</v>
          </cell>
          <cell r="I219">
            <v>24</v>
          </cell>
          <cell r="J219">
            <v>719</v>
          </cell>
          <cell r="K219">
            <v>721</v>
          </cell>
          <cell r="L219">
            <v>0</v>
          </cell>
          <cell r="M219">
            <v>0</v>
          </cell>
          <cell r="N219">
            <v>13806.67</v>
          </cell>
          <cell r="O219">
            <v>10341195.24</v>
          </cell>
          <cell r="P219">
            <v>8871795.9900000002</v>
          </cell>
          <cell r="Q219">
            <v>1469399.25</v>
          </cell>
          <cell r="R219">
            <v>0</v>
          </cell>
          <cell r="S219">
            <v>0</v>
          </cell>
          <cell r="T219">
            <v>0</v>
          </cell>
          <cell r="U219">
            <v>6319023.75</v>
          </cell>
          <cell r="V219">
            <v>0</v>
          </cell>
          <cell r="W219">
            <v>0</v>
          </cell>
          <cell r="X219">
            <v>0</v>
          </cell>
          <cell r="Y219">
            <v>0</v>
          </cell>
          <cell r="Z219">
            <v>0</v>
          </cell>
          <cell r="AA219">
            <v>0</v>
          </cell>
          <cell r="AB219">
            <v>0</v>
          </cell>
          <cell r="AC219">
            <v>0</v>
          </cell>
          <cell r="AD219">
            <v>0</v>
          </cell>
          <cell r="AE219">
            <v>0</v>
          </cell>
          <cell r="AF219">
            <v>0</v>
          </cell>
          <cell r="AG219">
            <v>861631</v>
          </cell>
          <cell r="AH219">
            <v>0</v>
          </cell>
          <cell r="AI219">
            <v>749</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3</v>
          </cell>
          <cell r="AY219">
            <v>2</v>
          </cell>
          <cell r="AZ219">
            <v>0</v>
          </cell>
          <cell r="BA219">
            <v>0</v>
          </cell>
          <cell r="BB219">
            <v>447286599</v>
          </cell>
          <cell r="BC219">
            <v>161600</v>
          </cell>
          <cell r="BD219" t="str">
            <v>AC</v>
          </cell>
          <cell r="BE219">
            <v>744</v>
          </cell>
        </row>
        <row r="220">
          <cell r="A220">
            <v>3430</v>
          </cell>
          <cell r="B220">
            <v>70</v>
          </cell>
          <cell r="C220">
            <v>6</v>
          </cell>
          <cell r="D220">
            <v>1</v>
          </cell>
          <cell r="E220" t="str">
            <v xml:space="preserve">Menasha                 </v>
          </cell>
          <cell r="F220">
            <v>508025</v>
          </cell>
          <cell r="G220">
            <v>1799424109</v>
          </cell>
          <cell r="H220">
            <v>3542</v>
          </cell>
          <cell r="I220">
            <v>51</v>
          </cell>
          <cell r="J220">
            <v>3331</v>
          </cell>
          <cell r="K220">
            <v>3353</v>
          </cell>
          <cell r="L220">
            <v>0</v>
          </cell>
          <cell r="M220">
            <v>0</v>
          </cell>
          <cell r="N220">
            <v>14900.42</v>
          </cell>
          <cell r="O220">
            <v>52777276.579999998</v>
          </cell>
          <cell r="P220">
            <v>38226503.630000003</v>
          </cell>
          <cell r="Q220">
            <v>14550772.949999999</v>
          </cell>
          <cell r="R220">
            <v>0</v>
          </cell>
          <cell r="S220">
            <v>0</v>
          </cell>
          <cell r="T220">
            <v>0</v>
          </cell>
          <cell r="U220">
            <v>32211351.949999999</v>
          </cell>
          <cell r="V220">
            <v>0</v>
          </cell>
          <cell r="W220">
            <v>0</v>
          </cell>
          <cell r="X220">
            <v>0</v>
          </cell>
          <cell r="Y220">
            <v>0</v>
          </cell>
          <cell r="Z220">
            <v>0</v>
          </cell>
          <cell r="AA220">
            <v>0</v>
          </cell>
          <cell r="AB220">
            <v>0</v>
          </cell>
          <cell r="AC220">
            <v>0</v>
          </cell>
          <cell r="AD220">
            <v>0</v>
          </cell>
          <cell r="AE220">
            <v>0</v>
          </cell>
          <cell r="AF220">
            <v>0</v>
          </cell>
          <cell r="AG220">
            <v>861631</v>
          </cell>
          <cell r="AH220">
            <v>0</v>
          </cell>
          <cell r="AI220">
            <v>3542</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148</v>
          </cell>
          <cell r="AY220">
            <v>1</v>
          </cell>
          <cell r="AZ220">
            <v>0</v>
          </cell>
          <cell r="BA220">
            <v>0</v>
          </cell>
          <cell r="BB220">
            <v>1793884309</v>
          </cell>
          <cell r="BC220">
            <v>5539800</v>
          </cell>
          <cell r="BD220" t="str">
            <v>AC</v>
          </cell>
          <cell r="BE220">
            <v>3393</v>
          </cell>
        </row>
        <row r="221">
          <cell r="A221">
            <v>3434</v>
          </cell>
          <cell r="B221">
            <v>72</v>
          </cell>
          <cell r="C221">
            <v>8</v>
          </cell>
          <cell r="D221">
            <v>1</v>
          </cell>
          <cell r="E221" t="str">
            <v xml:space="preserve">Menominee Indian        </v>
          </cell>
          <cell r="F221">
            <v>496158</v>
          </cell>
          <cell r="G221">
            <v>517492400</v>
          </cell>
          <cell r="H221">
            <v>1043</v>
          </cell>
          <cell r="I221">
            <v>47</v>
          </cell>
          <cell r="J221">
            <v>1004</v>
          </cell>
          <cell r="K221">
            <v>976</v>
          </cell>
          <cell r="L221">
            <v>0</v>
          </cell>
          <cell r="M221">
            <v>0</v>
          </cell>
          <cell r="N221">
            <v>14312.51</v>
          </cell>
          <cell r="O221">
            <v>14927944.810000001</v>
          </cell>
          <cell r="P221">
            <v>13630616.810000001</v>
          </cell>
          <cell r="Q221">
            <v>1297328</v>
          </cell>
          <cell r="R221">
            <v>0</v>
          </cell>
          <cell r="S221">
            <v>1331822</v>
          </cell>
          <cell r="T221">
            <v>0</v>
          </cell>
          <cell r="U221">
            <v>8376574.1399999997</v>
          </cell>
          <cell r="V221">
            <v>0</v>
          </cell>
          <cell r="W221">
            <v>0</v>
          </cell>
          <cell r="X221">
            <v>0</v>
          </cell>
          <cell r="Y221">
            <v>0</v>
          </cell>
          <cell r="Z221">
            <v>0</v>
          </cell>
          <cell r="AA221">
            <v>0</v>
          </cell>
          <cell r="AB221">
            <v>0</v>
          </cell>
          <cell r="AC221">
            <v>0</v>
          </cell>
          <cell r="AD221">
            <v>0</v>
          </cell>
          <cell r="AE221">
            <v>2</v>
          </cell>
          <cell r="AF221">
            <v>2</v>
          </cell>
          <cell r="AG221">
            <v>861631</v>
          </cell>
          <cell r="AH221">
            <v>0</v>
          </cell>
          <cell r="AI221">
            <v>1043</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5</v>
          </cell>
          <cell r="AY221">
            <v>1</v>
          </cell>
          <cell r="AZ221">
            <v>0</v>
          </cell>
          <cell r="BA221">
            <v>0</v>
          </cell>
          <cell r="BB221">
            <v>517430000</v>
          </cell>
          <cell r="BC221">
            <v>62400</v>
          </cell>
          <cell r="BD221" t="str">
            <v>AC</v>
          </cell>
          <cell r="BE221">
            <v>1037</v>
          </cell>
        </row>
        <row r="222">
          <cell r="A222">
            <v>3437</v>
          </cell>
          <cell r="B222">
            <v>67</v>
          </cell>
          <cell r="C222">
            <v>1</v>
          </cell>
          <cell r="D222">
            <v>1</v>
          </cell>
          <cell r="E222" t="str">
            <v xml:space="preserve">Menomonee Falls         </v>
          </cell>
          <cell r="F222">
            <v>1250764</v>
          </cell>
          <cell r="G222">
            <v>5011810971</v>
          </cell>
          <cell r="H222">
            <v>4007</v>
          </cell>
          <cell r="I222">
            <v>84</v>
          </cell>
          <cell r="J222">
            <v>3784.75</v>
          </cell>
          <cell r="K222">
            <v>3780.75</v>
          </cell>
          <cell r="L222">
            <v>0</v>
          </cell>
          <cell r="M222">
            <v>1</v>
          </cell>
          <cell r="N222">
            <v>12223.85</v>
          </cell>
          <cell r="O222">
            <v>48980960.840000004</v>
          </cell>
          <cell r="P222">
            <v>44698645.479999997</v>
          </cell>
          <cell r="Q222">
            <v>4282315.3600000003</v>
          </cell>
          <cell r="R222">
            <v>0</v>
          </cell>
          <cell r="S222">
            <v>0</v>
          </cell>
          <cell r="T222">
            <v>0</v>
          </cell>
          <cell r="U222">
            <v>12308802.310000001</v>
          </cell>
          <cell r="V222">
            <v>178447.35999999999</v>
          </cell>
          <cell r="W222">
            <v>91863</v>
          </cell>
          <cell r="X222">
            <v>2</v>
          </cell>
          <cell r="Y222">
            <v>2</v>
          </cell>
          <cell r="Z222">
            <v>2</v>
          </cell>
          <cell r="AA222">
            <v>0</v>
          </cell>
          <cell r="AB222">
            <v>0</v>
          </cell>
          <cell r="AC222">
            <v>1.02</v>
          </cell>
          <cell r="AD222">
            <v>0.97</v>
          </cell>
          <cell r="AE222">
            <v>0</v>
          </cell>
          <cell r="AF222">
            <v>0</v>
          </cell>
          <cell r="AG222">
            <v>861631</v>
          </cell>
          <cell r="AH222">
            <v>0</v>
          </cell>
          <cell r="AI222">
            <v>4007</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122</v>
          </cell>
          <cell r="AY222">
            <v>13</v>
          </cell>
          <cell r="AZ222">
            <v>0</v>
          </cell>
          <cell r="BA222">
            <v>4</v>
          </cell>
          <cell r="BB222">
            <v>4984991871</v>
          </cell>
          <cell r="BC222">
            <v>26819100</v>
          </cell>
          <cell r="BD222" t="str">
            <v>AC</v>
          </cell>
          <cell r="BE222">
            <v>3868</v>
          </cell>
        </row>
        <row r="223">
          <cell r="A223">
            <v>3444</v>
          </cell>
          <cell r="B223">
            <v>17</v>
          </cell>
          <cell r="C223">
            <v>11</v>
          </cell>
          <cell r="D223">
            <v>1</v>
          </cell>
          <cell r="E223" t="str">
            <v xml:space="preserve">Menomonie Area          </v>
          </cell>
          <cell r="F223">
            <v>727250</v>
          </cell>
          <cell r="G223">
            <v>2559191658</v>
          </cell>
          <cell r="H223">
            <v>3519</v>
          </cell>
          <cell r="I223">
            <v>188</v>
          </cell>
          <cell r="J223">
            <v>3277</v>
          </cell>
          <cell r="K223">
            <v>3261</v>
          </cell>
          <cell r="L223">
            <v>0</v>
          </cell>
          <cell r="M223">
            <v>1.3</v>
          </cell>
          <cell r="N223">
            <v>11517.99</v>
          </cell>
          <cell r="O223">
            <v>40531805.939999998</v>
          </cell>
          <cell r="P223">
            <v>37802930.939999998</v>
          </cell>
          <cell r="Q223">
            <v>2728875</v>
          </cell>
          <cell r="R223">
            <v>0</v>
          </cell>
          <cell r="S223">
            <v>0</v>
          </cell>
          <cell r="T223">
            <v>0</v>
          </cell>
          <cell r="U223">
            <v>24088926.66</v>
          </cell>
          <cell r="V223">
            <v>0</v>
          </cell>
          <cell r="W223">
            <v>0</v>
          </cell>
          <cell r="X223">
            <v>0</v>
          </cell>
          <cell r="Y223">
            <v>0</v>
          </cell>
          <cell r="Z223">
            <v>0</v>
          </cell>
          <cell r="AA223">
            <v>0</v>
          </cell>
          <cell r="AB223">
            <v>0</v>
          </cell>
          <cell r="AC223">
            <v>1.2</v>
          </cell>
          <cell r="AD223">
            <v>1.39</v>
          </cell>
          <cell r="AE223">
            <v>0</v>
          </cell>
          <cell r="AF223">
            <v>0</v>
          </cell>
          <cell r="AG223">
            <v>861631</v>
          </cell>
          <cell r="AH223">
            <v>0</v>
          </cell>
          <cell r="AI223">
            <v>3519</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54</v>
          </cell>
          <cell r="AY223">
            <v>7</v>
          </cell>
          <cell r="AZ223">
            <v>0</v>
          </cell>
          <cell r="BA223">
            <v>0</v>
          </cell>
          <cell r="BB223">
            <v>2552941358</v>
          </cell>
          <cell r="BC223">
            <v>6250300</v>
          </cell>
          <cell r="BD223" t="str">
            <v>AC</v>
          </cell>
          <cell r="BE223">
            <v>3458</v>
          </cell>
        </row>
        <row r="224">
          <cell r="A224">
            <v>3479</v>
          </cell>
          <cell r="B224">
            <v>45</v>
          </cell>
          <cell r="C224">
            <v>1</v>
          </cell>
          <cell r="D224">
            <v>1</v>
          </cell>
          <cell r="E224" t="str">
            <v xml:space="preserve">Mequon-Thiensville      </v>
          </cell>
          <cell r="F224">
            <v>1747990</v>
          </cell>
          <cell r="G224">
            <v>6217601934</v>
          </cell>
          <cell r="H224">
            <v>3557</v>
          </cell>
          <cell r="I224">
            <v>0</v>
          </cell>
          <cell r="J224">
            <v>3441</v>
          </cell>
          <cell r="K224">
            <v>3451</v>
          </cell>
          <cell r="L224">
            <v>0</v>
          </cell>
          <cell r="M224">
            <v>0.53</v>
          </cell>
          <cell r="N224">
            <v>12354.24</v>
          </cell>
          <cell r="O224">
            <v>43944046</v>
          </cell>
          <cell r="P224">
            <v>39455036</v>
          </cell>
          <cell r="Q224">
            <v>4489010</v>
          </cell>
          <cell r="R224">
            <v>0</v>
          </cell>
          <cell r="S224">
            <v>0</v>
          </cell>
          <cell r="T224">
            <v>0</v>
          </cell>
          <cell r="U224">
            <v>1058056.3</v>
          </cell>
          <cell r="V224">
            <v>0</v>
          </cell>
          <cell r="W224">
            <v>496862</v>
          </cell>
          <cell r="X224">
            <v>29.5</v>
          </cell>
          <cell r="Y224">
            <v>30</v>
          </cell>
          <cell r="Z224">
            <v>29</v>
          </cell>
          <cell r="AA224">
            <v>0</v>
          </cell>
          <cell r="AB224">
            <v>0</v>
          </cell>
          <cell r="AC224">
            <v>0.53</v>
          </cell>
          <cell r="AD224">
            <v>0.52</v>
          </cell>
          <cell r="AE224">
            <v>0</v>
          </cell>
          <cell r="AF224">
            <v>0</v>
          </cell>
          <cell r="AG224">
            <v>861631</v>
          </cell>
          <cell r="AH224">
            <v>0</v>
          </cell>
          <cell r="AI224">
            <v>3557</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73</v>
          </cell>
          <cell r="AY224">
            <v>32</v>
          </cell>
          <cell r="AZ224">
            <v>0</v>
          </cell>
          <cell r="BA224">
            <v>5</v>
          </cell>
          <cell r="BB224">
            <v>6207281934</v>
          </cell>
          <cell r="BC224">
            <v>10320000</v>
          </cell>
          <cell r="BD224" t="str">
            <v>AC</v>
          </cell>
          <cell r="BE224">
            <v>3447</v>
          </cell>
        </row>
        <row r="225">
          <cell r="A225">
            <v>3484</v>
          </cell>
          <cell r="B225">
            <v>26</v>
          </cell>
          <cell r="C225">
            <v>12</v>
          </cell>
          <cell r="D225">
            <v>1</v>
          </cell>
          <cell r="E225" t="str">
            <v xml:space="preserve">Mercer                  </v>
          </cell>
          <cell r="F225">
            <v>4215949</v>
          </cell>
          <cell r="G225">
            <v>581801000</v>
          </cell>
          <cell r="H225">
            <v>138</v>
          </cell>
          <cell r="I225">
            <v>0</v>
          </cell>
          <cell r="J225">
            <v>137</v>
          </cell>
          <cell r="K225">
            <v>139</v>
          </cell>
          <cell r="L225">
            <v>0</v>
          </cell>
          <cell r="M225">
            <v>0</v>
          </cell>
          <cell r="N225">
            <v>16505.36</v>
          </cell>
          <cell r="O225">
            <v>2277739</v>
          </cell>
          <cell r="P225">
            <v>2245251</v>
          </cell>
          <cell r="Q225">
            <v>32488</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861631</v>
          </cell>
          <cell r="AH225">
            <v>0</v>
          </cell>
          <cell r="AI225">
            <v>138</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581726600</v>
          </cell>
          <cell r="BC225">
            <v>74400</v>
          </cell>
          <cell r="BD225" t="str">
            <v>AC</v>
          </cell>
          <cell r="BE225">
            <v>138</v>
          </cell>
        </row>
        <row r="226">
          <cell r="A226">
            <v>3500</v>
          </cell>
          <cell r="B226">
            <v>35</v>
          </cell>
          <cell r="C226">
            <v>9</v>
          </cell>
          <cell r="D226">
            <v>1</v>
          </cell>
          <cell r="E226" t="str">
            <v xml:space="preserve">Merrill Area            </v>
          </cell>
          <cell r="F226">
            <v>628126</v>
          </cell>
          <cell r="G226">
            <v>1504361771</v>
          </cell>
          <cell r="H226">
            <v>2395</v>
          </cell>
          <cell r="I226">
            <v>51</v>
          </cell>
          <cell r="J226">
            <v>2274</v>
          </cell>
          <cell r="K226">
            <v>2231</v>
          </cell>
          <cell r="L226">
            <v>0</v>
          </cell>
          <cell r="M226">
            <v>0.06</v>
          </cell>
          <cell r="N226">
            <v>10787</v>
          </cell>
          <cell r="O226">
            <v>25834869.640000001</v>
          </cell>
          <cell r="P226">
            <v>25723944.260000002</v>
          </cell>
          <cell r="Q226">
            <v>110925.38</v>
          </cell>
          <cell r="R226">
            <v>0</v>
          </cell>
          <cell r="S226">
            <v>0</v>
          </cell>
          <cell r="T226">
            <v>0</v>
          </cell>
          <cell r="U226">
            <v>18170462.75</v>
          </cell>
          <cell r="V226">
            <v>0</v>
          </cell>
          <cell r="W226">
            <v>0</v>
          </cell>
          <cell r="X226">
            <v>0</v>
          </cell>
          <cell r="Y226">
            <v>0</v>
          </cell>
          <cell r="Z226">
            <v>0</v>
          </cell>
          <cell r="AA226">
            <v>0</v>
          </cell>
          <cell r="AB226">
            <v>0</v>
          </cell>
          <cell r="AC226">
            <v>0.12</v>
          </cell>
          <cell r="AD226">
            <v>0</v>
          </cell>
          <cell r="AE226">
            <v>2</v>
          </cell>
          <cell r="AF226">
            <v>3</v>
          </cell>
          <cell r="AG226">
            <v>861631</v>
          </cell>
          <cell r="AH226">
            <v>0</v>
          </cell>
          <cell r="AI226">
            <v>2395</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91</v>
          </cell>
          <cell r="AY226">
            <v>0</v>
          </cell>
          <cell r="AZ226">
            <v>0</v>
          </cell>
          <cell r="BA226">
            <v>0</v>
          </cell>
          <cell r="BB226">
            <v>1500898071</v>
          </cell>
          <cell r="BC226">
            <v>3463700</v>
          </cell>
          <cell r="BD226" t="str">
            <v>AC</v>
          </cell>
          <cell r="BE226">
            <v>2304</v>
          </cell>
        </row>
        <row r="227">
          <cell r="A227">
            <v>3510</v>
          </cell>
          <cell r="B227">
            <v>67</v>
          </cell>
          <cell r="C227">
            <v>1</v>
          </cell>
          <cell r="D227">
            <v>3</v>
          </cell>
          <cell r="E227" t="str">
            <v xml:space="preserve">Swallow                 </v>
          </cell>
          <cell r="F227">
            <v>2753118</v>
          </cell>
          <cell r="G227">
            <v>1161815854</v>
          </cell>
          <cell r="H227">
            <v>422</v>
          </cell>
          <cell r="I227">
            <v>10</v>
          </cell>
          <cell r="J227">
            <v>396</v>
          </cell>
          <cell r="K227">
            <v>400</v>
          </cell>
          <cell r="L227">
            <v>0</v>
          </cell>
          <cell r="M227">
            <v>0</v>
          </cell>
          <cell r="N227">
            <v>12325.32</v>
          </cell>
          <cell r="O227">
            <v>5201286.54</v>
          </cell>
          <cell r="P227">
            <v>4607535.83</v>
          </cell>
          <cell r="Q227">
            <v>593750.71</v>
          </cell>
          <cell r="R227">
            <v>0</v>
          </cell>
          <cell r="S227">
            <v>0</v>
          </cell>
          <cell r="T227">
            <v>0</v>
          </cell>
          <cell r="U227">
            <v>180670.61</v>
          </cell>
          <cell r="V227">
            <v>11764.71</v>
          </cell>
          <cell r="W227">
            <v>0</v>
          </cell>
          <cell r="X227">
            <v>0</v>
          </cell>
          <cell r="Y227">
            <v>0</v>
          </cell>
          <cell r="Z227">
            <v>0</v>
          </cell>
          <cell r="AA227">
            <v>0</v>
          </cell>
          <cell r="AB227">
            <v>0</v>
          </cell>
          <cell r="AC227">
            <v>0</v>
          </cell>
          <cell r="AD227">
            <v>0</v>
          </cell>
          <cell r="AE227">
            <v>0</v>
          </cell>
          <cell r="AF227">
            <v>0</v>
          </cell>
          <cell r="AG227">
            <v>1292446</v>
          </cell>
          <cell r="AH227">
            <v>0</v>
          </cell>
          <cell r="AI227">
            <v>422</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6</v>
          </cell>
          <cell r="AY227">
            <v>1</v>
          </cell>
          <cell r="AZ227">
            <v>0</v>
          </cell>
          <cell r="BA227">
            <v>7</v>
          </cell>
          <cell r="BB227">
            <v>1161806454</v>
          </cell>
          <cell r="BC227">
            <v>9400</v>
          </cell>
          <cell r="BD227" t="str">
            <v>AC</v>
          </cell>
          <cell r="BE227">
            <v>408</v>
          </cell>
        </row>
        <row r="228">
          <cell r="A228">
            <v>3514</v>
          </cell>
          <cell r="B228">
            <v>67</v>
          </cell>
          <cell r="C228">
            <v>1</v>
          </cell>
          <cell r="D228">
            <v>3</v>
          </cell>
          <cell r="E228" t="str">
            <v xml:space="preserve">North Lake              </v>
          </cell>
          <cell r="F228">
            <v>2425914</v>
          </cell>
          <cell r="G228">
            <v>640441242</v>
          </cell>
          <cell r="H228">
            <v>264</v>
          </cell>
          <cell r="I228">
            <v>9</v>
          </cell>
          <cell r="J228">
            <v>244</v>
          </cell>
          <cell r="K228">
            <v>247</v>
          </cell>
          <cell r="L228">
            <v>0</v>
          </cell>
          <cell r="M228">
            <v>0</v>
          </cell>
          <cell r="N228">
            <v>12714</v>
          </cell>
          <cell r="O228">
            <v>3356496.9</v>
          </cell>
          <cell r="P228">
            <v>3102921.9</v>
          </cell>
          <cell r="Q228">
            <v>253575</v>
          </cell>
          <cell r="R228">
            <v>0</v>
          </cell>
          <cell r="S228">
            <v>0</v>
          </cell>
          <cell r="T228">
            <v>0</v>
          </cell>
          <cell r="U228">
            <v>262546.68</v>
          </cell>
          <cell r="V228">
            <v>0</v>
          </cell>
          <cell r="W228">
            <v>0</v>
          </cell>
          <cell r="X228">
            <v>0</v>
          </cell>
          <cell r="Y228">
            <v>0</v>
          </cell>
          <cell r="Z228">
            <v>0</v>
          </cell>
          <cell r="AA228">
            <v>0</v>
          </cell>
          <cell r="AB228">
            <v>0</v>
          </cell>
          <cell r="AC228">
            <v>0</v>
          </cell>
          <cell r="AD228">
            <v>0</v>
          </cell>
          <cell r="AE228">
            <v>0</v>
          </cell>
          <cell r="AF228">
            <v>0</v>
          </cell>
          <cell r="AG228">
            <v>1292446</v>
          </cell>
          <cell r="AH228">
            <v>0</v>
          </cell>
          <cell r="AI228">
            <v>264</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3</v>
          </cell>
          <cell r="AY228">
            <v>1</v>
          </cell>
          <cell r="AZ228">
            <v>0</v>
          </cell>
          <cell r="BA228">
            <v>5</v>
          </cell>
          <cell r="BB228">
            <v>640237642</v>
          </cell>
          <cell r="BC228">
            <v>203600</v>
          </cell>
          <cell r="BD228" t="str">
            <v>AC</v>
          </cell>
          <cell r="BE228">
            <v>255</v>
          </cell>
        </row>
        <row r="229">
          <cell r="A229">
            <v>3528</v>
          </cell>
          <cell r="B229">
            <v>67</v>
          </cell>
          <cell r="C229">
            <v>1</v>
          </cell>
          <cell r="D229">
            <v>3</v>
          </cell>
          <cell r="E229" t="str">
            <v xml:space="preserve">Merton Community        </v>
          </cell>
          <cell r="F229">
            <v>1531383</v>
          </cell>
          <cell r="G229">
            <v>1343022624</v>
          </cell>
          <cell r="H229">
            <v>877</v>
          </cell>
          <cell r="I229">
            <v>32</v>
          </cell>
          <cell r="J229">
            <v>822</v>
          </cell>
          <cell r="K229">
            <v>818</v>
          </cell>
          <cell r="L229">
            <v>0</v>
          </cell>
          <cell r="M229">
            <v>0</v>
          </cell>
          <cell r="N229">
            <v>9675.85</v>
          </cell>
          <cell r="O229">
            <v>8485724.2599999998</v>
          </cell>
          <cell r="P229">
            <v>8068403</v>
          </cell>
          <cell r="Q229">
            <v>417321.26</v>
          </cell>
          <cell r="R229">
            <v>0</v>
          </cell>
          <cell r="S229">
            <v>0</v>
          </cell>
          <cell r="T229">
            <v>0</v>
          </cell>
          <cell r="U229">
            <v>3919788.74</v>
          </cell>
          <cell r="V229">
            <v>357839.26</v>
          </cell>
          <cell r="W229">
            <v>0</v>
          </cell>
          <cell r="X229">
            <v>0</v>
          </cell>
          <cell r="Y229">
            <v>0</v>
          </cell>
          <cell r="Z229">
            <v>0</v>
          </cell>
          <cell r="AA229">
            <v>0</v>
          </cell>
          <cell r="AB229">
            <v>0</v>
          </cell>
          <cell r="AC229">
            <v>0</v>
          </cell>
          <cell r="AD229">
            <v>0</v>
          </cell>
          <cell r="AE229">
            <v>0</v>
          </cell>
          <cell r="AF229">
            <v>0</v>
          </cell>
          <cell r="AG229">
            <v>1292446</v>
          </cell>
          <cell r="AH229">
            <v>0</v>
          </cell>
          <cell r="AI229">
            <v>877</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15</v>
          </cell>
          <cell r="AY229">
            <v>4</v>
          </cell>
          <cell r="AZ229">
            <v>0</v>
          </cell>
          <cell r="BA229">
            <v>6</v>
          </cell>
          <cell r="BB229">
            <v>1342480524</v>
          </cell>
          <cell r="BC229">
            <v>542100</v>
          </cell>
          <cell r="BD229" t="str">
            <v>AC</v>
          </cell>
          <cell r="BE229">
            <v>852</v>
          </cell>
        </row>
        <row r="230">
          <cell r="A230">
            <v>3542</v>
          </cell>
          <cell r="B230">
            <v>67</v>
          </cell>
          <cell r="C230">
            <v>1</v>
          </cell>
          <cell r="D230">
            <v>3</v>
          </cell>
          <cell r="E230" t="str">
            <v>Stone Bank School Distri</v>
          </cell>
          <cell r="F230">
            <v>3587770</v>
          </cell>
          <cell r="G230">
            <v>961522290</v>
          </cell>
          <cell r="H230">
            <v>268</v>
          </cell>
          <cell r="I230">
            <v>9</v>
          </cell>
          <cell r="J230">
            <v>250</v>
          </cell>
          <cell r="K230">
            <v>254</v>
          </cell>
          <cell r="L230">
            <v>0</v>
          </cell>
          <cell r="M230">
            <v>0</v>
          </cell>
          <cell r="N230">
            <v>12810.39</v>
          </cell>
          <cell r="O230">
            <v>3433184.65</v>
          </cell>
          <cell r="P230">
            <v>3149714.65</v>
          </cell>
          <cell r="Q230">
            <v>283470</v>
          </cell>
          <cell r="R230">
            <v>0</v>
          </cell>
          <cell r="S230">
            <v>0</v>
          </cell>
          <cell r="T230">
            <v>0</v>
          </cell>
          <cell r="U230">
            <v>32479.59</v>
          </cell>
          <cell r="V230">
            <v>0</v>
          </cell>
          <cell r="W230">
            <v>0</v>
          </cell>
          <cell r="X230">
            <v>0</v>
          </cell>
          <cell r="Y230">
            <v>0</v>
          </cell>
          <cell r="Z230">
            <v>0</v>
          </cell>
          <cell r="AA230">
            <v>0</v>
          </cell>
          <cell r="AB230">
            <v>0</v>
          </cell>
          <cell r="AC230">
            <v>0</v>
          </cell>
          <cell r="AD230">
            <v>0</v>
          </cell>
          <cell r="AE230">
            <v>0</v>
          </cell>
          <cell r="AF230">
            <v>0</v>
          </cell>
          <cell r="AG230">
            <v>1292446</v>
          </cell>
          <cell r="AH230">
            <v>0</v>
          </cell>
          <cell r="AI230">
            <v>268</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3</v>
          </cell>
          <cell r="AY230">
            <v>0</v>
          </cell>
          <cell r="AZ230">
            <v>0</v>
          </cell>
          <cell r="BA230">
            <v>4</v>
          </cell>
          <cell r="BB230">
            <v>961490890</v>
          </cell>
          <cell r="BC230">
            <v>31400</v>
          </cell>
          <cell r="BD230" t="str">
            <v>AC</v>
          </cell>
          <cell r="BE230">
            <v>261</v>
          </cell>
        </row>
        <row r="231">
          <cell r="A231">
            <v>3549</v>
          </cell>
          <cell r="B231">
            <v>13</v>
          </cell>
          <cell r="C231">
            <v>2</v>
          </cell>
          <cell r="D231">
            <v>1</v>
          </cell>
          <cell r="E231" t="str">
            <v xml:space="preserve">Middleton-Cross Plains  </v>
          </cell>
          <cell r="F231">
            <v>1247662</v>
          </cell>
          <cell r="G231">
            <v>9241432865</v>
          </cell>
          <cell r="H231">
            <v>7407</v>
          </cell>
          <cell r="I231">
            <v>33</v>
          </cell>
          <cell r="J231">
            <v>7261</v>
          </cell>
          <cell r="K231">
            <v>7296</v>
          </cell>
          <cell r="L231">
            <v>0</v>
          </cell>
          <cell r="M231">
            <v>0.5</v>
          </cell>
          <cell r="N231">
            <v>13420.46</v>
          </cell>
          <cell r="O231">
            <v>99405319.840000004</v>
          </cell>
          <cell r="P231">
            <v>86726164</v>
          </cell>
          <cell r="Q231">
            <v>12679155.84</v>
          </cell>
          <cell r="R231">
            <v>0</v>
          </cell>
          <cell r="S231">
            <v>0</v>
          </cell>
          <cell r="T231">
            <v>0</v>
          </cell>
          <cell r="U231">
            <v>20403830.920000002</v>
          </cell>
          <cell r="V231">
            <v>546711.84</v>
          </cell>
          <cell r="W231">
            <v>0</v>
          </cell>
          <cell r="X231">
            <v>0</v>
          </cell>
          <cell r="Y231">
            <v>0</v>
          </cell>
          <cell r="Z231">
            <v>0</v>
          </cell>
          <cell r="AA231">
            <v>0</v>
          </cell>
          <cell r="AB231">
            <v>0</v>
          </cell>
          <cell r="AC231">
            <v>0.44</v>
          </cell>
          <cell r="AD231">
            <v>0.56000000000000005</v>
          </cell>
          <cell r="AE231">
            <v>0</v>
          </cell>
          <cell r="AF231">
            <v>0</v>
          </cell>
          <cell r="AG231">
            <v>861631</v>
          </cell>
          <cell r="AH231">
            <v>0</v>
          </cell>
          <cell r="AI231">
            <v>7407</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60</v>
          </cell>
          <cell r="AY231">
            <v>20</v>
          </cell>
          <cell r="AZ231">
            <v>0</v>
          </cell>
          <cell r="BA231">
            <v>14</v>
          </cell>
          <cell r="BB231">
            <v>9142544465</v>
          </cell>
          <cell r="BC231">
            <v>98888400</v>
          </cell>
          <cell r="BD231" t="str">
            <v>AC</v>
          </cell>
          <cell r="BE231">
            <v>7313</v>
          </cell>
        </row>
        <row r="232">
          <cell r="A232">
            <v>3612</v>
          </cell>
          <cell r="B232">
            <v>53</v>
          </cell>
          <cell r="C232">
            <v>2</v>
          </cell>
          <cell r="D232">
            <v>1</v>
          </cell>
          <cell r="E232" t="str">
            <v xml:space="preserve">Milton                  </v>
          </cell>
          <cell r="F232">
            <v>779777</v>
          </cell>
          <cell r="G232">
            <v>2696469969</v>
          </cell>
          <cell r="H232">
            <v>3458</v>
          </cell>
          <cell r="I232">
            <v>70</v>
          </cell>
          <cell r="J232">
            <v>3359</v>
          </cell>
          <cell r="K232">
            <v>3364</v>
          </cell>
          <cell r="L232">
            <v>0</v>
          </cell>
          <cell r="M232">
            <v>0.68</v>
          </cell>
          <cell r="N232">
            <v>13123.78</v>
          </cell>
          <cell r="O232">
            <v>45382039</v>
          </cell>
          <cell r="P232">
            <v>38119389</v>
          </cell>
          <cell r="Q232">
            <v>7262650</v>
          </cell>
          <cell r="R232">
            <v>0</v>
          </cell>
          <cell r="S232">
            <v>0</v>
          </cell>
          <cell r="T232">
            <v>0</v>
          </cell>
          <cell r="U232">
            <v>23682425.890000001</v>
          </cell>
          <cell r="V232">
            <v>0</v>
          </cell>
          <cell r="W232">
            <v>0</v>
          </cell>
          <cell r="X232">
            <v>0</v>
          </cell>
          <cell r="Y232">
            <v>0</v>
          </cell>
          <cell r="Z232">
            <v>0</v>
          </cell>
          <cell r="AA232">
            <v>0</v>
          </cell>
          <cell r="AB232">
            <v>0</v>
          </cell>
          <cell r="AC232">
            <v>0.67</v>
          </cell>
          <cell r="AD232">
            <v>0.68</v>
          </cell>
          <cell r="AE232">
            <v>0</v>
          </cell>
          <cell r="AF232">
            <v>0</v>
          </cell>
          <cell r="AG232">
            <v>861631</v>
          </cell>
          <cell r="AH232">
            <v>0</v>
          </cell>
          <cell r="AI232">
            <v>3458</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23</v>
          </cell>
          <cell r="AY232">
            <v>1</v>
          </cell>
          <cell r="AZ232">
            <v>0</v>
          </cell>
          <cell r="BA232">
            <v>1</v>
          </cell>
          <cell r="BB232">
            <v>2694388969</v>
          </cell>
          <cell r="BC232">
            <v>2081000</v>
          </cell>
          <cell r="BD232" t="str">
            <v>AC</v>
          </cell>
          <cell r="BE232">
            <v>3433</v>
          </cell>
        </row>
        <row r="233">
          <cell r="A233">
            <v>3619</v>
          </cell>
          <cell r="B233">
            <v>40</v>
          </cell>
          <cell r="C233">
            <v>1</v>
          </cell>
          <cell r="D233">
            <v>1</v>
          </cell>
          <cell r="E233" t="str">
            <v xml:space="preserve">Milwaukee               </v>
          </cell>
          <cell r="F233">
            <v>546481</v>
          </cell>
          <cell r="G233">
            <v>37551445000</v>
          </cell>
          <cell r="H233">
            <v>68715</v>
          </cell>
          <cell r="I233">
            <v>261</v>
          </cell>
          <cell r="J233">
            <v>66997.75</v>
          </cell>
          <cell r="K233">
            <v>67789.25</v>
          </cell>
          <cell r="L233">
            <v>0</v>
          </cell>
          <cell r="M233">
            <v>0</v>
          </cell>
          <cell r="N233">
            <v>12308.26</v>
          </cell>
          <cell r="O233">
            <v>845761875.08000004</v>
          </cell>
          <cell r="P233">
            <v>815434778.74000001</v>
          </cell>
          <cell r="Q233">
            <v>31683408.34</v>
          </cell>
          <cell r="R233">
            <v>0</v>
          </cell>
          <cell r="S233">
            <v>0</v>
          </cell>
          <cell r="T233">
            <v>0</v>
          </cell>
          <cell r="U233">
            <v>639336441.85000002</v>
          </cell>
          <cell r="V233">
            <v>0</v>
          </cell>
          <cell r="W233">
            <v>222055</v>
          </cell>
          <cell r="X233">
            <v>10</v>
          </cell>
          <cell r="Y233">
            <v>10</v>
          </cell>
          <cell r="Z233">
            <v>10</v>
          </cell>
          <cell r="AA233">
            <v>0</v>
          </cell>
          <cell r="AB233">
            <v>801</v>
          </cell>
          <cell r="AC233">
            <v>0</v>
          </cell>
          <cell r="AD233">
            <v>0</v>
          </cell>
          <cell r="AE233">
            <v>7</v>
          </cell>
          <cell r="AF233">
            <v>10</v>
          </cell>
          <cell r="AG233">
            <v>861631</v>
          </cell>
          <cell r="AH233">
            <v>0</v>
          </cell>
          <cell r="AI233">
            <v>68377</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651</v>
          </cell>
          <cell r="AZ233">
            <v>1356312</v>
          </cell>
          <cell r="BA233">
            <v>17</v>
          </cell>
          <cell r="BB233">
            <v>36919938100</v>
          </cell>
          <cell r="BC233">
            <v>631506900</v>
          </cell>
          <cell r="BD233" t="str">
            <v>AC</v>
          </cell>
          <cell r="BE233">
            <v>68047</v>
          </cell>
        </row>
        <row r="234">
          <cell r="A234">
            <v>3633</v>
          </cell>
          <cell r="B234">
            <v>25</v>
          </cell>
          <cell r="C234">
            <v>3</v>
          </cell>
          <cell r="D234">
            <v>1</v>
          </cell>
          <cell r="E234" t="str">
            <v xml:space="preserve">Mineral Point           </v>
          </cell>
          <cell r="F234">
            <v>667018</v>
          </cell>
          <cell r="G234">
            <v>491591976</v>
          </cell>
          <cell r="H234">
            <v>737</v>
          </cell>
          <cell r="I234">
            <v>22</v>
          </cell>
          <cell r="J234">
            <v>706</v>
          </cell>
          <cell r="K234">
            <v>699</v>
          </cell>
          <cell r="L234">
            <v>0</v>
          </cell>
          <cell r="M234">
            <v>0.36</v>
          </cell>
          <cell r="N234">
            <v>13647.59</v>
          </cell>
          <cell r="O234">
            <v>10058271</v>
          </cell>
          <cell r="P234">
            <v>8984073</v>
          </cell>
          <cell r="Q234">
            <v>1074198</v>
          </cell>
          <cell r="R234">
            <v>0</v>
          </cell>
          <cell r="S234">
            <v>0</v>
          </cell>
          <cell r="T234">
            <v>0</v>
          </cell>
          <cell r="U234">
            <v>5685540.5599999996</v>
          </cell>
          <cell r="V234">
            <v>0</v>
          </cell>
          <cell r="W234">
            <v>0</v>
          </cell>
          <cell r="X234">
            <v>0</v>
          </cell>
          <cell r="Y234">
            <v>0</v>
          </cell>
          <cell r="Z234">
            <v>0</v>
          </cell>
          <cell r="AA234">
            <v>0</v>
          </cell>
          <cell r="AB234">
            <v>0</v>
          </cell>
          <cell r="AC234">
            <v>0.36</v>
          </cell>
          <cell r="AD234">
            <v>0.36</v>
          </cell>
          <cell r="AE234">
            <v>0</v>
          </cell>
          <cell r="AF234">
            <v>0</v>
          </cell>
          <cell r="AG234">
            <v>861631</v>
          </cell>
          <cell r="AH234">
            <v>0</v>
          </cell>
          <cell r="AI234">
            <v>737</v>
          </cell>
          <cell r="AJ234">
            <v>0</v>
          </cell>
          <cell r="AK234">
            <v>0</v>
          </cell>
          <cell r="AL234">
            <v>0</v>
          </cell>
          <cell r="AM234">
            <v>0</v>
          </cell>
          <cell r="AN234">
            <v>0</v>
          </cell>
          <cell r="AO234">
            <v>0</v>
          </cell>
          <cell r="AP234">
            <v>0</v>
          </cell>
          <cell r="AQ234">
            <v>0</v>
          </cell>
          <cell r="AR234">
            <v>0</v>
          </cell>
          <cell r="AS234">
            <v>0</v>
          </cell>
          <cell r="AT234">
            <v>0.75</v>
          </cell>
          <cell r="AU234">
            <v>0</v>
          </cell>
          <cell r="AV234">
            <v>0</v>
          </cell>
          <cell r="AW234">
            <v>0</v>
          </cell>
          <cell r="AX234">
            <v>11</v>
          </cell>
          <cell r="AY234">
            <v>0</v>
          </cell>
          <cell r="AZ234">
            <v>0</v>
          </cell>
          <cell r="BA234">
            <v>0</v>
          </cell>
          <cell r="BB234">
            <v>491251476</v>
          </cell>
          <cell r="BC234">
            <v>340500</v>
          </cell>
          <cell r="BD234" t="str">
            <v>AC</v>
          </cell>
          <cell r="BE234">
            <v>726</v>
          </cell>
        </row>
        <row r="235">
          <cell r="A235">
            <v>3640</v>
          </cell>
          <cell r="B235">
            <v>43</v>
          </cell>
          <cell r="C235">
            <v>9</v>
          </cell>
          <cell r="D235">
            <v>3</v>
          </cell>
          <cell r="E235" t="str">
            <v xml:space="preserve">Minocqua J1             </v>
          </cell>
          <cell r="F235">
            <v>5375827</v>
          </cell>
          <cell r="G235">
            <v>2999711377</v>
          </cell>
          <cell r="H235">
            <v>558</v>
          </cell>
          <cell r="I235">
            <v>12</v>
          </cell>
          <cell r="J235">
            <v>547</v>
          </cell>
          <cell r="K235">
            <v>545</v>
          </cell>
          <cell r="L235">
            <v>0</v>
          </cell>
          <cell r="M235">
            <v>0</v>
          </cell>
          <cell r="N235">
            <v>13452.87</v>
          </cell>
          <cell r="O235">
            <v>7506701.4000000004</v>
          </cell>
          <cell r="P235">
            <v>7319440</v>
          </cell>
          <cell r="Q235">
            <v>187261.4</v>
          </cell>
          <cell r="R235">
            <v>0</v>
          </cell>
          <cell r="S235">
            <v>0</v>
          </cell>
          <cell r="T235">
            <v>0</v>
          </cell>
          <cell r="U235">
            <v>1010.32</v>
          </cell>
          <cell r="V235">
            <v>24996.400000000001</v>
          </cell>
          <cell r="W235">
            <v>0</v>
          </cell>
          <cell r="X235">
            <v>0</v>
          </cell>
          <cell r="Y235">
            <v>0</v>
          </cell>
          <cell r="Z235">
            <v>0</v>
          </cell>
          <cell r="AA235">
            <v>0</v>
          </cell>
          <cell r="AB235">
            <v>0</v>
          </cell>
          <cell r="AC235">
            <v>0</v>
          </cell>
          <cell r="AD235">
            <v>0</v>
          </cell>
          <cell r="AE235">
            <v>0</v>
          </cell>
          <cell r="AF235">
            <v>0</v>
          </cell>
          <cell r="AG235">
            <v>1292446</v>
          </cell>
          <cell r="AH235">
            <v>0</v>
          </cell>
          <cell r="AI235">
            <v>558</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2996589477</v>
          </cell>
          <cell r="BC235">
            <v>3121900</v>
          </cell>
          <cell r="BD235" t="str">
            <v>AC</v>
          </cell>
          <cell r="BE235">
            <v>558</v>
          </cell>
        </row>
        <row r="236">
          <cell r="A236">
            <v>3647</v>
          </cell>
          <cell r="B236">
            <v>43</v>
          </cell>
          <cell r="C236">
            <v>9</v>
          </cell>
          <cell r="D236">
            <v>2</v>
          </cell>
          <cell r="E236" t="str">
            <v xml:space="preserve">Lakeland UHS            </v>
          </cell>
          <cell r="F236">
            <v>10808293</v>
          </cell>
          <cell r="G236">
            <v>7803587304</v>
          </cell>
          <cell r="H236">
            <v>722</v>
          </cell>
          <cell r="I236">
            <v>10</v>
          </cell>
          <cell r="J236">
            <v>718</v>
          </cell>
          <cell r="K236">
            <v>699</v>
          </cell>
          <cell r="L236">
            <v>0</v>
          </cell>
          <cell r="M236">
            <v>1.26</v>
          </cell>
          <cell r="N236">
            <v>17791.259999999998</v>
          </cell>
          <cell r="O236">
            <v>12845290.369999999</v>
          </cell>
          <cell r="P236">
            <v>11869178.369999999</v>
          </cell>
          <cell r="Q236">
            <v>1131615</v>
          </cell>
          <cell r="R236">
            <v>0</v>
          </cell>
          <cell r="S236">
            <v>155503</v>
          </cell>
          <cell r="T236">
            <v>155503</v>
          </cell>
          <cell r="U236">
            <v>15841.73</v>
          </cell>
          <cell r="V236">
            <v>0</v>
          </cell>
          <cell r="W236">
            <v>0</v>
          </cell>
          <cell r="X236">
            <v>0</v>
          </cell>
          <cell r="Y236">
            <v>0</v>
          </cell>
          <cell r="Z236">
            <v>0</v>
          </cell>
          <cell r="AA236">
            <v>0</v>
          </cell>
          <cell r="AB236">
            <v>0</v>
          </cell>
          <cell r="AC236">
            <v>1.2</v>
          </cell>
          <cell r="AD236">
            <v>1.31</v>
          </cell>
          <cell r="AE236">
            <v>1</v>
          </cell>
          <cell r="AF236">
            <v>1</v>
          </cell>
          <cell r="AG236">
            <v>2584893</v>
          </cell>
          <cell r="AH236">
            <v>0</v>
          </cell>
          <cell r="AI236">
            <v>722</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2</v>
          </cell>
          <cell r="AY236">
            <v>0</v>
          </cell>
          <cell r="AZ236">
            <v>0</v>
          </cell>
          <cell r="BA236">
            <v>0</v>
          </cell>
          <cell r="BB236">
            <v>7799552204</v>
          </cell>
          <cell r="BC236">
            <v>4035100</v>
          </cell>
          <cell r="BD236" t="str">
            <v>AC</v>
          </cell>
          <cell r="BE236">
            <v>720</v>
          </cell>
        </row>
        <row r="237">
          <cell r="A237">
            <v>3654</v>
          </cell>
          <cell r="B237">
            <v>65</v>
          </cell>
          <cell r="C237">
            <v>12</v>
          </cell>
          <cell r="D237">
            <v>1</v>
          </cell>
          <cell r="E237" t="str">
            <v xml:space="preserve">Northwood               </v>
          </cell>
          <cell r="F237">
            <v>3577929</v>
          </cell>
          <cell r="G237">
            <v>1134203548</v>
          </cell>
          <cell r="H237">
            <v>317</v>
          </cell>
          <cell r="I237">
            <v>0</v>
          </cell>
          <cell r="J237">
            <v>316</v>
          </cell>
          <cell r="K237">
            <v>318</v>
          </cell>
          <cell r="L237">
            <v>0</v>
          </cell>
          <cell r="M237">
            <v>0</v>
          </cell>
          <cell r="N237">
            <v>10600.73</v>
          </cell>
          <cell r="O237">
            <v>3360430.68</v>
          </cell>
          <cell r="P237">
            <v>3360430.68</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861631</v>
          </cell>
          <cell r="AH237">
            <v>0</v>
          </cell>
          <cell r="AI237">
            <v>317</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1132347948</v>
          </cell>
          <cell r="BC237">
            <v>1855600</v>
          </cell>
          <cell r="BD237" t="str">
            <v>AC</v>
          </cell>
          <cell r="BE237">
            <v>317</v>
          </cell>
        </row>
        <row r="238">
          <cell r="A238">
            <v>3661</v>
          </cell>
          <cell r="B238">
            <v>36</v>
          </cell>
          <cell r="C238">
            <v>7</v>
          </cell>
          <cell r="D238">
            <v>1</v>
          </cell>
          <cell r="E238" t="str">
            <v xml:space="preserve">Mishicot                </v>
          </cell>
          <cell r="F238">
            <v>718630</v>
          </cell>
          <cell r="G238">
            <v>610116806</v>
          </cell>
          <cell r="H238">
            <v>849</v>
          </cell>
          <cell r="I238">
            <v>20</v>
          </cell>
          <cell r="J238">
            <v>811</v>
          </cell>
          <cell r="K238">
            <v>819</v>
          </cell>
          <cell r="L238">
            <v>0</v>
          </cell>
          <cell r="M238">
            <v>0</v>
          </cell>
          <cell r="N238">
            <v>12301.07</v>
          </cell>
          <cell r="O238">
            <v>10443605.1</v>
          </cell>
          <cell r="P238">
            <v>8227308.0999999996</v>
          </cell>
          <cell r="Q238">
            <v>2216297</v>
          </cell>
          <cell r="R238">
            <v>0</v>
          </cell>
          <cell r="S238">
            <v>0</v>
          </cell>
          <cell r="T238">
            <v>0</v>
          </cell>
          <cell r="U238">
            <v>6047706.1399999997</v>
          </cell>
          <cell r="V238">
            <v>0</v>
          </cell>
          <cell r="W238">
            <v>0</v>
          </cell>
          <cell r="X238">
            <v>0</v>
          </cell>
          <cell r="Y238">
            <v>0</v>
          </cell>
          <cell r="Z238">
            <v>0</v>
          </cell>
          <cell r="AA238">
            <v>0</v>
          </cell>
          <cell r="AB238">
            <v>0</v>
          </cell>
          <cell r="AC238">
            <v>0</v>
          </cell>
          <cell r="AD238">
            <v>0</v>
          </cell>
          <cell r="AE238">
            <v>0</v>
          </cell>
          <cell r="AF238">
            <v>0</v>
          </cell>
          <cell r="AG238">
            <v>861631</v>
          </cell>
          <cell r="AH238">
            <v>0</v>
          </cell>
          <cell r="AI238">
            <v>849</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14</v>
          </cell>
          <cell r="AY238">
            <v>0</v>
          </cell>
          <cell r="AZ238">
            <v>0</v>
          </cell>
          <cell r="BA238">
            <v>0</v>
          </cell>
          <cell r="BB238">
            <v>609914506</v>
          </cell>
          <cell r="BC238">
            <v>202300</v>
          </cell>
          <cell r="BD238" t="str">
            <v>AC</v>
          </cell>
          <cell r="BE238">
            <v>835</v>
          </cell>
        </row>
        <row r="239">
          <cell r="A239">
            <v>3668</v>
          </cell>
          <cell r="B239">
            <v>6</v>
          </cell>
          <cell r="C239">
            <v>10</v>
          </cell>
          <cell r="D239">
            <v>1</v>
          </cell>
          <cell r="E239" t="str">
            <v xml:space="preserve">Mondovi                 </v>
          </cell>
          <cell r="F239">
            <v>540919</v>
          </cell>
          <cell r="G239">
            <v>521986891</v>
          </cell>
          <cell r="H239">
            <v>965</v>
          </cell>
          <cell r="I239">
            <v>28</v>
          </cell>
          <cell r="J239">
            <v>925</v>
          </cell>
          <cell r="K239">
            <v>924</v>
          </cell>
          <cell r="L239">
            <v>0</v>
          </cell>
          <cell r="M239">
            <v>0</v>
          </cell>
          <cell r="N239">
            <v>10990.26</v>
          </cell>
          <cell r="O239">
            <v>10605602.5</v>
          </cell>
          <cell r="P239">
            <v>9260520</v>
          </cell>
          <cell r="Q239">
            <v>1345082.5</v>
          </cell>
          <cell r="R239">
            <v>0</v>
          </cell>
          <cell r="S239">
            <v>0</v>
          </cell>
          <cell r="T239">
            <v>0</v>
          </cell>
          <cell r="U239">
            <v>7474671.1299999999</v>
          </cell>
          <cell r="V239">
            <v>0</v>
          </cell>
          <cell r="W239">
            <v>0</v>
          </cell>
          <cell r="X239">
            <v>0</v>
          </cell>
          <cell r="Y239">
            <v>0</v>
          </cell>
          <cell r="Z239">
            <v>0</v>
          </cell>
          <cell r="AA239">
            <v>0</v>
          </cell>
          <cell r="AB239">
            <v>0</v>
          </cell>
          <cell r="AC239">
            <v>0</v>
          </cell>
          <cell r="AD239">
            <v>0</v>
          </cell>
          <cell r="AE239">
            <v>0</v>
          </cell>
          <cell r="AF239">
            <v>0</v>
          </cell>
          <cell r="AG239">
            <v>861631</v>
          </cell>
          <cell r="AH239">
            <v>0</v>
          </cell>
          <cell r="AI239">
            <v>965</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12</v>
          </cell>
          <cell r="AY239">
            <v>0</v>
          </cell>
          <cell r="AZ239">
            <v>0</v>
          </cell>
          <cell r="BA239">
            <v>0</v>
          </cell>
          <cell r="BB239">
            <v>519778691</v>
          </cell>
          <cell r="BC239">
            <v>2208200</v>
          </cell>
          <cell r="BD239" t="str">
            <v>AC</v>
          </cell>
          <cell r="BE239">
            <v>953</v>
          </cell>
        </row>
        <row r="240">
          <cell r="A240">
            <v>3675</v>
          </cell>
          <cell r="B240">
            <v>13</v>
          </cell>
          <cell r="C240">
            <v>2</v>
          </cell>
          <cell r="D240">
            <v>1</v>
          </cell>
          <cell r="E240" t="str">
            <v xml:space="preserve">Monona Grove            </v>
          </cell>
          <cell r="F240">
            <v>889128</v>
          </cell>
          <cell r="G240">
            <v>2851434484</v>
          </cell>
          <cell r="H240">
            <v>3207</v>
          </cell>
          <cell r="I240">
            <v>55</v>
          </cell>
          <cell r="J240">
            <v>3101</v>
          </cell>
          <cell r="K240">
            <v>3133</v>
          </cell>
          <cell r="L240">
            <v>0</v>
          </cell>
          <cell r="M240">
            <v>1.25</v>
          </cell>
          <cell r="N240">
            <v>14218.33</v>
          </cell>
          <cell r="O240">
            <v>45598171</v>
          </cell>
          <cell r="P240">
            <v>38983966</v>
          </cell>
          <cell r="Q240">
            <v>6614205</v>
          </cell>
          <cell r="R240">
            <v>0</v>
          </cell>
          <cell r="S240">
            <v>0</v>
          </cell>
          <cell r="T240">
            <v>0</v>
          </cell>
          <cell r="U240">
            <v>17010380.960000001</v>
          </cell>
          <cell r="V240">
            <v>0</v>
          </cell>
          <cell r="W240">
            <v>0</v>
          </cell>
          <cell r="X240">
            <v>0</v>
          </cell>
          <cell r="Y240">
            <v>0</v>
          </cell>
          <cell r="Z240">
            <v>0</v>
          </cell>
          <cell r="AA240">
            <v>0</v>
          </cell>
          <cell r="AB240">
            <v>0</v>
          </cell>
          <cell r="AC240">
            <v>1.35</v>
          </cell>
          <cell r="AD240">
            <v>1.1399999999999999</v>
          </cell>
          <cell r="AE240">
            <v>0</v>
          </cell>
          <cell r="AF240">
            <v>0</v>
          </cell>
          <cell r="AG240">
            <v>861631</v>
          </cell>
          <cell r="AH240">
            <v>0</v>
          </cell>
          <cell r="AI240">
            <v>3207</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15</v>
          </cell>
          <cell r="AY240">
            <v>4</v>
          </cell>
          <cell r="AZ240">
            <v>0</v>
          </cell>
          <cell r="BA240">
            <v>15</v>
          </cell>
          <cell r="BB240">
            <v>2787339684</v>
          </cell>
          <cell r="BC240">
            <v>64094800</v>
          </cell>
          <cell r="BD240" t="str">
            <v>AC</v>
          </cell>
          <cell r="BE240">
            <v>3173</v>
          </cell>
        </row>
        <row r="241">
          <cell r="A241">
            <v>3682</v>
          </cell>
          <cell r="B241">
            <v>23</v>
          </cell>
          <cell r="C241">
            <v>2</v>
          </cell>
          <cell r="D241">
            <v>1</v>
          </cell>
          <cell r="E241" t="str">
            <v xml:space="preserve">Monroe                  </v>
          </cell>
          <cell r="F241">
            <v>694722</v>
          </cell>
          <cell r="G241">
            <v>1609669906</v>
          </cell>
          <cell r="H241">
            <v>2317</v>
          </cell>
          <cell r="I241">
            <v>76</v>
          </cell>
          <cell r="J241">
            <v>2242</v>
          </cell>
          <cell r="K241">
            <v>2227</v>
          </cell>
          <cell r="L241">
            <v>0</v>
          </cell>
          <cell r="M241">
            <v>0.93</v>
          </cell>
          <cell r="N241">
            <v>13951.88</v>
          </cell>
          <cell r="O241">
            <v>32326505</v>
          </cell>
          <cell r="P241">
            <v>26884472</v>
          </cell>
          <cell r="Q241">
            <v>5442033</v>
          </cell>
          <cell r="R241">
            <v>0</v>
          </cell>
          <cell r="S241">
            <v>0</v>
          </cell>
          <cell r="T241">
            <v>0</v>
          </cell>
          <cell r="U241">
            <v>17244524.719999999</v>
          </cell>
          <cell r="V241">
            <v>0</v>
          </cell>
          <cell r="W241">
            <v>0</v>
          </cell>
          <cell r="X241">
            <v>0</v>
          </cell>
          <cell r="Y241">
            <v>0</v>
          </cell>
          <cell r="Z241">
            <v>0</v>
          </cell>
          <cell r="AA241">
            <v>0</v>
          </cell>
          <cell r="AB241">
            <v>0</v>
          </cell>
          <cell r="AC241">
            <v>0.88</v>
          </cell>
          <cell r="AD241">
            <v>0.97</v>
          </cell>
          <cell r="AE241">
            <v>0</v>
          </cell>
          <cell r="AF241">
            <v>0</v>
          </cell>
          <cell r="AG241">
            <v>861631</v>
          </cell>
          <cell r="AH241">
            <v>0</v>
          </cell>
          <cell r="AI241">
            <v>2317</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5</v>
          </cell>
          <cell r="AY241">
            <v>0</v>
          </cell>
          <cell r="AZ241">
            <v>0</v>
          </cell>
          <cell r="BA241">
            <v>0</v>
          </cell>
          <cell r="BB241">
            <v>1591721506</v>
          </cell>
          <cell r="BC241">
            <v>17948400</v>
          </cell>
          <cell r="BD241" t="str">
            <v>AC</v>
          </cell>
          <cell r="BE241">
            <v>2312</v>
          </cell>
        </row>
        <row r="242">
          <cell r="A242">
            <v>3689</v>
          </cell>
          <cell r="B242">
            <v>39</v>
          </cell>
          <cell r="C242">
            <v>5</v>
          </cell>
          <cell r="D242">
            <v>1</v>
          </cell>
          <cell r="E242" t="str">
            <v xml:space="preserve">Montello                </v>
          </cell>
          <cell r="F242">
            <v>1232550</v>
          </cell>
          <cell r="G242">
            <v>867715360</v>
          </cell>
          <cell r="H242">
            <v>704</v>
          </cell>
          <cell r="I242">
            <v>8</v>
          </cell>
          <cell r="J242">
            <v>687</v>
          </cell>
          <cell r="K242">
            <v>677</v>
          </cell>
          <cell r="L242">
            <v>0</v>
          </cell>
          <cell r="M242">
            <v>0.01</v>
          </cell>
          <cell r="N242">
            <v>12526.12</v>
          </cell>
          <cell r="O242">
            <v>8818390</v>
          </cell>
          <cell r="P242">
            <v>8330565</v>
          </cell>
          <cell r="Q242">
            <v>487825</v>
          </cell>
          <cell r="R242">
            <v>0</v>
          </cell>
          <cell r="S242">
            <v>0</v>
          </cell>
          <cell r="T242">
            <v>0</v>
          </cell>
          <cell r="U242">
            <v>2668078.9500000002</v>
          </cell>
          <cell r="V242">
            <v>0</v>
          </cell>
          <cell r="W242">
            <v>0</v>
          </cell>
          <cell r="X242">
            <v>0</v>
          </cell>
          <cell r="Y242">
            <v>0</v>
          </cell>
          <cell r="Z242">
            <v>0</v>
          </cell>
          <cell r="AA242">
            <v>0</v>
          </cell>
          <cell r="AB242">
            <v>0</v>
          </cell>
          <cell r="AC242">
            <v>0.01</v>
          </cell>
          <cell r="AD242">
            <v>0.01</v>
          </cell>
          <cell r="AE242">
            <v>0</v>
          </cell>
          <cell r="AF242">
            <v>0</v>
          </cell>
          <cell r="AG242">
            <v>861631</v>
          </cell>
          <cell r="AH242">
            <v>0</v>
          </cell>
          <cell r="AI242">
            <v>704</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11</v>
          </cell>
          <cell r="AY242">
            <v>3</v>
          </cell>
          <cell r="AZ242">
            <v>0</v>
          </cell>
          <cell r="BA242">
            <v>0</v>
          </cell>
          <cell r="BB242">
            <v>866780160</v>
          </cell>
          <cell r="BC242">
            <v>935200</v>
          </cell>
          <cell r="BD242" t="str">
            <v>AC</v>
          </cell>
          <cell r="BE242">
            <v>690</v>
          </cell>
        </row>
        <row r="243">
          <cell r="A243">
            <v>3696</v>
          </cell>
          <cell r="B243">
            <v>23</v>
          </cell>
          <cell r="C243">
            <v>2</v>
          </cell>
          <cell r="D243">
            <v>1</v>
          </cell>
          <cell r="E243" t="str">
            <v xml:space="preserve">Monticello              </v>
          </cell>
          <cell r="F243">
            <v>883084</v>
          </cell>
          <cell r="G243">
            <v>297599326</v>
          </cell>
          <cell r="H243">
            <v>337</v>
          </cell>
          <cell r="I243">
            <v>12</v>
          </cell>
          <cell r="J243">
            <v>323</v>
          </cell>
          <cell r="K243">
            <v>323</v>
          </cell>
          <cell r="L243">
            <v>0</v>
          </cell>
          <cell r="M243">
            <v>0</v>
          </cell>
          <cell r="N243">
            <v>12921.48</v>
          </cell>
          <cell r="O243">
            <v>4354539</v>
          </cell>
          <cell r="P243">
            <v>4317310</v>
          </cell>
          <cell r="Q243">
            <v>37229</v>
          </cell>
          <cell r="R243">
            <v>0</v>
          </cell>
          <cell r="S243">
            <v>0</v>
          </cell>
          <cell r="T243">
            <v>0</v>
          </cell>
          <cell r="U243">
            <v>2151284.2000000002</v>
          </cell>
          <cell r="V243">
            <v>0</v>
          </cell>
          <cell r="W243">
            <v>0</v>
          </cell>
          <cell r="X243">
            <v>0</v>
          </cell>
          <cell r="Y243">
            <v>0</v>
          </cell>
          <cell r="Z243">
            <v>0</v>
          </cell>
          <cell r="AA243">
            <v>0</v>
          </cell>
          <cell r="AB243">
            <v>0</v>
          </cell>
          <cell r="AC243">
            <v>0</v>
          </cell>
          <cell r="AD243">
            <v>0</v>
          </cell>
          <cell r="AE243">
            <v>0</v>
          </cell>
          <cell r="AF243">
            <v>0</v>
          </cell>
          <cell r="AG243">
            <v>861631</v>
          </cell>
          <cell r="AH243">
            <v>0</v>
          </cell>
          <cell r="AI243">
            <v>337</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1</v>
          </cell>
          <cell r="AY243">
            <v>0</v>
          </cell>
          <cell r="AZ243">
            <v>0</v>
          </cell>
          <cell r="BA243">
            <v>1</v>
          </cell>
          <cell r="BB243">
            <v>297409026</v>
          </cell>
          <cell r="BC243">
            <v>190300</v>
          </cell>
          <cell r="BD243" t="str">
            <v>AC</v>
          </cell>
          <cell r="BE243">
            <v>335</v>
          </cell>
        </row>
        <row r="244">
          <cell r="A244">
            <v>3787</v>
          </cell>
          <cell r="B244">
            <v>37</v>
          </cell>
          <cell r="C244">
            <v>9</v>
          </cell>
          <cell r="D244">
            <v>1</v>
          </cell>
          <cell r="E244" t="str">
            <v xml:space="preserve">Mosinee                 </v>
          </cell>
          <cell r="F244">
            <v>705477</v>
          </cell>
          <cell r="G244">
            <v>1419419672</v>
          </cell>
          <cell r="H244">
            <v>2012</v>
          </cell>
          <cell r="I244">
            <v>46</v>
          </cell>
          <cell r="J244">
            <v>1938</v>
          </cell>
          <cell r="K244">
            <v>1947</v>
          </cell>
          <cell r="L244">
            <v>0</v>
          </cell>
          <cell r="M244">
            <v>0</v>
          </cell>
          <cell r="N244">
            <v>12173.05</v>
          </cell>
          <cell r="O244">
            <v>24492180.260000002</v>
          </cell>
          <cell r="P244">
            <v>21139538.260000002</v>
          </cell>
          <cell r="Q244">
            <v>3352642</v>
          </cell>
          <cell r="R244">
            <v>0</v>
          </cell>
          <cell r="S244">
            <v>0</v>
          </cell>
          <cell r="T244">
            <v>0</v>
          </cell>
          <cell r="U244">
            <v>14072599.99</v>
          </cell>
          <cell r="V244">
            <v>0</v>
          </cell>
          <cell r="W244">
            <v>0</v>
          </cell>
          <cell r="X244">
            <v>0</v>
          </cell>
          <cell r="Y244">
            <v>0</v>
          </cell>
          <cell r="Z244">
            <v>0</v>
          </cell>
          <cell r="AA244">
            <v>0</v>
          </cell>
          <cell r="AB244">
            <v>0</v>
          </cell>
          <cell r="AC244">
            <v>0</v>
          </cell>
          <cell r="AD244">
            <v>0</v>
          </cell>
          <cell r="AE244">
            <v>0</v>
          </cell>
          <cell r="AF244">
            <v>0</v>
          </cell>
          <cell r="AG244">
            <v>861631</v>
          </cell>
          <cell r="AH244">
            <v>0</v>
          </cell>
          <cell r="AI244">
            <v>2012</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21</v>
          </cell>
          <cell r="AY244">
            <v>2</v>
          </cell>
          <cell r="AZ244">
            <v>0</v>
          </cell>
          <cell r="BA244">
            <v>0</v>
          </cell>
          <cell r="BB244">
            <v>1418532972</v>
          </cell>
          <cell r="BC244">
            <v>886700</v>
          </cell>
          <cell r="BD244" t="str">
            <v>AC</v>
          </cell>
          <cell r="BE244">
            <v>1989</v>
          </cell>
        </row>
        <row r="245">
          <cell r="A245">
            <v>3794</v>
          </cell>
          <cell r="B245">
            <v>13</v>
          </cell>
          <cell r="C245">
            <v>2</v>
          </cell>
          <cell r="D245">
            <v>1</v>
          </cell>
          <cell r="E245" t="str">
            <v xml:space="preserve">Mount Horeb Area        </v>
          </cell>
          <cell r="F245">
            <v>838250</v>
          </cell>
          <cell r="G245">
            <v>1957313886</v>
          </cell>
          <cell r="H245">
            <v>2335</v>
          </cell>
          <cell r="I245">
            <v>25</v>
          </cell>
          <cell r="J245">
            <v>2277</v>
          </cell>
          <cell r="K245">
            <v>2285</v>
          </cell>
          <cell r="L245">
            <v>0</v>
          </cell>
          <cell r="M245">
            <v>0.79</v>
          </cell>
          <cell r="N245">
            <v>13041.87</v>
          </cell>
          <cell r="O245">
            <v>30452757</v>
          </cell>
          <cell r="P245">
            <v>25038003</v>
          </cell>
          <cell r="Q245">
            <v>5414754</v>
          </cell>
          <cell r="R245">
            <v>0</v>
          </cell>
          <cell r="S245">
            <v>0</v>
          </cell>
          <cell r="T245">
            <v>0</v>
          </cell>
          <cell r="U245">
            <v>14516802.689999999</v>
          </cell>
          <cell r="V245">
            <v>0</v>
          </cell>
          <cell r="W245">
            <v>0</v>
          </cell>
          <cell r="X245">
            <v>0</v>
          </cell>
          <cell r="Y245">
            <v>0</v>
          </cell>
          <cell r="Z245">
            <v>0</v>
          </cell>
          <cell r="AA245">
            <v>0</v>
          </cell>
          <cell r="AB245">
            <v>0</v>
          </cell>
          <cell r="AC245">
            <v>0.79</v>
          </cell>
          <cell r="AD245">
            <v>0.79</v>
          </cell>
          <cell r="AE245">
            <v>0</v>
          </cell>
          <cell r="AF245">
            <v>0</v>
          </cell>
          <cell r="AG245">
            <v>861631</v>
          </cell>
          <cell r="AH245">
            <v>0</v>
          </cell>
          <cell r="AI245">
            <v>2335</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20</v>
          </cell>
          <cell r="AY245">
            <v>6</v>
          </cell>
          <cell r="AZ245">
            <v>0</v>
          </cell>
          <cell r="BA245">
            <v>2</v>
          </cell>
          <cell r="BB245">
            <v>1956673486</v>
          </cell>
          <cell r="BC245">
            <v>640400</v>
          </cell>
          <cell r="BD245" t="str">
            <v>AC</v>
          </cell>
          <cell r="BE245">
            <v>2307</v>
          </cell>
        </row>
        <row r="246">
          <cell r="A246">
            <v>3822</v>
          </cell>
          <cell r="B246">
            <v>67</v>
          </cell>
          <cell r="C246">
            <v>1</v>
          </cell>
          <cell r="D246">
            <v>1</v>
          </cell>
          <cell r="E246" t="str">
            <v xml:space="preserve">Mukwonago               </v>
          </cell>
          <cell r="F246">
            <v>984582</v>
          </cell>
          <cell r="G246">
            <v>4756515761</v>
          </cell>
          <cell r="H246">
            <v>4831</v>
          </cell>
          <cell r="I246">
            <v>107</v>
          </cell>
          <cell r="J246">
            <v>4615</v>
          </cell>
          <cell r="K246">
            <v>4616</v>
          </cell>
          <cell r="L246">
            <v>0</v>
          </cell>
          <cell r="M246">
            <v>0.89</v>
          </cell>
          <cell r="N246">
            <v>10674.54</v>
          </cell>
          <cell r="O246">
            <v>51568707.109999999</v>
          </cell>
          <cell r="P246">
            <v>47649007</v>
          </cell>
          <cell r="Q246">
            <v>3919700.11</v>
          </cell>
          <cell r="R246">
            <v>0</v>
          </cell>
          <cell r="S246">
            <v>0</v>
          </cell>
          <cell r="T246">
            <v>0</v>
          </cell>
          <cell r="U246">
            <v>26621171.27</v>
          </cell>
          <cell r="V246">
            <v>747695.11</v>
          </cell>
          <cell r="W246">
            <v>0</v>
          </cell>
          <cell r="X246">
            <v>0</v>
          </cell>
          <cell r="Y246">
            <v>0</v>
          </cell>
          <cell r="Z246">
            <v>0</v>
          </cell>
          <cell r="AA246">
            <v>0</v>
          </cell>
          <cell r="AB246">
            <v>0</v>
          </cell>
          <cell r="AC246">
            <v>1</v>
          </cell>
          <cell r="AD246">
            <v>0.78</v>
          </cell>
          <cell r="AE246">
            <v>0</v>
          </cell>
          <cell r="AF246">
            <v>0</v>
          </cell>
          <cell r="AG246">
            <v>861631</v>
          </cell>
          <cell r="AH246">
            <v>0</v>
          </cell>
          <cell r="AI246">
            <v>4831</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85</v>
          </cell>
          <cell r="AY246">
            <v>4</v>
          </cell>
          <cell r="AZ246">
            <v>0</v>
          </cell>
          <cell r="BA246">
            <v>18</v>
          </cell>
          <cell r="BB246">
            <v>4753794861</v>
          </cell>
          <cell r="BC246">
            <v>2720900</v>
          </cell>
          <cell r="BD246" t="str">
            <v>AC</v>
          </cell>
          <cell r="BE246">
            <v>4724</v>
          </cell>
        </row>
        <row r="247">
          <cell r="A247">
            <v>3850</v>
          </cell>
          <cell r="B247">
            <v>22</v>
          </cell>
          <cell r="C247">
            <v>3</v>
          </cell>
          <cell r="D247">
            <v>1</v>
          </cell>
          <cell r="E247" t="str">
            <v xml:space="preserve">Riverdale               </v>
          </cell>
          <cell r="F247">
            <v>628761</v>
          </cell>
          <cell r="G247">
            <v>436359948</v>
          </cell>
          <cell r="H247">
            <v>694</v>
          </cell>
          <cell r="I247">
            <v>17</v>
          </cell>
          <cell r="J247">
            <v>673</v>
          </cell>
          <cell r="K247">
            <v>676</v>
          </cell>
          <cell r="L247">
            <v>0</v>
          </cell>
          <cell r="M247">
            <v>0.17</v>
          </cell>
          <cell r="N247">
            <v>12839.31</v>
          </cell>
          <cell r="O247">
            <v>8910482</v>
          </cell>
          <cell r="P247">
            <v>7897272</v>
          </cell>
          <cell r="Q247">
            <v>1013210</v>
          </cell>
          <cell r="R247">
            <v>0</v>
          </cell>
          <cell r="S247">
            <v>0</v>
          </cell>
          <cell r="T247">
            <v>0</v>
          </cell>
          <cell r="U247">
            <v>5265929.7</v>
          </cell>
          <cell r="V247">
            <v>0</v>
          </cell>
          <cell r="W247">
            <v>0</v>
          </cell>
          <cell r="X247">
            <v>0</v>
          </cell>
          <cell r="Y247">
            <v>0</v>
          </cell>
          <cell r="Z247">
            <v>0</v>
          </cell>
          <cell r="AA247">
            <v>0</v>
          </cell>
          <cell r="AB247">
            <v>0</v>
          </cell>
          <cell r="AC247">
            <v>0.17</v>
          </cell>
          <cell r="AD247">
            <v>0.17</v>
          </cell>
          <cell r="AE247">
            <v>0</v>
          </cell>
          <cell r="AF247">
            <v>0</v>
          </cell>
          <cell r="AG247">
            <v>861631</v>
          </cell>
          <cell r="AH247">
            <v>0</v>
          </cell>
          <cell r="AI247">
            <v>694</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2</v>
          </cell>
          <cell r="AY247">
            <v>0</v>
          </cell>
          <cell r="AZ247">
            <v>0</v>
          </cell>
          <cell r="BA247">
            <v>0</v>
          </cell>
          <cell r="BB247">
            <v>436180148</v>
          </cell>
          <cell r="BC247">
            <v>179800</v>
          </cell>
          <cell r="BD247" t="str">
            <v>AC</v>
          </cell>
          <cell r="BE247">
            <v>692</v>
          </cell>
        </row>
        <row r="248">
          <cell r="A248">
            <v>3857</v>
          </cell>
          <cell r="B248">
            <v>67</v>
          </cell>
          <cell r="C248">
            <v>1</v>
          </cell>
          <cell r="D248">
            <v>1</v>
          </cell>
          <cell r="E248" t="str">
            <v xml:space="preserve">Muskego-Norway          </v>
          </cell>
          <cell r="F248">
            <v>978950</v>
          </cell>
          <cell r="G248">
            <v>4829158200</v>
          </cell>
          <cell r="H248">
            <v>4933</v>
          </cell>
          <cell r="I248">
            <v>235</v>
          </cell>
          <cell r="J248">
            <v>4626</v>
          </cell>
          <cell r="K248">
            <v>4620</v>
          </cell>
          <cell r="L248">
            <v>0</v>
          </cell>
          <cell r="M248">
            <v>0</v>
          </cell>
          <cell r="N248">
            <v>11435.19</v>
          </cell>
          <cell r="O248">
            <v>56409816.689999998</v>
          </cell>
          <cell r="P248">
            <v>50290074</v>
          </cell>
          <cell r="Q248">
            <v>6119742.6900000004</v>
          </cell>
          <cell r="R248">
            <v>0</v>
          </cell>
          <cell r="S248">
            <v>0</v>
          </cell>
          <cell r="T248">
            <v>0</v>
          </cell>
          <cell r="U248">
            <v>26969907.559999999</v>
          </cell>
          <cell r="V248">
            <v>685996.69</v>
          </cell>
          <cell r="W248">
            <v>0</v>
          </cell>
          <cell r="X248">
            <v>0</v>
          </cell>
          <cell r="Y248">
            <v>0</v>
          </cell>
          <cell r="Z248">
            <v>0</v>
          </cell>
          <cell r="AA248">
            <v>0</v>
          </cell>
          <cell r="AB248">
            <v>0</v>
          </cell>
          <cell r="AC248">
            <v>0</v>
          </cell>
          <cell r="AD248">
            <v>0</v>
          </cell>
          <cell r="AE248">
            <v>0</v>
          </cell>
          <cell r="AF248">
            <v>1</v>
          </cell>
          <cell r="AG248">
            <v>861631</v>
          </cell>
          <cell r="AH248">
            <v>0</v>
          </cell>
          <cell r="AI248">
            <v>4933</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70</v>
          </cell>
          <cell r="AY248">
            <v>2</v>
          </cell>
          <cell r="AZ248">
            <v>0</v>
          </cell>
          <cell r="BA248">
            <v>3</v>
          </cell>
          <cell r="BB248">
            <v>4826745900</v>
          </cell>
          <cell r="BC248">
            <v>2412300</v>
          </cell>
          <cell r="BD248" t="str">
            <v>AC</v>
          </cell>
          <cell r="BE248">
            <v>4858</v>
          </cell>
        </row>
        <row r="249">
          <cell r="A249">
            <v>3862</v>
          </cell>
          <cell r="B249">
            <v>67</v>
          </cell>
          <cell r="C249">
            <v>1</v>
          </cell>
          <cell r="D249">
            <v>3</v>
          </cell>
          <cell r="E249" t="str">
            <v xml:space="preserve">Lake Country            </v>
          </cell>
          <cell r="F249">
            <v>3783492</v>
          </cell>
          <cell r="G249">
            <v>1384757900</v>
          </cell>
          <cell r="H249">
            <v>366</v>
          </cell>
          <cell r="I249">
            <v>9</v>
          </cell>
          <cell r="J249">
            <v>349</v>
          </cell>
          <cell r="K249">
            <v>351</v>
          </cell>
          <cell r="L249">
            <v>0</v>
          </cell>
          <cell r="M249">
            <v>0</v>
          </cell>
          <cell r="N249">
            <v>9823.41</v>
          </cell>
          <cell r="O249">
            <v>3595367</v>
          </cell>
          <cell r="P249">
            <v>3595367</v>
          </cell>
          <cell r="Q249">
            <v>0</v>
          </cell>
          <cell r="R249">
            <v>0</v>
          </cell>
          <cell r="S249">
            <v>0</v>
          </cell>
          <cell r="T249">
            <v>0</v>
          </cell>
          <cell r="U249">
            <v>23283.14</v>
          </cell>
          <cell r="V249">
            <v>0</v>
          </cell>
          <cell r="W249">
            <v>0</v>
          </cell>
          <cell r="X249">
            <v>0</v>
          </cell>
          <cell r="Y249">
            <v>0</v>
          </cell>
          <cell r="Z249">
            <v>0</v>
          </cell>
          <cell r="AA249">
            <v>0</v>
          </cell>
          <cell r="AB249">
            <v>0</v>
          </cell>
          <cell r="AC249">
            <v>0</v>
          </cell>
          <cell r="AD249">
            <v>0</v>
          </cell>
          <cell r="AE249">
            <v>0</v>
          </cell>
          <cell r="AF249">
            <v>0</v>
          </cell>
          <cell r="AG249">
            <v>1292446</v>
          </cell>
          <cell r="AH249">
            <v>0</v>
          </cell>
          <cell r="AI249">
            <v>366</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3</v>
          </cell>
          <cell r="AY249">
            <v>2</v>
          </cell>
          <cell r="AZ249">
            <v>0</v>
          </cell>
          <cell r="BA249">
            <v>2</v>
          </cell>
          <cell r="BB249">
            <v>1369533700</v>
          </cell>
          <cell r="BC249">
            <v>15224200</v>
          </cell>
          <cell r="BD249" t="str">
            <v>AC</v>
          </cell>
          <cell r="BE249">
            <v>359</v>
          </cell>
        </row>
        <row r="250">
          <cell r="A250">
            <v>3871</v>
          </cell>
          <cell r="B250">
            <v>29</v>
          </cell>
          <cell r="C250">
            <v>5</v>
          </cell>
          <cell r="D250">
            <v>1</v>
          </cell>
          <cell r="E250" t="str">
            <v xml:space="preserve">Necedah Area            </v>
          </cell>
          <cell r="F250">
            <v>1137409</v>
          </cell>
          <cell r="G250">
            <v>824621340</v>
          </cell>
          <cell r="H250">
            <v>725</v>
          </cell>
          <cell r="I250">
            <v>40</v>
          </cell>
          <cell r="J250">
            <v>685</v>
          </cell>
          <cell r="K250">
            <v>684</v>
          </cell>
          <cell r="L250">
            <v>0</v>
          </cell>
          <cell r="M250">
            <v>0</v>
          </cell>
          <cell r="N250">
            <v>11950.19</v>
          </cell>
          <cell r="O250">
            <v>8663886</v>
          </cell>
          <cell r="P250">
            <v>8207836</v>
          </cell>
          <cell r="Q250">
            <v>456050</v>
          </cell>
          <cell r="R250">
            <v>0</v>
          </cell>
          <cell r="S250">
            <v>0</v>
          </cell>
          <cell r="T250">
            <v>0</v>
          </cell>
          <cell r="U250">
            <v>3462851.2</v>
          </cell>
          <cell r="V250">
            <v>0</v>
          </cell>
          <cell r="W250">
            <v>0</v>
          </cell>
          <cell r="X250">
            <v>0</v>
          </cell>
          <cell r="Y250">
            <v>0</v>
          </cell>
          <cell r="Z250">
            <v>0</v>
          </cell>
          <cell r="AA250">
            <v>0</v>
          </cell>
          <cell r="AB250">
            <v>0</v>
          </cell>
          <cell r="AC250">
            <v>0</v>
          </cell>
          <cell r="AD250">
            <v>0</v>
          </cell>
          <cell r="AE250">
            <v>0</v>
          </cell>
          <cell r="AF250">
            <v>0</v>
          </cell>
          <cell r="AG250">
            <v>861631</v>
          </cell>
          <cell r="AH250">
            <v>0</v>
          </cell>
          <cell r="AI250">
            <v>725</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824535640</v>
          </cell>
          <cell r="BC250">
            <v>85700</v>
          </cell>
          <cell r="BD250" t="str">
            <v>AC</v>
          </cell>
          <cell r="BE250">
            <v>725</v>
          </cell>
        </row>
        <row r="251">
          <cell r="A251">
            <v>3892</v>
          </cell>
          <cell r="B251">
            <v>70</v>
          </cell>
          <cell r="C251">
            <v>6</v>
          </cell>
          <cell r="D251">
            <v>1</v>
          </cell>
          <cell r="E251" t="str">
            <v xml:space="preserve">Neenah                  </v>
          </cell>
          <cell r="F251">
            <v>757260</v>
          </cell>
          <cell r="G251">
            <v>5386390500</v>
          </cell>
          <cell r="H251">
            <v>7113</v>
          </cell>
          <cell r="I251">
            <v>121</v>
          </cell>
          <cell r="J251">
            <v>6739</v>
          </cell>
          <cell r="K251">
            <v>6703</v>
          </cell>
          <cell r="L251">
            <v>0</v>
          </cell>
          <cell r="M251">
            <v>1.25</v>
          </cell>
          <cell r="N251">
            <v>10499.22</v>
          </cell>
          <cell r="O251">
            <v>74680970.859999999</v>
          </cell>
          <cell r="P251">
            <v>68383108.959999993</v>
          </cell>
          <cell r="Q251">
            <v>6297861.9000000004</v>
          </cell>
          <cell r="R251">
            <v>0</v>
          </cell>
          <cell r="S251">
            <v>0</v>
          </cell>
          <cell r="T251">
            <v>0</v>
          </cell>
          <cell r="U251">
            <v>44548111.960000001</v>
          </cell>
          <cell r="V251">
            <v>447712.9</v>
          </cell>
          <cell r="W251">
            <v>0</v>
          </cell>
          <cell r="X251">
            <v>0</v>
          </cell>
          <cell r="Y251">
            <v>0</v>
          </cell>
          <cell r="Z251">
            <v>0</v>
          </cell>
          <cell r="AA251">
            <v>0</v>
          </cell>
          <cell r="AB251">
            <v>0</v>
          </cell>
          <cell r="AC251">
            <v>0.99</v>
          </cell>
          <cell r="AD251">
            <v>1.5</v>
          </cell>
          <cell r="AE251">
            <v>1</v>
          </cell>
          <cell r="AF251">
            <v>3</v>
          </cell>
          <cell r="AG251">
            <v>861631</v>
          </cell>
          <cell r="AH251">
            <v>0</v>
          </cell>
          <cell r="AI251">
            <v>7113</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260</v>
          </cell>
          <cell r="AY251">
            <v>10</v>
          </cell>
          <cell r="AZ251">
            <v>0</v>
          </cell>
          <cell r="BA251">
            <v>0</v>
          </cell>
          <cell r="BB251">
            <v>5330934900</v>
          </cell>
          <cell r="BC251">
            <v>55455600</v>
          </cell>
          <cell r="BD251" t="str">
            <v>AC</v>
          </cell>
          <cell r="BE251">
            <v>6843</v>
          </cell>
        </row>
        <row r="252">
          <cell r="A252">
            <v>3899</v>
          </cell>
          <cell r="B252">
            <v>10</v>
          </cell>
          <cell r="C252">
            <v>10</v>
          </cell>
          <cell r="D252">
            <v>1</v>
          </cell>
          <cell r="E252" t="str">
            <v xml:space="preserve">Neillsville             </v>
          </cell>
          <cell r="F252">
            <v>716317</v>
          </cell>
          <cell r="G252">
            <v>642536284</v>
          </cell>
          <cell r="H252">
            <v>897</v>
          </cell>
          <cell r="I252">
            <v>26</v>
          </cell>
          <cell r="J252">
            <v>857</v>
          </cell>
          <cell r="K252">
            <v>876</v>
          </cell>
          <cell r="L252">
            <v>0</v>
          </cell>
          <cell r="M252">
            <v>0</v>
          </cell>
          <cell r="N252">
            <v>9954.99</v>
          </cell>
          <cell r="O252">
            <v>8929627</v>
          </cell>
          <cell r="P252">
            <v>8929627</v>
          </cell>
          <cell r="Q252">
            <v>0</v>
          </cell>
          <cell r="R252">
            <v>0</v>
          </cell>
          <cell r="S252">
            <v>0</v>
          </cell>
          <cell r="T252">
            <v>0</v>
          </cell>
          <cell r="U252">
            <v>5871160.9699999997</v>
          </cell>
          <cell r="V252">
            <v>0</v>
          </cell>
          <cell r="W252">
            <v>0</v>
          </cell>
          <cell r="X252">
            <v>0</v>
          </cell>
          <cell r="Y252">
            <v>0</v>
          </cell>
          <cell r="Z252">
            <v>0</v>
          </cell>
          <cell r="AA252">
            <v>0</v>
          </cell>
          <cell r="AB252">
            <v>0</v>
          </cell>
          <cell r="AC252">
            <v>0</v>
          </cell>
          <cell r="AD252">
            <v>0</v>
          </cell>
          <cell r="AE252">
            <v>0</v>
          </cell>
          <cell r="AF252">
            <v>0</v>
          </cell>
          <cell r="AG252">
            <v>861631</v>
          </cell>
          <cell r="AH252">
            <v>0</v>
          </cell>
          <cell r="AI252">
            <v>897</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4</v>
          </cell>
          <cell r="AY252">
            <v>0</v>
          </cell>
          <cell r="AZ252">
            <v>0</v>
          </cell>
          <cell r="BA252">
            <v>0</v>
          </cell>
          <cell r="BB252">
            <v>642072584</v>
          </cell>
          <cell r="BC252">
            <v>463700</v>
          </cell>
          <cell r="BD252" t="str">
            <v>AC</v>
          </cell>
          <cell r="BE252">
            <v>893</v>
          </cell>
        </row>
        <row r="253">
          <cell r="A253">
            <v>3906</v>
          </cell>
          <cell r="B253">
            <v>71</v>
          </cell>
          <cell r="C253">
            <v>5</v>
          </cell>
          <cell r="D253">
            <v>1</v>
          </cell>
          <cell r="E253" t="str">
            <v xml:space="preserve">Nekoosa                 </v>
          </cell>
          <cell r="F253">
            <v>1343290</v>
          </cell>
          <cell r="G253">
            <v>1440006601</v>
          </cell>
          <cell r="H253">
            <v>1072</v>
          </cell>
          <cell r="I253">
            <v>12</v>
          </cell>
          <cell r="J253">
            <v>1012</v>
          </cell>
          <cell r="K253">
            <v>1015</v>
          </cell>
          <cell r="L253">
            <v>0</v>
          </cell>
          <cell r="M253">
            <v>0</v>
          </cell>
          <cell r="N253">
            <v>14129.18</v>
          </cell>
          <cell r="O253">
            <v>15146479</v>
          </cell>
          <cell r="P253">
            <v>13055485</v>
          </cell>
          <cell r="Q253">
            <v>2090994</v>
          </cell>
          <cell r="R253">
            <v>0</v>
          </cell>
          <cell r="S253">
            <v>0</v>
          </cell>
          <cell r="T253">
            <v>0</v>
          </cell>
          <cell r="U253">
            <v>2761186.13</v>
          </cell>
          <cell r="V253">
            <v>0</v>
          </cell>
          <cell r="W253">
            <v>0</v>
          </cell>
          <cell r="X253">
            <v>0</v>
          </cell>
          <cell r="Y253">
            <v>0</v>
          </cell>
          <cell r="Z253">
            <v>0</v>
          </cell>
          <cell r="AA253">
            <v>0</v>
          </cell>
          <cell r="AB253">
            <v>0</v>
          </cell>
          <cell r="AC253">
            <v>0</v>
          </cell>
          <cell r="AD253">
            <v>0</v>
          </cell>
          <cell r="AE253">
            <v>0</v>
          </cell>
          <cell r="AF253">
            <v>1</v>
          </cell>
          <cell r="AG253">
            <v>861631</v>
          </cell>
          <cell r="AH253">
            <v>0</v>
          </cell>
          <cell r="AI253">
            <v>1072</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37</v>
          </cell>
          <cell r="AY253">
            <v>9</v>
          </cell>
          <cell r="AZ253">
            <v>0</v>
          </cell>
          <cell r="BA253">
            <v>0</v>
          </cell>
          <cell r="BB253">
            <v>1439131801</v>
          </cell>
          <cell r="BC253">
            <v>874800</v>
          </cell>
          <cell r="BD253" t="str">
            <v>AC</v>
          </cell>
          <cell r="BE253">
            <v>1026</v>
          </cell>
        </row>
        <row r="254">
          <cell r="A254">
            <v>3920</v>
          </cell>
          <cell r="B254">
            <v>9</v>
          </cell>
          <cell r="C254">
            <v>10</v>
          </cell>
          <cell r="D254">
            <v>1</v>
          </cell>
          <cell r="E254" t="str">
            <v xml:space="preserve">New Auburn              </v>
          </cell>
          <cell r="F254">
            <v>1338891</v>
          </cell>
          <cell r="G254">
            <v>405684121</v>
          </cell>
          <cell r="H254">
            <v>303</v>
          </cell>
          <cell r="I254">
            <v>5</v>
          </cell>
          <cell r="J254">
            <v>296</v>
          </cell>
          <cell r="K254">
            <v>300</v>
          </cell>
          <cell r="L254">
            <v>0</v>
          </cell>
          <cell r="M254">
            <v>0</v>
          </cell>
          <cell r="N254">
            <v>10228.280000000001</v>
          </cell>
          <cell r="O254">
            <v>3099167.37</v>
          </cell>
          <cell r="P254">
            <v>3021767.37</v>
          </cell>
          <cell r="Q254">
            <v>77400</v>
          </cell>
          <cell r="R254">
            <v>0</v>
          </cell>
          <cell r="S254">
            <v>0</v>
          </cell>
          <cell r="T254">
            <v>0</v>
          </cell>
          <cell r="U254">
            <v>680057.12</v>
          </cell>
          <cell r="V254">
            <v>0</v>
          </cell>
          <cell r="W254">
            <v>0</v>
          </cell>
          <cell r="X254">
            <v>0</v>
          </cell>
          <cell r="Y254">
            <v>0</v>
          </cell>
          <cell r="Z254">
            <v>0</v>
          </cell>
          <cell r="AA254">
            <v>0</v>
          </cell>
          <cell r="AB254">
            <v>0</v>
          </cell>
          <cell r="AC254">
            <v>0</v>
          </cell>
          <cell r="AD254">
            <v>0</v>
          </cell>
          <cell r="AE254">
            <v>1</v>
          </cell>
          <cell r="AF254">
            <v>0</v>
          </cell>
          <cell r="AG254">
            <v>861631</v>
          </cell>
          <cell r="AH254">
            <v>0</v>
          </cell>
          <cell r="AI254">
            <v>303</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405622421</v>
          </cell>
          <cell r="BC254">
            <v>61700</v>
          </cell>
          <cell r="BD254" t="str">
            <v>AC</v>
          </cell>
          <cell r="BE254">
            <v>303</v>
          </cell>
        </row>
        <row r="255">
          <cell r="A255">
            <v>3925</v>
          </cell>
          <cell r="B255">
            <v>67</v>
          </cell>
          <cell r="C255">
            <v>1</v>
          </cell>
          <cell r="D255">
            <v>1</v>
          </cell>
          <cell r="E255" t="str">
            <v xml:space="preserve">New Berlin              </v>
          </cell>
          <cell r="F255">
            <v>1451123</v>
          </cell>
          <cell r="G255">
            <v>6522799954</v>
          </cell>
          <cell r="H255">
            <v>4495</v>
          </cell>
          <cell r="I255">
            <v>61</v>
          </cell>
          <cell r="J255">
            <v>4271.75</v>
          </cell>
          <cell r="K255">
            <v>4274.75</v>
          </cell>
          <cell r="L255">
            <v>0</v>
          </cell>
          <cell r="M255">
            <v>0</v>
          </cell>
          <cell r="N255">
            <v>11404.6</v>
          </cell>
          <cell r="O255">
            <v>51263661.100000001</v>
          </cell>
          <cell r="P255">
            <v>46310790.100000001</v>
          </cell>
          <cell r="Q255">
            <v>4952871</v>
          </cell>
          <cell r="R255">
            <v>0</v>
          </cell>
          <cell r="S255">
            <v>0</v>
          </cell>
          <cell r="T255">
            <v>0</v>
          </cell>
          <cell r="U255">
            <v>9263852.4100000001</v>
          </cell>
          <cell r="V255">
            <v>1185813</v>
          </cell>
          <cell r="W255">
            <v>6698</v>
          </cell>
          <cell r="X255">
            <v>0</v>
          </cell>
          <cell r="Y255">
            <v>0</v>
          </cell>
          <cell r="Z255">
            <v>0</v>
          </cell>
          <cell r="AA255">
            <v>0</v>
          </cell>
          <cell r="AB255">
            <v>0</v>
          </cell>
          <cell r="AC255">
            <v>0</v>
          </cell>
          <cell r="AD255">
            <v>0</v>
          </cell>
          <cell r="AE255">
            <v>0</v>
          </cell>
          <cell r="AF255">
            <v>0</v>
          </cell>
          <cell r="AG255">
            <v>861631</v>
          </cell>
          <cell r="AH255">
            <v>0</v>
          </cell>
          <cell r="AI255">
            <v>4496</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132</v>
          </cell>
          <cell r="AY255">
            <v>14</v>
          </cell>
          <cell r="AZ255">
            <v>0</v>
          </cell>
          <cell r="BA255">
            <v>15</v>
          </cell>
          <cell r="BB255">
            <v>6494577054</v>
          </cell>
          <cell r="BC255">
            <v>28222900</v>
          </cell>
          <cell r="BD255" t="str">
            <v>AC</v>
          </cell>
          <cell r="BE255">
            <v>4334</v>
          </cell>
        </row>
        <row r="256">
          <cell r="A256">
            <v>3934</v>
          </cell>
          <cell r="B256">
            <v>23</v>
          </cell>
          <cell r="C256">
            <v>2</v>
          </cell>
          <cell r="D256">
            <v>1</v>
          </cell>
          <cell r="E256" t="str">
            <v xml:space="preserve">New Glarus              </v>
          </cell>
          <cell r="F256">
            <v>768122</v>
          </cell>
          <cell r="G256">
            <v>682860859</v>
          </cell>
          <cell r="H256">
            <v>889</v>
          </cell>
          <cell r="I256">
            <v>34</v>
          </cell>
          <cell r="J256">
            <v>853</v>
          </cell>
          <cell r="K256">
            <v>854</v>
          </cell>
          <cell r="L256">
            <v>0</v>
          </cell>
          <cell r="M256">
            <v>0</v>
          </cell>
          <cell r="N256">
            <v>16303.14</v>
          </cell>
          <cell r="O256">
            <v>14493492</v>
          </cell>
          <cell r="P256">
            <v>10609404</v>
          </cell>
          <cell r="Q256">
            <v>3884088</v>
          </cell>
          <cell r="R256">
            <v>0</v>
          </cell>
          <cell r="S256">
            <v>0</v>
          </cell>
          <cell r="T256">
            <v>0</v>
          </cell>
          <cell r="U256">
            <v>6424690.3399999999</v>
          </cell>
          <cell r="V256">
            <v>0</v>
          </cell>
          <cell r="W256">
            <v>0</v>
          </cell>
          <cell r="X256">
            <v>0</v>
          </cell>
          <cell r="Y256">
            <v>0</v>
          </cell>
          <cell r="Z256">
            <v>0</v>
          </cell>
          <cell r="AA256">
            <v>0</v>
          </cell>
          <cell r="AB256">
            <v>0</v>
          </cell>
          <cell r="AC256">
            <v>0</v>
          </cell>
          <cell r="AD256">
            <v>0</v>
          </cell>
          <cell r="AE256">
            <v>0</v>
          </cell>
          <cell r="AF256">
            <v>0</v>
          </cell>
          <cell r="AG256">
            <v>861631</v>
          </cell>
          <cell r="AH256">
            <v>0</v>
          </cell>
          <cell r="AI256">
            <v>889</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1</v>
          </cell>
          <cell r="BB256">
            <v>682305459</v>
          </cell>
          <cell r="BC256">
            <v>555400</v>
          </cell>
          <cell r="BD256" t="str">
            <v>AC</v>
          </cell>
          <cell r="BE256">
            <v>888</v>
          </cell>
        </row>
        <row r="257">
          <cell r="A257">
            <v>3941</v>
          </cell>
          <cell r="B257">
            <v>8</v>
          </cell>
          <cell r="C257">
            <v>7</v>
          </cell>
          <cell r="D257">
            <v>1</v>
          </cell>
          <cell r="E257" t="str">
            <v xml:space="preserve">New Holstein            </v>
          </cell>
          <cell r="F257">
            <v>859656</v>
          </cell>
          <cell r="G257">
            <v>1016972982</v>
          </cell>
          <cell r="H257">
            <v>1183</v>
          </cell>
          <cell r="I257">
            <v>28</v>
          </cell>
          <cell r="J257">
            <v>1114</v>
          </cell>
          <cell r="K257">
            <v>1113</v>
          </cell>
          <cell r="L257">
            <v>0</v>
          </cell>
          <cell r="M257">
            <v>0</v>
          </cell>
          <cell r="N257">
            <v>11114.41</v>
          </cell>
          <cell r="O257">
            <v>13148346</v>
          </cell>
          <cell r="P257">
            <v>11417100</v>
          </cell>
          <cell r="Q257">
            <v>1731246</v>
          </cell>
          <cell r="R257">
            <v>0</v>
          </cell>
          <cell r="S257">
            <v>0</v>
          </cell>
          <cell r="T257">
            <v>0</v>
          </cell>
          <cell r="U257">
            <v>7153411.7800000003</v>
          </cell>
          <cell r="V257">
            <v>0</v>
          </cell>
          <cell r="W257">
            <v>0</v>
          </cell>
          <cell r="X257">
            <v>0</v>
          </cell>
          <cell r="Y257">
            <v>0</v>
          </cell>
          <cell r="Z257">
            <v>0</v>
          </cell>
          <cell r="AA257">
            <v>0</v>
          </cell>
          <cell r="AB257">
            <v>0</v>
          </cell>
          <cell r="AC257">
            <v>0</v>
          </cell>
          <cell r="AD257">
            <v>0</v>
          </cell>
          <cell r="AE257">
            <v>0</v>
          </cell>
          <cell r="AF257">
            <v>0</v>
          </cell>
          <cell r="AG257">
            <v>861631</v>
          </cell>
          <cell r="AH257">
            <v>0</v>
          </cell>
          <cell r="AI257">
            <v>1183</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37</v>
          </cell>
          <cell r="AY257">
            <v>4</v>
          </cell>
          <cell r="AZ257">
            <v>0</v>
          </cell>
          <cell r="BA257">
            <v>0</v>
          </cell>
          <cell r="BB257">
            <v>1016000382</v>
          </cell>
          <cell r="BC257">
            <v>972600</v>
          </cell>
          <cell r="BD257" t="str">
            <v>AC</v>
          </cell>
          <cell r="BE257">
            <v>1142</v>
          </cell>
        </row>
        <row r="258">
          <cell r="A258">
            <v>3948</v>
          </cell>
          <cell r="B258">
            <v>29</v>
          </cell>
          <cell r="C258">
            <v>5</v>
          </cell>
          <cell r="D258">
            <v>1</v>
          </cell>
          <cell r="E258" t="str">
            <v xml:space="preserve">New Lisbon              </v>
          </cell>
          <cell r="F258">
            <v>933262</v>
          </cell>
          <cell r="G258">
            <v>557157602</v>
          </cell>
          <cell r="H258">
            <v>597</v>
          </cell>
          <cell r="I258">
            <v>17</v>
          </cell>
          <cell r="J258">
            <v>579</v>
          </cell>
          <cell r="K258">
            <v>577</v>
          </cell>
          <cell r="L258">
            <v>0</v>
          </cell>
          <cell r="M258">
            <v>0</v>
          </cell>
          <cell r="N258">
            <v>12146.17</v>
          </cell>
          <cell r="O258">
            <v>7251264.9699999997</v>
          </cell>
          <cell r="P258">
            <v>6975017.8600000003</v>
          </cell>
          <cell r="Q258">
            <v>276247.11</v>
          </cell>
          <cell r="R258">
            <v>0</v>
          </cell>
          <cell r="S258">
            <v>0</v>
          </cell>
          <cell r="T258">
            <v>0</v>
          </cell>
          <cell r="U258">
            <v>3547135.57</v>
          </cell>
          <cell r="V258">
            <v>0</v>
          </cell>
          <cell r="W258">
            <v>0</v>
          </cell>
          <cell r="X258">
            <v>0</v>
          </cell>
          <cell r="Y258">
            <v>0</v>
          </cell>
          <cell r="Z258">
            <v>0</v>
          </cell>
          <cell r="AA258">
            <v>0</v>
          </cell>
          <cell r="AB258">
            <v>0</v>
          </cell>
          <cell r="AC258">
            <v>0</v>
          </cell>
          <cell r="AD258">
            <v>0</v>
          </cell>
          <cell r="AE258">
            <v>0</v>
          </cell>
          <cell r="AF258">
            <v>0</v>
          </cell>
          <cell r="AG258">
            <v>861631</v>
          </cell>
          <cell r="AH258">
            <v>0</v>
          </cell>
          <cell r="AI258">
            <v>597</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2</v>
          </cell>
          <cell r="AY258">
            <v>0</v>
          </cell>
          <cell r="AZ258">
            <v>0</v>
          </cell>
          <cell r="BA258">
            <v>0</v>
          </cell>
          <cell r="BB258">
            <v>556913602</v>
          </cell>
          <cell r="BC258">
            <v>244000</v>
          </cell>
          <cell r="BD258" t="str">
            <v>AC</v>
          </cell>
          <cell r="BE258">
            <v>595</v>
          </cell>
        </row>
        <row r="259">
          <cell r="A259">
            <v>3955</v>
          </cell>
          <cell r="B259">
            <v>68</v>
          </cell>
          <cell r="C259">
            <v>6</v>
          </cell>
          <cell r="D259">
            <v>1</v>
          </cell>
          <cell r="E259" t="str">
            <v xml:space="preserve">New London              </v>
          </cell>
          <cell r="F259">
            <v>617650</v>
          </cell>
          <cell r="G259">
            <v>1430477532</v>
          </cell>
          <cell r="H259">
            <v>2316</v>
          </cell>
          <cell r="I259">
            <v>49</v>
          </cell>
          <cell r="J259">
            <v>2173</v>
          </cell>
          <cell r="K259">
            <v>2172</v>
          </cell>
          <cell r="L259">
            <v>0</v>
          </cell>
          <cell r="M259">
            <v>0.13</v>
          </cell>
          <cell r="N259">
            <v>10827.92</v>
          </cell>
          <cell r="O259">
            <v>25077462</v>
          </cell>
          <cell r="P259">
            <v>23961593</v>
          </cell>
          <cell r="Q259">
            <v>1115869</v>
          </cell>
          <cell r="R259">
            <v>0</v>
          </cell>
          <cell r="S259">
            <v>0</v>
          </cell>
          <cell r="T259">
            <v>0</v>
          </cell>
          <cell r="U259">
            <v>16883964.75</v>
          </cell>
          <cell r="V259">
            <v>0</v>
          </cell>
          <cell r="W259">
            <v>0</v>
          </cell>
          <cell r="X259">
            <v>0</v>
          </cell>
          <cell r="Y259">
            <v>0</v>
          </cell>
          <cell r="Z259">
            <v>0</v>
          </cell>
          <cell r="AA259">
            <v>0</v>
          </cell>
          <cell r="AB259">
            <v>0</v>
          </cell>
          <cell r="AC259">
            <v>0.25</v>
          </cell>
          <cell r="AD259">
            <v>0</v>
          </cell>
          <cell r="AE259">
            <v>2</v>
          </cell>
          <cell r="AF259">
            <v>2</v>
          </cell>
          <cell r="AG259">
            <v>861631</v>
          </cell>
          <cell r="AH259">
            <v>0</v>
          </cell>
          <cell r="AI259">
            <v>2316</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78</v>
          </cell>
          <cell r="AY259">
            <v>16</v>
          </cell>
          <cell r="AZ259">
            <v>0</v>
          </cell>
          <cell r="BA259">
            <v>0</v>
          </cell>
          <cell r="BB259">
            <v>1426985632</v>
          </cell>
          <cell r="BC259">
            <v>3491900</v>
          </cell>
          <cell r="BD259" t="str">
            <v>AC</v>
          </cell>
          <cell r="BE259">
            <v>2222</v>
          </cell>
        </row>
        <row r="260">
          <cell r="A260">
            <v>3962</v>
          </cell>
          <cell r="B260">
            <v>55</v>
          </cell>
          <cell r="C260">
            <v>11</v>
          </cell>
          <cell r="D260">
            <v>1</v>
          </cell>
          <cell r="E260" t="str">
            <v xml:space="preserve">New Richmond            </v>
          </cell>
          <cell r="F260">
            <v>676250</v>
          </cell>
          <cell r="G260">
            <v>2494010045</v>
          </cell>
          <cell r="H260">
            <v>3688</v>
          </cell>
          <cell r="I260">
            <v>146</v>
          </cell>
          <cell r="J260">
            <v>3536</v>
          </cell>
          <cell r="K260">
            <v>3529</v>
          </cell>
          <cell r="L260">
            <v>0</v>
          </cell>
          <cell r="M260">
            <v>0.28000000000000003</v>
          </cell>
          <cell r="N260">
            <v>8204.19</v>
          </cell>
          <cell r="O260">
            <v>30257061</v>
          </cell>
          <cell r="P260">
            <v>30946061</v>
          </cell>
          <cell r="Q260">
            <v>-689000</v>
          </cell>
          <cell r="R260">
            <v>0</v>
          </cell>
          <cell r="S260">
            <v>0</v>
          </cell>
          <cell r="T260">
            <v>0</v>
          </cell>
          <cell r="U260">
            <v>27004537.940000001</v>
          </cell>
          <cell r="V260">
            <v>0</v>
          </cell>
          <cell r="W260">
            <v>0</v>
          </cell>
          <cell r="X260">
            <v>0</v>
          </cell>
          <cell r="Y260">
            <v>0</v>
          </cell>
          <cell r="Z260">
            <v>0</v>
          </cell>
          <cell r="AA260">
            <v>0</v>
          </cell>
          <cell r="AB260">
            <v>0</v>
          </cell>
          <cell r="AC260">
            <v>0.26</v>
          </cell>
          <cell r="AD260">
            <v>0.3</v>
          </cell>
          <cell r="AE260">
            <v>0</v>
          </cell>
          <cell r="AF260">
            <v>0</v>
          </cell>
          <cell r="AG260">
            <v>861631</v>
          </cell>
          <cell r="AH260">
            <v>0</v>
          </cell>
          <cell r="AI260">
            <v>3688</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9</v>
          </cell>
          <cell r="AY260">
            <v>0</v>
          </cell>
          <cell r="AZ260">
            <v>0</v>
          </cell>
          <cell r="BA260">
            <v>0</v>
          </cell>
          <cell r="BB260">
            <v>2492760445</v>
          </cell>
          <cell r="BC260">
            <v>1249600</v>
          </cell>
          <cell r="BD260" t="str">
            <v>AC</v>
          </cell>
          <cell r="BE260">
            <v>3679</v>
          </cell>
        </row>
        <row r="261">
          <cell r="A261">
            <v>3969</v>
          </cell>
          <cell r="B261">
            <v>38</v>
          </cell>
          <cell r="C261">
            <v>8</v>
          </cell>
          <cell r="D261">
            <v>1</v>
          </cell>
          <cell r="E261" t="str">
            <v xml:space="preserve">Niagara                 </v>
          </cell>
          <cell r="F261">
            <v>521225</v>
          </cell>
          <cell r="G261">
            <v>183992300</v>
          </cell>
          <cell r="H261">
            <v>353</v>
          </cell>
          <cell r="I261">
            <v>5</v>
          </cell>
          <cell r="J261">
            <v>339</v>
          </cell>
          <cell r="K261">
            <v>344</v>
          </cell>
          <cell r="L261">
            <v>0</v>
          </cell>
          <cell r="M261">
            <v>0</v>
          </cell>
          <cell r="N261">
            <v>13496.16</v>
          </cell>
          <cell r="O261">
            <v>4764146</v>
          </cell>
          <cell r="P261">
            <v>4396252</v>
          </cell>
          <cell r="Q261">
            <v>367894</v>
          </cell>
          <cell r="R261">
            <v>0</v>
          </cell>
          <cell r="S261">
            <v>0</v>
          </cell>
          <cell r="T261">
            <v>0</v>
          </cell>
          <cell r="U261">
            <v>2801734.62</v>
          </cell>
          <cell r="V261">
            <v>0</v>
          </cell>
          <cell r="W261">
            <v>0</v>
          </cell>
          <cell r="X261">
            <v>0</v>
          </cell>
          <cell r="Y261">
            <v>0</v>
          </cell>
          <cell r="Z261">
            <v>0</v>
          </cell>
          <cell r="AA261">
            <v>0</v>
          </cell>
          <cell r="AB261">
            <v>0</v>
          </cell>
          <cell r="AC261">
            <v>0</v>
          </cell>
          <cell r="AD261">
            <v>0</v>
          </cell>
          <cell r="AE261">
            <v>0</v>
          </cell>
          <cell r="AF261">
            <v>0</v>
          </cell>
          <cell r="AG261">
            <v>861631</v>
          </cell>
          <cell r="AH261">
            <v>0</v>
          </cell>
          <cell r="AI261">
            <v>353</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6</v>
          </cell>
          <cell r="AY261">
            <v>0</v>
          </cell>
          <cell r="AZ261">
            <v>0</v>
          </cell>
          <cell r="BA261">
            <v>0</v>
          </cell>
          <cell r="BB261">
            <v>183810400</v>
          </cell>
          <cell r="BC261">
            <v>181900</v>
          </cell>
          <cell r="BD261" t="str">
            <v>AC</v>
          </cell>
          <cell r="BE261">
            <v>347</v>
          </cell>
        </row>
        <row r="262">
          <cell r="A262">
            <v>3976</v>
          </cell>
          <cell r="B262">
            <v>67</v>
          </cell>
          <cell r="C262">
            <v>1</v>
          </cell>
          <cell r="D262">
            <v>1</v>
          </cell>
          <cell r="E262" t="str">
            <v xml:space="preserve">Norris                  </v>
          </cell>
          <cell r="F262">
            <v>5458</v>
          </cell>
          <cell r="G262">
            <v>114625</v>
          </cell>
          <cell r="H262">
            <v>21</v>
          </cell>
          <cell r="I262">
            <v>6</v>
          </cell>
          <cell r="J262">
            <v>13</v>
          </cell>
          <cell r="K262">
            <v>16</v>
          </cell>
          <cell r="L262">
            <v>0</v>
          </cell>
          <cell r="M262">
            <v>0</v>
          </cell>
          <cell r="N262">
            <v>15531.76</v>
          </cell>
          <cell r="O262">
            <v>326167</v>
          </cell>
          <cell r="P262">
            <v>326167</v>
          </cell>
          <cell r="Q262">
            <v>0</v>
          </cell>
          <cell r="R262">
            <v>0</v>
          </cell>
          <cell r="S262">
            <v>0</v>
          </cell>
          <cell r="T262">
            <v>0</v>
          </cell>
          <cell r="U262">
            <v>268455.92</v>
          </cell>
          <cell r="V262">
            <v>0</v>
          </cell>
          <cell r="W262">
            <v>0</v>
          </cell>
          <cell r="X262">
            <v>0</v>
          </cell>
          <cell r="Y262">
            <v>0</v>
          </cell>
          <cell r="Z262">
            <v>0</v>
          </cell>
          <cell r="AA262">
            <v>0</v>
          </cell>
          <cell r="AB262">
            <v>0</v>
          </cell>
          <cell r="AC262">
            <v>0</v>
          </cell>
          <cell r="AD262">
            <v>0</v>
          </cell>
          <cell r="AE262">
            <v>0</v>
          </cell>
          <cell r="AF262">
            <v>0</v>
          </cell>
          <cell r="AG262">
            <v>861631</v>
          </cell>
          <cell r="AH262">
            <v>0</v>
          </cell>
          <cell r="AI262">
            <v>21</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114625</v>
          </cell>
          <cell r="BC262">
            <v>0</v>
          </cell>
          <cell r="BD262" t="str">
            <v>AC</v>
          </cell>
          <cell r="BE262">
            <v>21</v>
          </cell>
        </row>
        <row r="263">
          <cell r="A263">
            <v>3983</v>
          </cell>
          <cell r="B263">
            <v>20</v>
          </cell>
          <cell r="C263">
            <v>6</v>
          </cell>
          <cell r="D263">
            <v>1</v>
          </cell>
          <cell r="E263" t="str">
            <v xml:space="preserve">North Fond Du Lac       </v>
          </cell>
          <cell r="F263">
            <v>513218</v>
          </cell>
          <cell r="G263">
            <v>724663430</v>
          </cell>
          <cell r="H263">
            <v>1412</v>
          </cell>
          <cell r="I263">
            <v>23</v>
          </cell>
          <cell r="J263">
            <v>1358</v>
          </cell>
          <cell r="K263">
            <v>1362</v>
          </cell>
          <cell r="L263">
            <v>0</v>
          </cell>
          <cell r="M263">
            <v>0.13</v>
          </cell>
          <cell r="N263">
            <v>13196.27</v>
          </cell>
          <cell r="O263">
            <v>18633132</v>
          </cell>
          <cell r="P263">
            <v>14791897</v>
          </cell>
          <cell r="Q263">
            <v>3841235</v>
          </cell>
          <cell r="R263">
            <v>0</v>
          </cell>
          <cell r="S263">
            <v>0</v>
          </cell>
          <cell r="T263">
            <v>0</v>
          </cell>
          <cell r="U263">
            <v>11658636.779999999</v>
          </cell>
          <cell r="V263">
            <v>0</v>
          </cell>
          <cell r="W263">
            <v>0</v>
          </cell>
          <cell r="X263">
            <v>0</v>
          </cell>
          <cell r="Y263">
            <v>0</v>
          </cell>
          <cell r="Z263">
            <v>0</v>
          </cell>
          <cell r="AA263">
            <v>0</v>
          </cell>
          <cell r="AB263">
            <v>0</v>
          </cell>
          <cell r="AC263">
            <v>0.25</v>
          </cell>
          <cell r="AD263">
            <v>0</v>
          </cell>
          <cell r="AE263">
            <v>0</v>
          </cell>
          <cell r="AF263">
            <v>0</v>
          </cell>
          <cell r="AG263">
            <v>861631</v>
          </cell>
          <cell r="AH263">
            <v>0</v>
          </cell>
          <cell r="AI263">
            <v>1412</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26</v>
          </cell>
          <cell r="AY263">
            <v>3</v>
          </cell>
          <cell r="AZ263">
            <v>0</v>
          </cell>
          <cell r="BA263">
            <v>0</v>
          </cell>
          <cell r="BB263">
            <v>723587130</v>
          </cell>
          <cell r="BC263">
            <v>1076300</v>
          </cell>
          <cell r="BD263" t="str">
            <v>AC</v>
          </cell>
          <cell r="BE263">
            <v>1383</v>
          </cell>
        </row>
        <row r="264">
          <cell r="A264">
            <v>3990</v>
          </cell>
          <cell r="B264">
            <v>41</v>
          </cell>
          <cell r="C264">
            <v>4</v>
          </cell>
          <cell r="D264">
            <v>1</v>
          </cell>
          <cell r="E264" t="str">
            <v xml:space="preserve">Norwalk-Ontario-Wilton  </v>
          </cell>
          <cell r="F264">
            <v>454261</v>
          </cell>
          <cell r="G264">
            <v>268468423</v>
          </cell>
          <cell r="H264">
            <v>591</v>
          </cell>
          <cell r="I264">
            <v>4</v>
          </cell>
          <cell r="J264">
            <v>585</v>
          </cell>
          <cell r="K264">
            <v>582</v>
          </cell>
          <cell r="L264">
            <v>0</v>
          </cell>
          <cell r="M264">
            <v>7.0000000000000007E-2</v>
          </cell>
          <cell r="N264">
            <v>11312.24</v>
          </cell>
          <cell r="O264">
            <v>6685532</v>
          </cell>
          <cell r="P264">
            <v>6333913</v>
          </cell>
          <cell r="Q264">
            <v>351619</v>
          </cell>
          <cell r="R264">
            <v>0</v>
          </cell>
          <cell r="S264">
            <v>0</v>
          </cell>
          <cell r="T264">
            <v>0</v>
          </cell>
          <cell r="U264">
            <v>5452534.1100000003</v>
          </cell>
          <cell r="V264">
            <v>0</v>
          </cell>
          <cell r="W264">
            <v>0</v>
          </cell>
          <cell r="X264">
            <v>0</v>
          </cell>
          <cell r="Y264">
            <v>0</v>
          </cell>
          <cell r="Z264">
            <v>0</v>
          </cell>
          <cell r="AA264">
            <v>0</v>
          </cell>
          <cell r="AB264">
            <v>0</v>
          </cell>
          <cell r="AC264">
            <v>0.14000000000000001</v>
          </cell>
          <cell r="AD264">
            <v>0</v>
          </cell>
          <cell r="AE264">
            <v>0</v>
          </cell>
          <cell r="AF264">
            <v>0</v>
          </cell>
          <cell r="AG264">
            <v>861631</v>
          </cell>
          <cell r="AH264">
            <v>0</v>
          </cell>
          <cell r="AI264">
            <v>591</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3</v>
          </cell>
          <cell r="AY264">
            <v>0</v>
          </cell>
          <cell r="AZ264">
            <v>0</v>
          </cell>
          <cell r="BA264">
            <v>0</v>
          </cell>
          <cell r="BB264">
            <v>268392923</v>
          </cell>
          <cell r="BC264">
            <v>75500</v>
          </cell>
          <cell r="BD264" t="str">
            <v>AC</v>
          </cell>
          <cell r="BE264">
            <v>588</v>
          </cell>
        </row>
        <row r="265">
          <cell r="A265">
            <v>4011</v>
          </cell>
          <cell r="B265">
            <v>51</v>
          </cell>
          <cell r="C265">
            <v>2</v>
          </cell>
          <cell r="D265">
            <v>3</v>
          </cell>
          <cell r="E265" t="str">
            <v xml:space="preserve">Norway J7               </v>
          </cell>
          <cell r="F265">
            <v>2233154</v>
          </cell>
          <cell r="G265">
            <v>160787095</v>
          </cell>
          <cell r="H265">
            <v>72</v>
          </cell>
          <cell r="I265">
            <v>0</v>
          </cell>
          <cell r="J265">
            <v>70</v>
          </cell>
          <cell r="K265">
            <v>74</v>
          </cell>
          <cell r="L265">
            <v>0</v>
          </cell>
          <cell r="M265">
            <v>0</v>
          </cell>
          <cell r="N265">
            <v>14963.13</v>
          </cell>
          <cell r="O265">
            <v>1077345</v>
          </cell>
          <cell r="P265">
            <v>1077345</v>
          </cell>
          <cell r="Q265">
            <v>0</v>
          </cell>
          <cell r="R265">
            <v>0</v>
          </cell>
          <cell r="S265">
            <v>0</v>
          </cell>
          <cell r="T265">
            <v>0</v>
          </cell>
          <cell r="U265">
            <v>217717.78</v>
          </cell>
          <cell r="V265">
            <v>0</v>
          </cell>
          <cell r="W265">
            <v>0</v>
          </cell>
          <cell r="X265">
            <v>0</v>
          </cell>
          <cell r="Y265">
            <v>0</v>
          </cell>
          <cell r="Z265">
            <v>0</v>
          </cell>
          <cell r="AA265">
            <v>0</v>
          </cell>
          <cell r="AB265">
            <v>0</v>
          </cell>
          <cell r="AC265">
            <v>0</v>
          </cell>
          <cell r="AD265">
            <v>0</v>
          </cell>
          <cell r="AE265">
            <v>0</v>
          </cell>
          <cell r="AF265">
            <v>0</v>
          </cell>
          <cell r="AG265">
            <v>1292446</v>
          </cell>
          <cell r="AH265">
            <v>0</v>
          </cell>
          <cell r="AI265">
            <v>72</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160747095</v>
          </cell>
          <cell r="BC265">
            <v>40000</v>
          </cell>
          <cell r="BD265" t="str">
            <v>AC</v>
          </cell>
          <cell r="BE265">
            <v>72</v>
          </cell>
        </row>
        <row r="266">
          <cell r="A266">
            <v>4018</v>
          </cell>
          <cell r="B266">
            <v>40</v>
          </cell>
          <cell r="C266">
            <v>1</v>
          </cell>
          <cell r="D266">
            <v>1</v>
          </cell>
          <cell r="E266" t="str">
            <v xml:space="preserve">Oak Creek-Franklin      </v>
          </cell>
          <cell r="F266">
            <v>843062</v>
          </cell>
          <cell r="G266">
            <v>5349230248</v>
          </cell>
          <cell r="H266">
            <v>6345</v>
          </cell>
          <cell r="I266">
            <v>142</v>
          </cell>
          <cell r="J266">
            <v>6049</v>
          </cell>
          <cell r="K266">
            <v>6093</v>
          </cell>
          <cell r="L266">
            <v>0</v>
          </cell>
          <cell r="M266">
            <v>0</v>
          </cell>
          <cell r="N266">
            <v>13326.53</v>
          </cell>
          <cell r="O266">
            <v>84556816</v>
          </cell>
          <cell r="P266">
            <v>63172035</v>
          </cell>
          <cell r="Q266">
            <v>21384781</v>
          </cell>
          <cell r="R266">
            <v>0</v>
          </cell>
          <cell r="S266">
            <v>0</v>
          </cell>
          <cell r="T266">
            <v>0</v>
          </cell>
          <cell r="U266">
            <v>39862731.75</v>
          </cell>
          <cell r="V266">
            <v>0</v>
          </cell>
          <cell r="W266">
            <v>179110</v>
          </cell>
          <cell r="X266">
            <v>1</v>
          </cell>
          <cell r="Y266">
            <v>1</v>
          </cell>
          <cell r="Z266">
            <v>1</v>
          </cell>
          <cell r="AA266">
            <v>0</v>
          </cell>
          <cell r="AB266">
            <v>0</v>
          </cell>
          <cell r="AC266">
            <v>0</v>
          </cell>
          <cell r="AD266">
            <v>0</v>
          </cell>
          <cell r="AE266">
            <v>0</v>
          </cell>
          <cell r="AF266">
            <v>1</v>
          </cell>
          <cell r="AG266">
            <v>861631</v>
          </cell>
          <cell r="AH266">
            <v>0</v>
          </cell>
          <cell r="AI266">
            <v>6345</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128</v>
          </cell>
          <cell r="AY266">
            <v>4</v>
          </cell>
          <cell r="AZ266">
            <v>0</v>
          </cell>
          <cell r="BA266">
            <v>0</v>
          </cell>
          <cell r="BB266">
            <v>5297036348</v>
          </cell>
          <cell r="BC266">
            <v>52193900</v>
          </cell>
          <cell r="BD266" t="str">
            <v>AC</v>
          </cell>
          <cell r="BE266">
            <v>6213</v>
          </cell>
        </row>
        <row r="267">
          <cell r="A267">
            <v>4025</v>
          </cell>
          <cell r="B267">
            <v>20</v>
          </cell>
          <cell r="C267">
            <v>6</v>
          </cell>
          <cell r="D267">
            <v>1</v>
          </cell>
          <cell r="E267" t="str">
            <v xml:space="preserve">Oakfield                </v>
          </cell>
          <cell r="F267">
            <v>662695</v>
          </cell>
          <cell r="G267">
            <v>313454569</v>
          </cell>
          <cell r="H267">
            <v>473</v>
          </cell>
          <cell r="I267">
            <v>18</v>
          </cell>
          <cell r="J267">
            <v>443</v>
          </cell>
          <cell r="K267">
            <v>436</v>
          </cell>
          <cell r="L267">
            <v>0</v>
          </cell>
          <cell r="M267">
            <v>0.28999999999999998</v>
          </cell>
          <cell r="N267">
            <v>12915.05</v>
          </cell>
          <cell r="O267">
            <v>6108817</v>
          </cell>
          <cell r="P267">
            <v>6108817</v>
          </cell>
          <cell r="Q267">
            <v>0</v>
          </cell>
          <cell r="R267">
            <v>0</v>
          </cell>
          <cell r="S267">
            <v>0</v>
          </cell>
          <cell r="T267">
            <v>0</v>
          </cell>
          <cell r="U267">
            <v>3746315.21</v>
          </cell>
          <cell r="V267">
            <v>0</v>
          </cell>
          <cell r="W267">
            <v>0</v>
          </cell>
          <cell r="X267">
            <v>0</v>
          </cell>
          <cell r="Y267">
            <v>0</v>
          </cell>
          <cell r="Z267">
            <v>0</v>
          </cell>
          <cell r="AA267">
            <v>0</v>
          </cell>
          <cell r="AB267">
            <v>0</v>
          </cell>
          <cell r="AC267">
            <v>0.34</v>
          </cell>
          <cell r="AD267">
            <v>0.23</v>
          </cell>
          <cell r="AE267">
            <v>0</v>
          </cell>
          <cell r="AF267">
            <v>0</v>
          </cell>
          <cell r="AG267">
            <v>861631</v>
          </cell>
          <cell r="AH267">
            <v>0</v>
          </cell>
          <cell r="AI267">
            <v>473</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14</v>
          </cell>
          <cell r="AY267">
            <v>1</v>
          </cell>
          <cell r="AZ267">
            <v>0</v>
          </cell>
          <cell r="BA267">
            <v>0</v>
          </cell>
          <cell r="BB267">
            <v>313373269</v>
          </cell>
          <cell r="BC267">
            <v>81300</v>
          </cell>
          <cell r="BD267" t="str">
            <v>AC</v>
          </cell>
          <cell r="BE267">
            <v>458</v>
          </cell>
        </row>
        <row r="268">
          <cell r="A268">
            <v>4060</v>
          </cell>
          <cell r="B268">
            <v>67</v>
          </cell>
          <cell r="C268">
            <v>1</v>
          </cell>
          <cell r="D268">
            <v>1</v>
          </cell>
          <cell r="E268" t="str">
            <v xml:space="preserve">Oconomowoc Area         </v>
          </cell>
          <cell r="F268">
            <v>1436208</v>
          </cell>
          <cell r="G268">
            <v>7883346779</v>
          </cell>
          <cell r="H268">
            <v>5489</v>
          </cell>
          <cell r="I268">
            <v>112</v>
          </cell>
          <cell r="J268">
            <v>5039</v>
          </cell>
          <cell r="K268">
            <v>5045</v>
          </cell>
          <cell r="L268">
            <v>0</v>
          </cell>
          <cell r="M268">
            <v>0</v>
          </cell>
          <cell r="N268">
            <v>12087.95</v>
          </cell>
          <cell r="O268">
            <v>66350742</v>
          </cell>
          <cell r="P268">
            <v>58524417</v>
          </cell>
          <cell r="Q268">
            <v>7826325</v>
          </cell>
          <cell r="R268">
            <v>0</v>
          </cell>
          <cell r="S268">
            <v>0</v>
          </cell>
          <cell r="T268">
            <v>0</v>
          </cell>
          <cell r="U268">
            <v>10830266.050000001</v>
          </cell>
          <cell r="V268">
            <v>0</v>
          </cell>
          <cell r="W268">
            <v>0</v>
          </cell>
          <cell r="X268">
            <v>0</v>
          </cell>
          <cell r="Y268">
            <v>0</v>
          </cell>
          <cell r="Z268">
            <v>0</v>
          </cell>
          <cell r="AA268">
            <v>0</v>
          </cell>
          <cell r="AB268">
            <v>0</v>
          </cell>
          <cell r="AC268">
            <v>0</v>
          </cell>
          <cell r="AD268">
            <v>0</v>
          </cell>
          <cell r="AE268">
            <v>0</v>
          </cell>
          <cell r="AF268">
            <v>0</v>
          </cell>
          <cell r="AG268">
            <v>861631</v>
          </cell>
          <cell r="AH268">
            <v>0</v>
          </cell>
          <cell r="AI268">
            <v>5489</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142</v>
          </cell>
          <cell r="AY268">
            <v>29</v>
          </cell>
          <cell r="AZ268">
            <v>0</v>
          </cell>
          <cell r="BA268">
            <v>164</v>
          </cell>
          <cell r="BB268">
            <v>7873502979</v>
          </cell>
          <cell r="BC268">
            <v>9843800</v>
          </cell>
          <cell r="BD268" t="str">
            <v>AC</v>
          </cell>
          <cell r="BE268">
            <v>5154</v>
          </cell>
        </row>
        <row r="269">
          <cell r="A269">
            <v>4067</v>
          </cell>
          <cell r="B269">
            <v>42</v>
          </cell>
          <cell r="C269">
            <v>8</v>
          </cell>
          <cell r="D269">
            <v>1</v>
          </cell>
          <cell r="E269" t="str">
            <v xml:space="preserve">Oconto                  </v>
          </cell>
          <cell r="F269">
            <v>621155</v>
          </cell>
          <cell r="G269">
            <v>644137746</v>
          </cell>
          <cell r="H269">
            <v>1037</v>
          </cell>
          <cell r="I269">
            <v>31</v>
          </cell>
          <cell r="J269">
            <v>997</v>
          </cell>
          <cell r="K269">
            <v>995</v>
          </cell>
          <cell r="L269">
            <v>0</v>
          </cell>
          <cell r="M269">
            <v>0</v>
          </cell>
          <cell r="N269">
            <v>12541.14</v>
          </cell>
          <cell r="O269">
            <v>13005164</v>
          </cell>
          <cell r="P269">
            <v>11413649</v>
          </cell>
          <cell r="Q269">
            <v>1591515</v>
          </cell>
          <cell r="R269">
            <v>0</v>
          </cell>
          <cell r="S269">
            <v>0</v>
          </cell>
          <cell r="T269">
            <v>0</v>
          </cell>
          <cell r="U269">
            <v>8222375.4199999999</v>
          </cell>
          <cell r="V269">
            <v>0</v>
          </cell>
          <cell r="W269">
            <v>0</v>
          </cell>
          <cell r="X269">
            <v>0</v>
          </cell>
          <cell r="Y269">
            <v>0</v>
          </cell>
          <cell r="Z269">
            <v>0</v>
          </cell>
          <cell r="AA269">
            <v>0</v>
          </cell>
          <cell r="AB269">
            <v>0</v>
          </cell>
          <cell r="AC269">
            <v>0</v>
          </cell>
          <cell r="AD269">
            <v>0</v>
          </cell>
          <cell r="AE269">
            <v>0</v>
          </cell>
          <cell r="AF269">
            <v>0</v>
          </cell>
          <cell r="AG269">
            <v>861631</v>
          </cell>
          <cell r="AH269">
            <v>0</v>
          </cell>
          <cell r="AI269">
            <v>1037</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8</v>
          </cell>
          <cell r="AY269">
            <v>0</v>
          </cell>
          <cell r="AZ269">
            <v>0</v>
          </cell>
          <cell r="BA269">
            <v>2</v>
          </cell>
          <cell r="BB269">
            <v>643296446</v>
          </cell>
          <cell r="BC269">
            <v>841300</v>
          </cell>
          <cell r="BD269" t="str">
            <v>AC</v>
          </cell>
          <cell r="BE269">
            <v>1027</v>
          </cell>
        </row>
        <row r="270">
          <cell r="A270">
            <v>4074</v>
          </cell>
          <cell r="B270">
            <v>42</v>
          </cell>
          <cell r="C270">
            <v>8</v>
          </cell>
          <cell r="D270">
            <v>1</v>
          </cell>
          <cell r="E270" t="str">
            <v xml:space="preserve">Oconto Falls            </v>
          </cell>
          <cell r="F270">
            <v>718374</v>
          </cell>
          <cell r="G270">
            <v>1285889976</v>
          </cell>
          <cell r="H270">
            <v>1790</v>
          </cell>
          <cell r="I270">
            <v>34</v>
          </cell>
          <cell r="J270">
            <v>1716</v>
          </cell>
          <cell r="K270">
            <v>1720</v>
          </cell>
          <cell r="L270">
            <v>0</v>
          </cell>
          <cell r="M270">
            <v>0</v>
          </cell>
          <cell r="N270">
            <v>13926.76</v>
          </cell>
          <cell r="O270">
            <v>24928906.469999999</v>
          </cell>
          <cell r="P270">
            <v>20917715.039999999</v>
          </cell>
          <cell r="Q270">
            <v>4011191.43</v>
          </cell>
          <cell r="R270">
            <v>0</v>
          </cell>
          <cell r="S270">
            <v>0</v>
          </cell>
          <cell r="T270">
            <v>0</v>
          </cell>
          <cell r="U270">
            <v>12693578.560000001</v>
          </cell>
          <cell r="V270">
            <v>2641.43</v>
          </cell>
          <cell r="W270">
            <v>0</v>
          </cell>
          <cell r="X270">
            <v>0</v>
          </cell>
          <cell r="Y270">
            <v>0</v>
          </cell>
          <cell r="Z270">
            <v>0</v>
          </cell>
          <cell r="AA270">
            <v>0</v>
          </cell>
          <cell r="AB270">
            <v>0</v>
          </cell>
          <cell r="AC270">
            <v>0</v>
          </cell>
          <cell r="AD270">
            <v>0</v>
          </cell>
          <cell r="AE270">
            <v>0</v>
          </cell>
          <cell r="AF270">
            <v>0</v>
          </cell>
          <cell r="AG270">
            <v>861631</v>
          </cell>
          <cell r="AH270">
            <v>0</v>
          </cell>
          <cell r="AI270">
            <v>1790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34</v>
          </cell>
          <cell r="AY270">
            <v>0</v>
          </cell>
          <cell r="AZ270">
            <v>0</v>
          </cell>
          <cell r="BA270">
            <v>4</v>
          </cell>
          <cell r="BB270">
            <v>1284978776</v>
          </cell>
          <cell r="BC270">
            <v>911200</v>
          </cell>
          <cell r="BD270" t="str">
            <v>AC</v>
          </cell>
          <cell r="BE270">
            <v>1752</v>
          </cell>
        </row>
        <row r="271">
          <cell r="A271">
            <v>4088</v>
          </cell>
          <cell r="B271">
            <v>70</v>
          </cell>
          <cell r="C271">
            <v>6</v>
          </cell>
          <cell r="D271">
            <v>1</v>
          </cell>
          <cell r="E271" t="str">
            <v xml:space="preserve">Omro                    </v>
          </cell>
          <cell r="F271">
            <v>670573</v>
          </cell>
          <cell r="G271">
            <v>866380237</v>
          </cell>
          <cell r="H271">
            <v>1292</v>
          </cell>
          <cell r="I271">
            <v>25</v>
          </cell>
          <cell r="J271">
            <v>1219</v>
          </cell>
          <cell r="K271">
            <v>1200</v>
          </cell>
          <cell r="L271">
            <v>0</v>
          </cell>
          <cell r="M271">
            <v>0.28999999999999998</v>
          </cell>
          <cell r="N271">
            <v>12121.76</v>
          </cell>
          <cell r="O271">
            <v>15661314.1</v>
          </cell>
          <cell r="P271">
            <v>13418485.34</v>
          </cell>
          <cell r="Q271">
            <v>2242828.7599999998</v>
          </cell>
          <cell r="R271">
            <v>0</v>
          </cell>
          <cell r="S271">
            <v>0</v>
          </cell>
          <cell r="T271">
            <v>0</v>
          </cell>
          <cell r="U271">
            <v>8971458.6500000004</v>
          </cell>
          <cell r="V271">
            <v>0</v>
          </cell>
          <cell r="W271">
            <v>0</v>
          </cell>
          <cell r="X271">
            <v>0</v>
          </cell>
          <cell r="Y271">
            <v>0</v>
          </cell>
          <cell r="Z271">
            <v>0</v>
          </cell>
          <cell r="AA271">
            <v>0</v>
          </cell>
          <cell r="AB271">
            <v>0</v>
          </cell>
          <cell r="AC271">
            <v>0.17</v>
          </cell>
          <cell r="AD271">
            <v>0.41</v>
          </cell>
          <cell r="AE271">
            <v>0</v>
          </cell>
          <cell r="AF271">
            <v>0</v>
          </cell>
          <cell r="AG271">
            <v>861631</v>
          </cell>
          <cell r="AH271">
            <v>0</v>
          </cell>
          <cell r="AI271">
            <v>1292</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55</v>
          </cell>
          <cell r="AY271">
            <v>2</v>
          </cell>
          <cell r="AZ271">
            <v>0</v>
          </cell>
          <cell r="BA271">
            <v>0</v>
          </cell>
          <cell r="BB271">
            <v>865910837</v>
          </cell>
          <cell r="BC271">
            <v>469400</v>
          </cell>
          <cell r="BD271" t="str">
            <v>AC</v>
          </cell>
          <cell r="BE271">
            <v>1235</v>
          </cell>
        </row>
        <row r="272">
          <cell r="A272">
            <v>4095</v>
          </cell>
          <cell r="B272">
            <v>32</v>
          </cell>
          <cell r="C272">
            <v>4</v>
          </cell>
          <cell r="D272">
            <v>1</v>
          </cell>
          <cell r="E272" t="str">
            <v xml:space="preserve">Onalaska                </v>
          </cell>
          <cell r="F272">
            <v>926210</v>
          </cell>
          <cell r="G272">
            <v>2610058566</v>
          </cell>
          <cell r="H272">
            <v>2818</v>
          </cell>
          <cell r="I272">
            <v>109</v>
          </cell>
          <cell r="J272">
            <v>2627</v>
          </cell>
          <cell r="K272">
            <v>2626</v>
          </cell>
          <cell r="L272">
            <v>0</v>
          </cell>
          <cell r="M272">
            <v>0.16</v>
          </cell>
          <cell r="N272">
            <v>12131.54</v>
          </cell>
          <cell r="O272">
            <v>34186688</v>
          </cell>
          <cell r="P272">
            <v>32653687</v>
          </cell>
          <cell r="Q272">
            <v>1533001</v>
          </cell>
          <cell r="R272">
            <v>0</v>
          </cell>
          <cell r="S272">
            <v>0</v>
          </cell>
          <cell r="T272">
            <v>0</v>
          </cell>
          <cell r="U272">
            <v>16288423.210000001</v>
          </cell>
          <cell r="V272">
            <v>0</v>
          </cell>
          <cell r="W272">
            <v>0</v>
          </cell>
          <cell r="X272">
            <v>0</v>
          </cell>
          <cell r="Y272">
            <v>0</v>
          </cell>
          <cell r="Z272">
            <v>0</v>
          </cell>
          <cell r="AA272">
            <v>0</v>
          </cell>
          <cell r="AB272">
            <v>0</v>
          </cell>
          <cell r="AC272">
            <v>0.15</v>
          </cell>
          <cell r="AD272">
            <v>0.16</v>
          </cell>
          <cell r="AE272">
            <v>1</v>
          </cell>
          <cell r="AF272">
            <v>1</v>
          </cell>
          <cell r="AG272">
            <v>861631</v>
          </cell>
          <cell r="AH272">
            <v>0</v>
          </cell>
          <cell r="AI272">
            <v>2818</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77</v>
          </cell>
          <cell r="AY272">
            <v>5</v>
          </cell>
          <cell r="AZ272">
            <v>0</v>
          </cell>
          <cell r="BA272">
            <v>0</v>
          </cell>
          <cell r="BB272">
            <v>2592719166</v>
          </cell>
          <cell r="BC272">
            <v>17339400</v>
          </cell>
          <cell r="BD272" t="str">
            <v>AC</v>
          </cell>
          <cell r="BE272">
            <v>2736</v>
          </cell>
        </row>
        <row r="273">
          <cell r="A273">
            <v>4137</v>
          </cell>
          <cell r="B273">
            <v>59</v>
          </cell>
          <cell r="C273">
            <v>7</v>
          </cell>
          <cell r="D273">
            <v>1</v>
          </cell>
          <cell r="E273" t="str">
            <v xml:space="preserve">Oostburg                </v>
          </cell>
          <cell r="F273">
            <v>753697</v>
          </cell>
          <cell r="G273">
            <v>745406313</v>
          </cell>
          <cell r="H273">
            <v>989</v>
          </cell>
          <cell r="I273">
            <v>4</v>
          </cell>
          <cell r="J273">
            <v>925</v>
          </cell>
          <cell r="K273">
            <v>924</v>
          </cell>
          <cell r="L273">
            <v>0</v>
          </cell>
          <cell r="M273">
            <v>0.38</v>
          </cell>
          <cell r="N273">
            <v>11515.43</v>
          </cell>
          <cell r="O273">
            <v>11388757</v>
          </cell>
          <cell r="P273">
            <v>10020443</v>
          </cell>
          <cell r="Q273">
            <v>1368314</v>
          </cell>
          <cell r="R273">
            <v>0</v>
          </cell>
          <cell r="S273">
            <v>0</v>
          </cell>
          <cell r="T273">
            <v>0</v>
          </cell>
          <cell r="U273">
            <v>6598395.5999999996</v>
          </cell>
          <cell r="V273">
            <v>0</v>
          </cell>
          <cell r="W273">
            <v>0</v>
          </cell>
          <cell r="X273">
            <v>0</v>
          </cell>
          <cell r="Y273">
            <v>0</v>
          </cell>
          <cell r="Z273">
            <v>0</v>
          </cell>
          <cell r="AA273">
            <v>0</v>
          </cell>
          <cell r="AB273">
            <v>0</v>
          </cell>
          <cell r="AC273">
            <v>0.4</v>
          </cell>
          <cell r="AD273">
            <v>0.35</v>
          </cell>
          <cell r="AE273">
            <v>0</v>
          </cell>
          <cell r="AF273">
            <v>0</v>
          </cell>
          <cell r="AG273">
            <v>861631</v>
          </cell>
          <cell r="AH273">
            <v>0</v>
          </cell>
          <cell r="AI273">
            <v>989</v>
          </cell>
          <cell r="AJ273">
            <v>0</v>
          </cell>
          <cell r="AK273">
            <v>0</v>
          </cell>
          <cell r="AL273">
            <v>0</v>
          </cell>
          <cell r="AM273">
            <v>0</v>
          </cell>
          <cell r="AN273">
            <v>0</v>
          </cell>
          <cell r="AO273">
            <v>0</v>
          </cell>
          <cell r="AP273">
            <v>0</v>
          </cell>
          <cell r="AQ273">
            <v>0</v>
          </cell>
          <cell r="AR273">
            <v>0</v>
          </cell>
          <cell r="AS273">
            <v>0</v>
          </cell>
          <cell r="AT273">
            <v>0</v>
          </cell>
          <cell r="AU273">
            <v>0.25</v>
          </cell>
          <cell r="AV273">
            <v>0</v>
          </cell>
          <cell r="AW273">
            <v>0</v>
          </cell>
          <cell r="AX273">
            <v>56</v>
          </cell>
          <cell r="AY273">
            <v>3</v>
          </cell>
          <cell r="AZ273">
            <v>0</v>
          </cell>
          <cell r="BA273">
            <v>0</v>
          </cell>
          <cell r="BB273">
            <v>744852013</v>
          </cell>
          <cell r="BC273">
            <v>554300</v>
          </cell>
          <cell r="BD273" t="str">
            <v>AC</v>
          </cell>
          <cell r="BE273">
            <v>930</v>
          </cell>
        </row>
        <row r="274">
          <cell r="A274">
            <v>4144</v>
          </cell>
          <cell r="B274">
            <v>13</v>
          </cell>
          <cell r="C274">
            <v>2</v>
          </cell>
          <cell r="D274">
            <v>1</v>
          </cell>
          <cell r="E274" t="str">
            <v xml:space="preserve">Oregon                  </v>
          </cell>
          <cell r="F274">
            <v>930517</v>
          </cell>
          <cell r="G274">
            <v>3622504181</v>
          </cell>
          <cell r="H274">
            <v>3893</v>
          </cell>
          <cell r="I274">
            <v>101</v>
          </cell>
          <cell r="J274">
            <v>3773</v>
          </cell>
          <cell r="K274">
            <v>3779</v>
          </cell>
          <cell r="L274">
            <v>0</v>
          </cell>
          <cell r="M274">
            <v>0.37</v>
          </cell>
          <cell r="N274">
            <v>15432.39</v>
          </cell>
          <cell r="O274">
            <v>60078305.030000001</v>
          </cell>
          <cell r="P274">
            <v>53457350.020000003</v>
          </cell>
          <cell r="Q274">
            <v>6620955.0099999998</v>
          </cell>
          <cell r="R274">
            <v>0</v>
          </cell>
          <cell r="S274">
            <v>0</v>
          </cell>
          <cell r="T274">
            <v>0</v>
          </cell>
          <cell r="U274">
            <v>22447837.16</v>
          </cell>
          <cell r="V274">
            <v>0</v>
          </cell>
          <cell r="W274">
            <v>0</v>
          </cell>
          <cell r="X274">
            <v>0</v>
          </cell>
          <cell r="Y274">
            <v>0</v>
          </cell>
          <cell r="Z274">
            <v>0</v>
          </cell>
          <cell r="AA274">
            <v>0</v>
          </cell>
          <cell r="AB274">
            <v>0</v>
          </cell>
          <cell r="AC274">
            <v>0.35</v>
          </cell>
          <cell r="AD274">
            <v>0.38</v>
          </cell>
          <cell r="AE274">
            <v>0</v>
          </cell>
          <cell r="AF274">
            <v>0</v>
          </cell>
          <cell r="AG274">
            <v>861631</v>
          </cell>
          <cell r="AH274">
            <v>0</v>
          </cell>
          <cell r="AI274">
            <v>3893</v>
          </cell>
          <cell r="AJ274">
            <v>0</v>
          </cell>
          <cell r="AK274">
            <v>0</v>
          </cell>
          <cell r="AL274">
            <v>0</v>
          </cell>
          <cell r="AM274">
            <v>0</v>
          </cell>
          <cell r="AN274">
            <v>0</v>
          </cell>
          <cell r="AO274">
            <v>0</v>
          </cell>
          <cell r="AP274">
            <v>0</v>
          </cell>
          <cell r="AQ274">
            <v>0</v>
          </cell>
          <cell r="AR274">
            <v>0</v>
          </cell>
          <cell r="AS274">
            <v>0</v>
          </cell>
          <cell r="AT274">
            <v>0.5</v>
          </cell>
          <cell r="AU274">
            <v>0.5</v>
          </cell>
          <cell r="AV274">
            <v>0</v>
          </cell>
          <cell r="AW274">
            <v>0</v>
          </cell>
          <cell r="AX274">
            <v>7</v>
          </cell>
          <cell r="AY274">
            <v>1</v>
          </cell>
          <cell r="AZ274">
            <v>0</v>
          </cell>
          <cell r="BA274">
            <v>7</v>
          </cell>
          <cell r="BB274">
            <v>3621481981</v>
          </cell>
          <cell r="BC274">
            <v>1022200</v>
          </cell>
          <cell r="BD274" t="str">
            <v>AC</v>
          </cell>
          <cell r="BE274">
            <v>3878</v>
          </cell>
        </row>
        <row r="275">
          <cell r="A275">
            <v>4151</v>
          </cell>
          <cell r="B275">
            <v>53</v>
          </cell>
          <cell r="C275">
            <v>2</v>
          </cell>
          <cell r="D275">
            <v>1</v>
          </cell>
          <cell r="E275" t="str">
            <v xml:space="preserve">Parkview                </v>
          </cell>
          <cell r="F275">
            <v>692213</v>
          </cell>
          <cell r="G275">
            <v>629913441</v>
          </cell>
          <cell r="H275">
            <v>910</v>
          </cell>
          <cell r="I275">
            <v>15</v>
          </cell>
          <cell r="J275">
            <v>877</v>
          </cell>
          <cell r="K275">
            <v>873</v>
          </cell>
          <cell r="L275">
            <v>0</v>
          </cell>
          <cell r="M275">
            <v>0</v>
          </cell>
          <cell r="N275">
            <v>12274.23</v>
          </cell>
          <cell r="O275">
            <v>11169553.439999999</v>
          </cell>
          <cell r="P275">
            <v>9897517.4399999995</v>
          </cell>
          <cell r="Q275">
            <v>1272036</v>
          </cell>
          <cell r="R275">
            <v>0</v>
          </cell>
          <cell r="S275">
            <v>0</v>
          </cell>
          <cell r="T275">
            <v>0</v>
          </cell>
          <cell r="U275">
            <v>6518499.4400000004</v>
          </cell>
          <cell r="V275">
            <v>0</v>
          </cell>
          <cell r="W275">
            <v>0</v>
          </cell>
          <cell r="X275">
            <v>0</v>
          </cell>
          <cell r="Y275">
            <v>0</v>
          </cell>
          <cell r="Z275">
            <v>0</v>
          </cell>
          <cell r="AA275">
            <v>0</v>
          </cell>
          <cell r="AB275">
            <v>0</v>
          </cell>
          <cell r="AC275">
            <v>0</v>
          </cell>
          <cell r="AD275">
            <v>0</v>
          </cell>
          <cell r="AE275">
            <v>0</v>
          </cell>
          <cell r="AF275">
            <v>0</v>
          </cell>
          <cell r="AG275">
            <v>861631</v>
          </cell>
          <cell r="AH275">
            <v>0</v>
          </cell>
          <cell r="AI275">
            <v>910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14</v>
          </cell>
          <cell r="AY275">
            <v>0</v>
          </cell>
          <cell r="AZ275">
            <v>0</v>
          </cell>
          <cell r="BA275">
            <v>6</v>
          </cell>
          <cell r="BB275">
            <v>629806241</v>
          </cell>
          <cell r="BC275">
            <v>107200</v>
          </cell>
          <cell r="BD275" t="str">
            <v>AC</v>
          </cell>
          <cell r="BE275">
            <v>890</v>
          </cell>
        </row>
        <row r="276">
          <cell r="A276">
            <v>4165</v>
          </cell>
          <cell r="B276">
            <v>48</v>
          </cell>
          <cell r="C276">
            <v>11</v>
          </cell>
          <cell r="D276">
            <v>1</v>
          </cell>
          <cell r="E276" t="str">
            <v xml:space="preserve">Osceola                 </v>
          </cell>
          <cell r="F276">
            <v>867513</v>
          </cell>
          <cell r="G276">
            <v>1342043024</v>
          </cell>
          <cell r="H276">
            <v>1547</v>
          </cell>
          <cell r="I276">
            <v>81</v>
          </cell>
          <cell r="J276">
            <v>1463</v>
          </cell>
          <cell r="K276">
            <v>1449</v>
          </cell>
          <cell r="L276">
            <v>0</v>
          </cell>
          <cell r="M276">
            <v>7.0000000000000007E-2</v>
          </cell>
          <cell r="N276">
            <v>12293.8</v>
          </cell>
          <cell r="O276">
            <v>19018501.5</v>
          </cell>
          <cell r="P276">
            <v>16362444</v>
          </cell>
          <cell r="Q276">
            <v>2656057.5</v>
          </cell>
          <cell r="R276">
            <v>0</v>
          </cell>
          <cell r="S276">
            <v>0</v>
          </cell>
          <cell r="T276">
            <v>0</v>
          </cell>
          <cell r="U276">
            <v>9125831.5399999991</v>
          </cell>
          <cell r="V276">
            <v>0</v>
          </cell>
          <cell r="W276">
            <v>0</v>
          </cell>
          <cell r="X276">
            <v>0</v>
          </cell>
          <cell r="Y276">
            <v>0</v>
          </cell>
          <cell r="Z276">
            <v>0</v>
          </cell>
          <cell r="AA276">
            <v>0</v>
          </cell>
          <cell r="AB276">
            <v>0</v>
          </cell>
          <cell r="AC276">
            <v>0</v>
          </cell>
          <cell r="AD276">
            <v>0.13</v>
          </cell>
          <cell r="AE276">
            <v>0</v>
          </cell>
          <cell r="AF276">
            <v>0</v>
          </cell>
          <cell r="AG276">
            <v>861631</v>
          </cell>
          <cell r="AH276">
            <v>0</v>
          </cell>
          <cell r="AI276">
            <v>1547</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10</v>
          </cell>
          <cell r="AY276">
            <v>0</v>
          </cell>
          <cell r="AZ276">
            <v>0</v>
          </cell>
          <cell r="BA276">
            <v>0</v>
          </cell>
          <cell r="BB276">
            <v>1341654924</v>
          </cell>
          <cell r="BC276">
            <v>388100</v>
          </cell>
          <cell r="BD276" t="str">
            <v>AC</v>
          </cell>
          <cell r="BE276">
            <v>1537</v>
          </cell>
        </row>
        <row r="277">
          <cell r="A277">
            <v>4179</v>
          </cell>
          <cell r="B277">
            <v>70</v>
          </cell>
          <cell r="C277">
            <v>6</v>
          </cell>
          <cell r="D277">
            <v>1</v>
          </cell>
          <cell r="E277" t="str">
            <v xml:space="preserve">Oshkosh Area            </v>
          </cell>
          <cell r="F277">
            <v>713617</v>
          </cell>
          <cell r="G277">
            <v>7009144394</v>
          </cell>
          <cell r="H277">
            <v>9822</v>
          </cell>
          <cell r="I277">
            <v>131</v>
          </cell>
          <cell r="J277">
            <v>9151</v>
          </cell>
          <cell r="K277">
            <v>9150</v>
          </cell>
          <cell r="L277">
            <v>0</v>
          </cell>
          <cell r="M277">
            <v>0</v>
          </cell>
          <cell r="N277">
            <v>12521.47</v>
          </cell>
          <cell r="O277">
            <v>122985863.09999999</v>
          </cell>
          <cell r="P277">
            <v>109201735.09999999</v>
          </cell>
          <cell r="Q277">
            <v>13784128</v>
          </cell>
          <cell r="R277">
            <v>0</v>
          </cell>
          <cell r="S277">
            <v>0</v>
          </cell>
          <cell r="T277">
            <v>0</v>
          </cell>
          <cell r="U277">
            <v>68133140.75</v>
          </cell>
          <cell r="V277">
            <v>0</v>
          </cell>
          <cell r="W277">
            <v>0</v>
          </cell>
          <cell r="X277">
            <v>0</v>
          </cell>
          <cell r="Y277">
            <v>0</v>
          </cell>
          <cell r="Z277">
            <v>0</v>
          </cell>
          <cell r="AA277">
            <v>0</v>
          </cell>
          <cell r="AB277">
            <v>0</v>
          </cell>
          <cell r="AC277">
            <v>0</v>
          </cell>
          <cell r="AD277">
            <v>0</v>
          </cell>
          <cell r="AE277">
            <v>1</v>
          </cell>
          <cell r="AF277">
            <v>1</v>
          </cell>
          <cell r="AG277">
            <v>861631</v>
          </cell>
          <cell r="AH277">
            <v>0</v>
          </cell>
          <cell r="AI277">
            <v>9822</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519</v>
          </cell>
          <cell r="AY277">
            <v>21</v>
          </cell>
          <cell r="AZ277">
            <v>0</v>
          </cell>
          <cell r="BA277">
            <v>0</v>
          </cell>
          <cell r="BB277">
            <v>6960374394</v>
          </cell>
          <cell r="BC277">
            <v>48770000</v>
          </cell>
          <cell r="BD277" t="str">
            <v>AC</v>
          </cell>
          <cell r="BE277">
            <v>9282</v>
          </cell>
        </row>
        <row r="278">
          <cell r="A278">
            <v>4186</v>
          </cell>
          <cell r="B278">
            <v>61</v>
          </cell>
          <cell r="C278">
            <v>10</v>
          </cell>
          <cell r="D278">
            <v>1</v>
          </cell>
          <cell r="E278" t="str">
            <v xml:space="preserve">Osseo-Fairchild         </v>
          </cell>
          <cell r="F278">
            <v>623610</v>
          </cell>
          <cell r="G278">
            <v>554388919</v>
          </cell>
          <cell r="H278">
            <v>889</v>
          </cell>
          <cell r="I278">
            <v>47</v>
          </cell>
          <cell r="J278">
            <v>837</v>
          </cell>
          <cell r="K278">
            <v>832</v>
          </cell>
          <cell r="L278">
            <v>0</v>
          </cell>
          <cell r="M278">
            <v>0.85</v>
          </cell>
          <cell r="N278">
            <v>12564.45</v>
          </cell>
          <cell r="O278">
            <v>11169793</v>
          </cell>
          <cell r="P278">
            <v>9568418</v>
          </cell>
          <cell r="Q278">
            <v>1601375</v>
          </cell>
          <cell r="R278">
            <v>0</v>
          </cell>
          <cell r="S278">
            <v>0</v>
          </cell>
          <cell r="T278">
            <v>0</v>
          </cell>
          <cell r="U278">
            <v>6662606.5899999999</v>
          </cell>
          <cell r="V278">
            <v>0</v>
          </cell>
          <cell r="W278">
            <v>0</v>
          </cell>
          <cell r="X278">
            <v>0</v>
          </cell>
          <cell r="Y278">
            <v>0</v>
          </cell>
          <cell r="Z278">
            <v>0</v>
          </cell>
          <cell r="AA278">
            <v>0</v>
          </cell>
          <cell r="AB278">
            <v>0</v>
          </cell>
          <cell r="AC278">
            <v>0.91</v>
          </cell>
          <cell r="AD278">
            <v>0.78</v>
          </cell>
          <cell r="AE278">
            <v>0</v>
          </cell>
          <cell r="AF278">
            <v>0</v>
          </cell>
          <cell r="AG278">
            <v>861631</v>
          </cell>
          <cell r="AH278">
            <v>0</v>
          </cell>
          <cell r="AI278">
            <v>889</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6</v>
          </cell>
          <cell r="AY278">
            <v>0</v>
          </cell>
          <cell r="AZ278">
            <v>0</v>
          </cell>
          <cell r="BA278">
            <v>0</v>
          </cell>
          <cell r="BB278">
            <v>553892219</v>
          </cell>
          <cell r="BC278">
            <v>496700</v>
          </cell>
          <cell r="BD278" t="str">
            <v>AC</v>
          </cell>
          <cell r="BE278">
            <v>883</v>
          </cell>
        </row>
        <row r="279">
          <cell r="A279">
            <v>4207</v>
          </cell>
          <cell r="B279">
            <v>10</v>
          </cell>
          <cell r="C279">
            <v>10</v>
          </cell>
          <cell r="D279">
            <v>1</v>
          </cell>
          <cell r="E279" t="str">
            <v xml:space="preserve">Owen-Withee             </v>
          </cell>
          <cell r="F279">
            <v>703476</v>
          </cell>
          <cell r="G279">
            <v>310936535</v>
          </cell>
          <cell r="H279">
            <v>442</v>
          </cell>
          <cell r="I279">
            <v>13</v>
          </cell>
          <cell r="J279">
            <v>423</v>
          </cell>
          <cell r="K279">
            <v>421</v>
          </cell>
          <cell r="L279">
            <v>0</v>
          </cell>
          <cell r="M279">
            <v>0</v>
          </cell>
          <cell r="N279">
            <v>12907.43</v>
          </cell>
          <cell r="O279">
            <v>5705082</v>
          </cell>
          <cell r="P279">
            <v>5320627</v>
          </cell>
          <cell r="Q279">
            <v>384455</v>
          </cell>
          <cell r="R279">
            <v>0</v>
          </cell>
          <cell r="S279">
            <v>0</v>
          </cell>
          <cell r="T279">
            <v>0</v>
          </cell>
          <cell r="U279">
            <v>3565042.04</v>
          </cell>
          <cell r="V279">
            <v>0</v>
          </cell>
          <cell r="W279">
            <v>0</v>
          </cell>
          <cell r="X279">
            <v>0</v>
          </cell>
          <cell r="Y279">
            <v>0</v>
          </cell>
          <cell r="Z279">
            <v>0</v>
          </cell>
          <cell r="AA279">
            <v>0</v>
          </cell>
          <cell r="AB279">
            <v>0</v>
          </cell>
          <cell r="AC279">
            <v>0</v>
          </cell>
          <cell r="AD279">
            <v>0</v>
          </cell>
          <cell r="AE279">
            <v>0</v>
          </cell>
          <cell r="AF279">
            <v>0</v>
          </cell>
          <cell r="AG279">
            <v>861631</v>
          </cell>
          <cell r="AH279">
            <v>0</v>
          </cell>
          <cell r="AI279">
            <v>442</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7</v>
          </cell>
          <cell r="AY279">
            <v>0</v>
          </cell>
          <cell r="AZ279">
            <v>0</v>
          </cell>
          <cell r="BA279">
            <v>0</v>
          </cell>
          <cell r="BB279">
            <v>310662035</v>
          </cell>
          <cell r="BC279">
            <v>274500</v>
          </cell>
          <cell r="BD279" t="str">
            <v>AC</v>
          </cell>
          <cell r="BE279">
            <v>435</v>
          </cell>
        </row>
        <row r="280">
          <cell r="A280">
            <v>4221</v>
          </cell>
          <cell r="B280">
            <v>28</v>
          </cell>
          <cell r="C280">
            <v>2</v>
          </cell>
          <cell r="D280">
            <v>1</v>
          </cell>
          <cell r="E280" t="str">
            <v xml:space="preserve">Palmyra-Eagle Area      </v>
          </cell>
          <cell r="F280">
            <v>1219777</v>
          </cell>
          <cell r="G280">
            <v>1168546589</v>
          </cell>
          <cell r="H280">
            <v>958</v>
          </cell>
          <cell r="I280">
            <v>8</v>
          </cell>
          <cell r="J280">
            <v>921</v>
          </cell>
          <cell r="K280">
            <v>918</v>
          </cell>
          <cell r="L280">
            <v>0</v>
          </cell>
          <cell r="M280">
            <v>0.06</v>
          </cell>
          <cell r="N280">
            <v>11009.44</v>
          </cell>
          <cell r="O280">
            <v>10547042.880000001</v>
          </cell>
          <cell r="P280">
            <v>9654312.3800000008</v>
          </cell>
          <cell r="Q280">
            <v>892730.5</v>
          </cell>
          <cell r="R280">
            <v>0</v>
          </cell>
          <cell r="S280">
            <v>0</v>
          </cell>
          <cell r="T280">
            <v>0</v>
          </cell>
          <cell r="U280">
            <v>3818510.78</v>
          </cell>
          <cell r="V280">
            <v>0</v>
          </cell>
          <cell r="W280">
            <v>0</v>
          </cell>
          <cell r="X280">
            <v>0</v>
          </cell>
          <cell r="Y280">
            <v>0</v>
          </cell>
          <cell r="Z280">
            <v>0</v>
          </cell>
          <cell r="AA280">
            <v>0</v>
          </cell>
          <cell r="AB280">
            <v>0</v>
          </cell>
          <cell r="AC280">
            <v>0.06</v>
          </cell>
          <cell r="AD280">
            <v>0.06</v>
          </cell>
          <cell r="AE280">
            <v>0</v>
          </cell>
          <cell r="AF280">
            <v>0</v>
          </cell>
          <cell r="AG280">
            <v>861631</v>
          </cell>
          <cell r="AH280">
            <v>0</v>
          </cell>
          <cell r="AI280">
            <v>958</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24</v>
          </cell>
          <cell r="AY280">
            <v>5</v>
          </cell>
          <cell r="AZ280">
            <v>0</v>
          </cell>
          <cell r="BA280">
            <v>1</v>
          </cell>
          <cell r="BB280">
            <v>1166064489</v>
          </cell>
          <cell r="BC280">
            <v>2482100</v>
          </cell>
          <cell r="BD280" t="str">
            <v>AC</v>
          </cell>
          <cell r="BE280">
            <v>928</v>
          </cell>
        </row>
        <row r="281">
          <cell r="A281">
            <v>4228</v>
          </cell>
          <cell r="B281">
            <v>11</v>
          </cell>
          <cell r="C281">
            <v>5</v>
          </cell>
          <cell r="D281">
            <v>1</v>
          </cell>
          <cell r="E281" t="str">
            <v xml:space="preserve">Pardeeville Area        </v>
          </cell>
          <cell r="F281">
            <v>873555</v>
          </cell>
          <cell r="G281">
            <v>758245555</v>
          </cell>
          <cell r="H281">
            <v>868</v>
          </cell>
          <cell r="I281">
            <v>14</v>
          </cell>
          <cell r="J281">
            <v>842</v>
          </cell>
          <cell r="K281">
            <v>844</v>
          </cell>
          <cell r="L281">
            <v>0</v>
          </cell>
          <cell r="M281">
            <v>0.06</v>
          </cell>
          <cell r="N281">
            <v>12181.82</v>
          </cell>
          <cell r="O281">
            <v>10573823.720000001</v>
          </cell>
          <cell r="P281">
            <v>9833134.3100000005</v>
          </cell>
          <cell r="Q281">
            <v>740689.41</v>
          </cell>
          <cell r="R281">
            <v>0</v>
          </cell>
          <cell r="S281">
            <v>0</v>
          </cell>
          <cell r="T281">
            <v>0</v>
          </cell>
          <cell r="U281">
            <v>5272504.9000000004</v>
          </cell>
          <cell r="V281">
            <v>12824.41</v>
          </cell>
          <cell r="W281">
            <v>0</v>
          </cell>
          <cell r="X281">
            <v>0</v>
          </cell>
          <cell r="Y281">
            <v>0</v>
          </cell>
          <cell r="Z281">
            <v>0</v>
          </cell>
          <cell r="AA281">
            <v>0</v>
          </cell>
          <cell r="AB281">
            <v>0</v>
          </cell>
          <cell r="AC281">
            <v>0.1</v>
          </cell>
          <cell r="AD281">
            <v>0.02</v>
          </cell>
          <cell r="AE281">
            <v>0</v>
          </cell>
          <cell r="AF281">
            <v>0</v>
          </cell>
          <cell r="AG281">
            <v>861631</v>
          </cell>
          <cell r="AH281">
            <v>0</v>
          </cell>
          <cell r="AI281">
            <v>868</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11</v>
          </cell>
          <cell r="AY281">
            <v>0</v>
          </cell>
          <cell r="AZ281">
            <v>0</v>
          </cell>
          <cell r="BA281">
            <v>0</v>
          </cell>
          <cell r="BB281">
            <v>758027155</v>
          </cell>
          <cell r="BC281">
            <v>218400</v>
          </cell>
          <cell r="BD281" t="str">
            <v>AC</v>
          </cell>
          <cell r="BE281">
            <v>857</v>
          </cell>
        </row>
        <row r="282">
          <cell r="A282">
            <v>4235</v>
          </cell>
          <cell r="B282">
            <v>30</v>
          </cell>
          <cell r="C282">
            <v>2</v>
          </cell>
          <cell r="D282">
            <v>3</v>
          </cell>
          <cell r="E282" t="str">
            <v xml:space="preserve">Paris J1                </v>
          </cell>
          <cell r="F282">
            <v>4706761</v>
          </cell>
          <cell r="G282">
            <v>738961401</v>
          </cell>
          <cell r="H282">
            <v>157</v>
          </cell>
          <cell r="I282">
            <v>0</v>
          </cell>
          <cell r="J282">
            <v>157</v>
          </cell>
          <cell r="K282">
            <v>157</v>
          </cell>
          <cell r="L282">
            <v>0</v>
          </cell>
          <cell r="M282">
            <v>0</v>
          </cell>
          <cell r="N282">
            <v>12240.9</v>
          </cell>
          <cell r="O282">
            <v>1921821.95</v>
          </cell>
          <cell r="P282">
            <v>1921821.95</v>
          </cell>
          <cell r="Q282">
            <v>0</v>
          </cell>
          <cell r="R282">
            <v>0</v>
          </cell>
          <cell r="S282">
            <v>0</v>
          </cell>
          <cell r="T282">
            <v>0</v>
          </cell>
          <cell r="U282">
            <v>63547.16</v>
          </cell>
          <cell r="V282">
            <v>0</v>
          </cell>
          <cell r="W282">
            <v>0</v>
          </cell>
          <cell r="X282">
            <v>0</v>
          </cell>
          <cell r="Y282">
            <v>0</v>
          </cell>
          <cell r="Z282">
            <v>0</v>
          </cell>
          <cell r="AA282">
            <v>0</v>
          </cell>
          <cell r="AB282">
            <v>0</v>
          </cell>
          <cell r="AC282">
            <v>0</v>
          </cell>
          <cell r="AD282">
            <v>0</v>
          </cell>
          <cell r="AE282">
            <v>0</v>
          </cell>
          <cell r="AF282">
            <v>0</v>
          </cell>
          <cell r="AG282">
            <v>1292446</v>
          </cell>
          <cell r="AH282">
            <v>0</v>
          </cell>
          <cell r="AI282">
            <v>157</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738639001</v>
          </cell>
          <cell r="BC282">
            <v>322400</v>
          </cell>
          <cell r="BD282" t="str">
            <v>AC</v>
          </cell>
          <cell r="BE282">
            <v>157</v>
          </cell>
        </row>
        <row r="283">
          <cell r="A283">
            <v>4263</v>
          </cell>
          <cell r="B283">
            <v>38</v>
          </cell>
          <cell r="C283">
            <v>8</v>
          </cell>
          <cell r="D283">
            <v>1</v>
          </cell>
          <cell r="E283" t="str">
            <v xml:space="preserve">Beecher-Dunbar-Pembine  </v>
          </cell>
          <cell r="F283">
            <v>1356961</v>
          </cell>
          <cell r="G283">
            <v>351452900</v>
          </cell>
          <cell r="H283">
            <v>259</v>
          </cell>
          <cell r="I283">
            <v>3</v>
          </cell>
          <cell r="J283">
            <v>248</v>
          </cell>
          <cell r="K283">
            <v>251</v>
          </cell>
          <cell r="L283">
            <v>0</v>
          </cell>
          <cell r="M283">
            <v>0.32</v>
          </cell>
          <cell r="N283">
            <v>16381.07</v>
          </cell>
          <cell r="O283">
            <v>4242695.87</v>
          </cell>
          <cell r="P283">
            <v>4242695.87</v>
          </cell>
          <cell r="Q283">
            <v>0</v>
          </cell>
          <cell r="R283">
            <v>0</v>
          </cell>
          <cell r="S283">
            <v>0</v>
          </cell>
          <cell r="T283">
            <v>0</v>
          </cell>
          <cell r="U283">
            <v>289050.73</v>
          </cell>
          <cell r="V283">
            <v>0</v>
          </cell>
          <cell r="W283">
            <v>0</v>
          </cell>
          <cell r="X283">
            <v>0</v>
          </cell>
          <cell r="Y283">
            <v>0</v>
          </cell>
          <cell r="Z283">
            <v>0</v>
          </cell>
          <cell r="AA283">
            <v>0</v>
          </cell>
          <cell r="AB283">
            <v>0</v>
          </cell>
          <cell r="AC283">
            <v>0.32</v>
          </cell>
          <cell r="AD283">
            <v>0.32</v>
          </cell>
          <cell r="AE283">
            <v>1</v>
          </cell>
          <cell r="AF283">
            <v>1</v>
          </cell>
          <cell r="AG283">
            <v>861631</v>
          </cell>
          <cell r="AH283">
            <v>0</v>
          </cell>
          <cell r="AI283">
            <v>259</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6</v>
          </cell>
          <cell r="AY283">
            <v>0</v>
          </cell>
          <cell r="AZ283">
            <v>0</v>
          </cell>
          <cell r="BA283">
            <v>0</v>
          </cell>
          <cell r="BB283">
            <v>351372600</v>
          </cell>
          <cell r="BC283">
            <v>80300</v>
          </cell>
          <cell r="BD283" t="str">
            <v>AC</v>
          </cell>
          <cell r="BE283">
            <v>253</v>
          </cell>
        </row>
        <row r="284">
          <cell r="A284">
            <v>4270</v>
          </cell>
          <cell r="B284">
            <v>46</v>
          </cell>
          <cell r="C284">
            <v>11</v>
          </cell>
          <cell r="D284">
            <v>1</v>
          </cell>
          <cell r="E284" t="str">
            <v xml:space="preserve">Pepin Area              </v>
          </cell>
          <cell r="F284">
            <v>1282202</v>
          </cell>
          <cell r="G284">
            <v>314139546</v>
          </cell>
          <cell r="H284">
            <v>245</v>
          </cell>
          <cell r="I284">
            <v>7</v>
          </cell>
          <cell r="J284">
            <v>238</v>
          </cell>
          <cell r="K284">
            <v>238</v>
          </cell>
          <cell r="L284">
            <v>0</v>
          </cell>
          <cell r="M284">
            <v>0</v>
          </cell>
          <cell r="N284">
            <v>14992.65</v>
          </cell>
          <cell r="O284">
            <v>3673199.32</v>
          </cell>
          <cell r="P284">
            <v>3673199.32</v>
          </cell>
          <cell r="Q284">
            <v>0</v>
          </cell>
          <cell r="R284">
            <v>0</v>
          </cell>
          <cell r="S284">
            <v>0</v>
          </cell>
          <cell r="T284">
            <v>0</v>
          </cell>
          <cell r="U284">
            <v>425625.78</v>
          </cell>
          <cell r="V284">
            <v>0</v>
          </cell>
          <cell r="W284">
            <v>0</v>
          </cell>
          <cell r="X284">
            <v>0</v>
          </cell>
          <cell r="Y284">
            <v>0</v>
          </cell>
          <cell r="Z284">
            <v>0</v>
          </cell>
          <cell r="AA284">
            <v>0</v>
          </cell>
          <cell r="AB284">
            <v>0</v>
          </cell>
          <cell r="AC284">
            <v>0</v>
          </cell>
          <cell r="AD284">
            <v>0</v>
          </cell>
          <cell r="AE284">
            <v>0</v>
          </cell>
          <cell r="AF284">
            <v>0</v>
          </cell>
          <cell r="AG284">
            <v>861631</v>
          </cell>
          <cell r="AH284">
            <v>0</v>
          </cell>
          <cell r="AI284">
            <v>245</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314090546</v>
          </cell>
          <cell r="BC284">
            <v>49000</v>
          </cell>
          <cell r="BD284" t="str">
            <v>AC</v>
          </cell>
          <cell r="BE284">
            <v>245</v>
          </cell>
        </row>
        <row r="285">
          <cell r="A285">
            <v>4305</v>
          </cell>
          <cell r="B285">
            <v>38</v>
          </cell>
          <cell r="C285">
            <v>8</v>
          </cell>
          <cell r="D285">
            <v>1</v>
          </cell>
          <cell r="E285" t="str">
            <v xml:space="preserve">Peshtigo                </v>
          </cell>
          <cell r="F285">
            <v>538117</v>
          </cell>
          <cell r="G285">
            <v>532735693</v>
          </cell>
          <cell r="H285">
            <v>990</v>
          </cell>
          <cell r="I285">
            <v>11</v>
          </cell>
          <cell r="J285">
            <v>935</v>
          </cell>
          <cell r="K285">
            <v>942</v>
          </cell>
          <cell r="L285">
            <v>0</v>
          </cell>
          <cell r="M285">
            <v>0.03</v>
          </cell>
          <cell r="N285">
            <v>10949.37</v>
          </cell>
          <cell r="O285">
            <v>10839878</v>
          </cell>
          <cell r="P285">
            <v>10179404</v>
          </cell>
          <cell r="Q285">
            <v>660474</v>
          </cell>
          <cell r="R285">
            <v>0</v>
          </cell>
          <cell r="S285">
            <v>0</v>
          </cell>
          <cell r="T285">
            <v>0</v>
          </cell>
          <cell r="U285">
            <v>7937572.8200000003</v>
          </cell>
          <cell r="V285">
            <v>0</v>
          </cell>
          <cell r="W285">
            <v>0</v>
          </cell>
          <cell r="X285">
            <v>0</v>
          </cell>
          <cell r="Y285">
            <v>0</v>
          </cell>
          <cell r="Z285">
            <v>0</v>
          </cell>
          <cell r="AA285">
            <v>0</v>
          </cell>
          <cell r="AB285">
            <v>0</v>
          </cell>
          <cell r="AC285">
            <v>0.06</v>
          </cell>
          <cell r="AD285">
            <v>0</v>
          </cell>
          <cell r="AE285">
            <v>0</v>
          </cell>
          <cell r="AF285">
            <v>0</v>
          </cell>
          <cell r="AG285">
            <v>861631</v>
          </cell>
          <cell r="AH285">
            <v>0</v>
          </cell>
          <cell r="AI285">
            <v>990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40</v>
          </cell>
          <cell r="AY285">
            <v>0</v>
          </cell>
          <cell r="AZ285">
            <v>0</v>
          </cell>
          <cell r="BA285">
            <v>0</v>
          </cell>
          <cell r="BB285">
            <v>532377293</v>
          </cell>
          <cell r="BC285">
            <v>358400</v>
          </cell>
          <cell r="BD285" t="str">
            <v>AC</v>
          </cell>
          <cell r="BE285">
            <v>950</v>
          </cell>
        </row>
        <row r="286">
          <cell r="A286">
            <v>4312</v>
          </cell>
          <cell r="B286">
            <v>67</v>
          </cell>
          <cell r="C286">
            <v>1</v>
          </cell>
          <cell r="D286">
            <v>1</v>
          </cell>
          <cell r="E286" t="str">
            <v xml:space="preserve">Pewaukee                </v>
          </cell>
          <cell r="F286">
            <v>1237037</v>
          </cell>
          <cell r="G286">
            <v>3468651355</v>
          </cell>
          <cell r="H286">
            <v>2804</v>
          </cell>
          <cell r="I286">
            <v>69</v>
          </cell>
          <cell r="J286">
            <v>2695</v>
          </cell>
          <cell r="K286">
            <v>2696</v>
          </cell>
          <cell r="L286">
            <v>0</v>
          </cell>
          <cell r="M286">
            <v>0</v>
          </cell>
          <cell r="N286">
            <v>11357.55</v>
          </cell>
          <cell r="O286">
            <v>31846563.329999998</v>
          </cell>
          <cell r="P286">
            <v>29843081</v>
          </cell>
          <cell r="Q286">
            <v>2003482.33</v>
          </cell>
          <cell r="R286">
            <v>0</v>
          </cell>
          <cell r="S286">
            <v>0</v>
          </cell>
          <cell r="T286">
            <v>0</v>
          </cell>
          <cell r="U286">
            <v>6788073.3399999999</v>
          </cell>
          <cell r="V286">
            <v>110663.33</v>
          </cell>
          <cell r="W286">
            <v>0</v>
          </cell>
          <cell r="X286">
            <v>0</v>
          </cell>
          <cell r="Y286">
            <v>0</v>
          </cell>
          <cell r="Z286">
            <v>0</v>
          </cell>
          <cell r="AA286">
            <v>0</v>
          </cell>
          <cell r="AB286">
            <v>0</v>
          </cell>
          <cell r="AC286">
            <v>0</v>
          </cell>
          <cell r="AD286">
            <v>0</v>
          </cell>
          <cell r="AE286">
            <v>0</v>
          </cell>
          <cell r="AF286">
            <v>0</v>
          </cell>
          <cell r="AG286">
            <v>861631</v>
          </cell>
          <cell r="AH286">
            <v>0</v>
          </cell>
          <cell r="AI286">
            <v>2804</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15</v>
          </cell>
          <cell r="AY286">
            <v>7</v>
          </cell>
          <cell r="AZ286">
            <v>0</v>
          </cell>
          <cell r="BA286">
            <v>17</v>
          </cell>
          <cell r="BB286">
            <v>3460553455</v>
          </cell>
          <cell r="BC286">
            <v>8097900</v>
          </cell>
          <cell r="BD286" t="str">
            <v>AC</v>
          </cell>
          <cell r="BE286">
            <v>2765</v>
          </cell>
        </row>
        <row r="287">
          <cell r="A287">
            <v>4330</v>
          </cell>
          <cell r="B287">
            <v>63</v>
          </cell>
          <cell r="C287">
            <v>9</v>
          </cell>
          <cell r="D287">
            <v>1</v>
          </cell>
          <cell r="E287" t="str">
            <v xml:space="preserve">Phelps                  </v>
          </cell>
          <cell r="F287">
            <v>4895034</v>
          </cell>
          <cell r="G287">
            <v>518873588</v>
          </cell>
          <cell r="H287">
            <v>106</v>
          </cell>
          <cell r="I287">
            <v>0</v>
          </cell>
          <cell r="J287">
            <v>104</v>
          </cell>
          <cell r="K287">
            <v>107</v>
          </cell>
          <cell r="L287">
            <v>0</v>
          </cell>
          <cell r="M287">
            <v>0.03</v>
          </cell>
          <cell r="N287">
            <v>29318.44</v>
          </cell>
          <cell r="O287">
            <v>3107755</v>
          </cell>
          <cell r="P287">
            <v>3107755</v>
          </cell>
          <cell r="Q287">
            <v>0</v>
          </cell>
          <cell r="R287">
            <v>0</v>
          </cell>
          <cell r="S287">
            <v>0</v>
          </cell>
          <cell r="T287">
            <v>0</v>
          </cell>
          <cell r="U287">
            <v>2271.6</v>
          </cell>
          <cell r="V287">
            <v>0</v>
          </cell>
          <cell r="W287">
            <v>0</v>
          </cell>
          <cell r="X287">
            <v>0</v>
          </cell>
          <cell r="Y287">
            <v>0</v>
          </cell>
          <cell r="Z287">
            <v>0</v>
          </cell>
          <cell r="AA287">
            <v>0</v>
          </cell>
          <cell r="AB287">
            <v>0</v>
          </cell>
          <cell r="AC287">
            <v>0.02</v>
          </cell>
          <cell r="AD287">
            <v>0.03</v>
          </cell>
          <cell r="AE287">
            <v>0</v>
          </cell>
          <cell r="AF287">
            <v>0</v>
          </cell>
          <cell r="AG287">
            <v>861631</v>
          </cell>
          <cell r="AH287">
            <v>0</v>
          </cell>
          <cell r="AI287">
            <v>106</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518849288</v>
          </cell>
          <cell r="BC287">
            <v>24300</v>
          </cell>
          <cell r="BD287" t="str">
            <v>AC</v>
          </cell>
          <cell r="BE287">
            <v>106</v>
          </cell>
        </row>
        <row r="288">
          <cell r="A288">
            <v>4347</v>
          </cell>
          <cell r="B288">
            <v>50</v>
          </cell>
          <cell r="C288">
            <v>12</v>
          </cell>
          <cell r="D288">
            <v>1</v>
          </cell>
          <cell r="E288" t="str">
            <v xml:space="preserve">Phillips                </v>
          </cell>
          <cell r="F288">
            <v>1091437</v>
          </cell>
          <cell r="G288">
            <v>794566239</v>
          </cell>
          <cell r="H288">
            <v>728</v>
          </cell>
          <cell r="I288">
            <v>12</v>
          </cell>
          <cell r="J288">
            <v>708</v>
          </cell>
          <cell r="K288">
            <v>709</v>
          </cell>
          <cell r="L288">
            <v>0</v>
          </cell>
          <cell r="M288">
            <v>0</v>
          </cell>
          <cell r="N288">
            <v>12090.41</v>
          </cell>
          <cell r="O288">
            <v>8801821</v>
          </cell>
          <cell r="P288">
            <v>7959751</v>
          </cell>
          <cell r="Q288">
            <v>842070</v>
          </cell>
          <cell r="R288">
            <v>0</v>
          </cell>
          <cell r="S288">
            <v>0</v>
          </cell>
          <cell r="T288">
            <v>0</v>
          </cell>
          <cell r="U288">
            <v>3827484.1</v>
          </cell>
          <cell r="V288">
            <v>0</v>
          </cell>
          <cell r="W288">
            <v>0</v>
          </cell>
          <cell r="X288">
            <v>0</v>
          </cell>
          <cell r="Y288">
            <v>0</v>
          </cell>
          <cell r="Z288">
            <v>0</v>
          </cell>
          <cell r="AA288">
            <v>0</v>
          </cell>
          <cell r="AB288">
            <v>0</v>
          </cell>
          <cell r="AC288">
            <v>0</v>
          </cell>
          <cell r="AD288">
            <v>0</v>
          </cell>
          <cell r="AE288">
            <v>0</v>
          </cell>
          <cell r="AF288">
            <v>0</v>
          </cell>
          <cell r="AG288">
            <v>861631</v>
          </cell>
          <cell r="AH288">
            <v>0</v>
          </cell>
          <cell r="AI288">
            <v>728</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7</v>
          </cell>
          <cell r="AY288">
            <v>0</v>
          </cell>
          <cell r="AZ288">
            <v>0</v>
          </cell>
          <cell r="BA288">
            <v>0</v>
          </cell>
          <cell r="BB288">
            <v>793763439</v>
          </cell>
          <cell r="BC288">
            <v>802800</v>
          </cell>
          <cell r="BD288" t="str">
            <v>AC</v>
          </cell>
          <cell r="BE288">
            <v>721</v>
          </cell>
        </row>
        <row r="289">
          <cell r="A289">
            <v>4368</v>
          </cell>
          <cell r="B289">
            <v>71</v>
          </cell>
          <cell r="C289">
            <v>5</v>
          </cell>
          <cell r="D289">
            <v>1</v>
          </cell>
          <cell r="E289" t="str">
            <v xml:space="preserve">Pittsville              </v>
          </cell>
          <cell r="F289">
            <v>749863</v>
          </cell>
          <cell r="G289">
            <v>419923101</v>
          </cell>
          <cell r="H289">
            <v>560</v>
          </cell>
          <cell r="I289">
            <v>16</v>
          </cell>
          <cell r="J289">
            <v>539</v>
          </cell>
          <cell r="K289">
            <v>533</v>
          </cell>
          <cell r="L289">
            <v>0</v>
          </cell>
          <cell r="M289">
            <v>0</v>
          </cell>
          <cell r="N289">
            <v>11769.42</v>
          </cell>
          <cell r="O289">
            <v>6590875.2000000002</v>
          </cell>
          <cell r="P289">
            <v>6065447.2000000002</v>
          </cell>
          <cell r="Q289">
            <v>525428</v>
          </cell>
          <cell r="R289">
            <v>0</v>
          </cell>
          <cell r="S289">
            <v>0</v>
          </cell>
          <cell r="T289">
            <v>0</v>
          </cell>
          <cell r="U289">
            <v>3679220.1</v>
          </cell>
          <cell r="V289">
            <v>0</v>
          </cell>
          <cell r="W289">
            <v>0</v>
          </cell>
          <cell r="X289">
            <v>0</v>
          </cell>
          <cell r="Y289">
            <v>0</v>
          </cell>
          <cell r="Z289">
            <v>0</v>
          </cell>
          <cell r="AA289">
            <v>0</v>
          </cell>
          <cell r="AB289">
            <v>0</v>
          </cell>
          <cell r="AC289">
            <v>0</v>
          </cell>
          <cell r="AD289">
            <v>0</v>
          </cell>
          <cell r="AE289">
            <v>0</v>
          </cell>
          <cell r="AF289">
            <v>0</v>
          </cell>
          <cell r="AG289">
            <v>861631</v>
          </cell>
          <cell r="AH289">
            <v>0</v>
          </cell>
          <cell r="AI289">
            <v>560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7</v>
          </cell>
          <cell r="AY289">
            <v>1</v>
          </cell>
          <cell r="AZ289">
            <v>0</v>
          </cell>
          <cell r="BA289">
            <v>0</v>
          </cell>
          <cell r="BB289">
            <v>419852801</v>
          </cell>
          <cell r="BC289">
            <v>70300</v>
          </cell>
          <cell r="BD289" t="str">
            <v>AC</v>
          </cell>
          <cell r="BE289">
            <v>552</v>
          </cell>
        </row>
        <row r="290">
          <cell r="A290">
            <v>4375</v>
          </cell>
          <cell r="B290">
            <v>69</v>
          </cell>
          <cell r="C290">
            <v>5</v>
          </cell>
          <cell r="D290">
            <v>1</v>
          </cell>
          <cell r="E290" t="str">
            <v xml:space="preserve">Tri-County Area         </v>
          </cell>
          <cell r="F290">
            <v>789905</v>
          </cell>
          <cell r="G290">
            <v>501589972</v>
          </cell>
          <cell r="H290">
            <v>635</v>
          </cell>
          <cell r="I290">
            <v>17</v>
          </cell>
          <cell r="J290">
            <v>605</v>
          </cell>
          <cell r="K290">
            <v>607</v>
          </cell>
          <cell r="L290">
            <v>0</v>
          </cell>
          <cell r="M290">
            <v>0</v>
          </cell>
          <cell r="N290">
            <v>10965.53</v>
          </cell>
          <cell r="O290">
            <v>6963109.1200000001</v>
          </cell>
          <cell r="P290">
            <v>6963109.1200000001</v>
          </cell>
          <cell r="Q290">
            <v>0</v>
          </cell>
          <cell r="R290">
            <v>0</v>
          </cell>
          <cell r="S290">
            <v>0</v>
          </cell>
          <cell r="T290">
            <v>0</v>
          </cell>
          <cell r="U290">
            <v>3680156.42</v>
          </cell>
          <cell r="V290">
            <v>0</v>
          </cell>
          <cell r="W290">
            <v>0</v>
          </cell>
          <cell r="X290">
            <v>0</v>
          </cell>
          <cell r="Y290">
            <v>0</v>
          </cell>
          <cell r="Z290">
            <v>0</v>
          </cell>
          <cell r="AA290">
            <v>0</v>
          </cell>
          <cell r="AB290">
            <v>0</v>
          </cell>
          <cell r="AC290">
            <v>0</v>
          </cell>
          <cell r="AD290">
            <v>0</v>
          </cell>
          <cell r="AE290">
            <v>0</v>
          </cell>
          <cell r="AF290">
            <v>0</v>
          </cell>
          <cell r="AG290">
            <v>861631</v>
          </cell>
          <cell r="AH290">
            <v>0</v>
          </cell>
          <cell r="AI290">
            <v>635</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12</v>
          </cell>
          <cell r="AY290">
            <v>0</v>
          </cell>
          <cell r="AZ290">
            <v>0</v>
          </cell>
          <cell r="BA290">
            <v>0</v>
          </cell>
          <cell r="BB290">
            <v>500838372</v>
          </cell>
          <cell r="BC290">
            <v>751600</v>
          </cell>
          <cell r="BD290" t="str">
            <v>AC</v>
          </cell>
          <cell r="BE290">
            <v>623</v>
          </cell>
        </row>
        <row r="291">
          <cell r="A291">
            <v>4389</v>
          </cell>
          <cell r="B291">
            <v>22</v>
          </cell>
          <cell r="C291">
            <v>3</v>
          </cell>
          <cell r="D291">
            <v>1</v>
          </cell>
          <cell r="E291" t="str">
            <v xml:space="preserve">Platteville             </v>
          </cell>
          <cell r="F291">
            <v>705511</v>
          </cell>
          <cell r="G291">
            <v>1135167568</v>
          </cell>
          <cell r="H291">
            <v>1609</v>
          </cell>
          <cell r="I291">
            <v>46</v>
          </cell>
          <cell r="J291">
            <v>1566</v>
          </cell>
          <cell r="K291">
            <v>1552</v>
          </cell>
          <cell r="L291">
            <v>0</v>
          </cell>
          <cell r="M291">
            <v>2.16</v>
          </cell>
          <cell r="N291">
            <v>10989.24</v>
          </cell>
          <cell r="O291">
            <v>17681679.5</v>
          </cell>
          <cell r="P291">
            <v>16307589</v>
          </cell>
          <cell r="Q291">
            <v>1374090.5</v>
          </cell>
          <cell r="R291">
            <v>0</v>
          </cell>
          <cell r="S291">
            <v>0</v>
          </cell>
          <cell r="T291">
            <v>0</v>
          </cell>
          <cell r="U291">
            <v>10576046.550000001</v>
          </cell>
          <cell r="V291">
            <v>0</v>
          </cell>
          <cell r="W291">
            <v>0</v>
          </cell>
          <cell r="X291">
            <v>0</v>
          </cell>
          <cell r="Y291">
            <v>0</v>
          </cell>
          <cell r="Z291">
            <v>0</v>
          </cell>
          <cell r="AA291">
            <v>0</v>
          </cell>
          <cell r="AB291">
            <v>0</v>
          </cell>
          <cell r="AC291">
            <v>2.12</v>
          </cell>
          <cell r="AD291">
            <v>2.2000000000000002</v>
          </cell>
          <cell r="AE291">
            <v>0</v>
          </cell>
          <cell r="AF291">
            <v>0</v>
          </cell>
          <cell r="AG291">
            <v>861631</v>
          </cell>
          <cell r="AH291">
            <v>0</v>
          </cell>
          <cell r="AI291">
            <v>1609</v>
          </cell>
          <cell r="AJ291">
            <v>0</v>
          </cell>
          <cell r="AK291">
            <v>0</v>
          </cell>
          <cell r="AL291">
            <v>0</v>
          </cell>
          <cell r="AM291">
            <v>0</v>
          </cell>
          <cell r="AN291">
            <v>0</v>
          </cell>
          <cell r="AO291">
            <v>0</v>
          </cell>
          <cell r="AP291">
            <v>0</v>
          </cell>
          <cell r="AQ291">
            <v>0</v>
          </cell>
          <cell r="AR291">
            <v>0</v>
          </cell>
          <cell r="AS291">
            <v>0</v>
          </cell>
          <cell r="AT291">
            <v>1</v>
          </cell>
          <cell r="AU291">
            <v>1</v>
          </cell>
          <cell r="AV291">
            <v>0</v>
          </cell>
          <cell r="AW291">
            <v>0</v>
          </cell>
          <cell r="AX291">
            <v>1</v>
          </cell>
          <cell r="AY291">
            <v>0</v>
          </cell>
          <cell r="AZ291">
            <v>0</v>
          </cell>
          <cell r="BA291">
            <v>0</v>
          </cell>
          <cell r="BB291">
            <v>1133729068</v>
          </cell>
          <cell r="BC291">
            <v>1438500</v>
          </cell>
          <cell r="BD291" t="str">
            <v>AC</v>
          </cell>
          <cell r="BE291">
            <v>1608</v>
          </cell>
        </row>
        <row r="292">
          <cell r="A292">
            <v>4459</v>
          </cell>
          <cell r="B292">
            <v>47</v>
          </cell>
          <cell r="C292">
            <v>11</v>
          </cell>
          <cell r="D292">
            <v>1</v>
          </cell>
          <cell r="E292" t="str">
            <v xml:space="preserve">Plum City               </v>
          </cell>
          <cell r="F292">
            <v>679331</v>
          </cell>
          <cell r="G292">
            <v>183419321</v>
          </cell>
          <cell r="H292">
            <v>270</v>
          </cell>
          <cell r="I292">
            <v>11</v>
          </cell>
          <cell r="J292">
            <v>260</v>
          </cell>
          <cell r="K292">
            <v>257</v>
          </cell>
          <cell r="L292">
            <v>0</v>
          </cell>
          <cell r="M292">
            <v>0</v>
          </cell>
          <cell r="N292">
            <v>14824.53</v>
          </cell>
          <cell r="O292">
            <v>4002623</v>
          </cell>
          <cell r="P292">
            <v>3789148</v>
          </cell>
          <cell r="Q292">
            <v>213475</v>
          </cell>
          <cell r="R292">
            <v>0</v>
          </cell>
          <cell r="S292">
            <v>0</v>
          </cell>
          <cell r="T292">
            <v>0</v>
          </cell>
          <cell r="U292">
            <v>1889916.57</v>
          </cell>
          <cell r="V292">
            <v>0</v>
          </cell>
          <cell r="W292">
            <v>0</v>
          </cell>
          <cell r="X292">
            <v>0</v>
          </cell>
          <cell r="Y292">
            <v>0</v>
          </cell>
          <cell r="Z292">
            <v>0</v>
          </cell>
          <cell r="AA292">
            <v>0</v>
          </cell>
          <cell r="AB292">
            <v>0</v>
          </cell>
          <cell r="AC292">
            <v>0</v>
          </cell>
          <cell r="AD292">
            <v>0</v>
          </cell>
          <cell r="AE292">
            <v>0</v>
          </cell>
          <cell r="AF292">
            <v>0</v>
          </cell>
          <cell r="AG292">
            <v>861631</v>
          </cell>
          <cell r="AH292">
            <v>0</v>
          </cell>
          <cell r="AI292">
            <v>270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183398421</v>
          </cell>
          <cell r="BC292">
            <v>20900</v>
          </cell>
          <cell r="BD292" t="str">
            <v>AC</v>
          </cell>
          <cell r="BE292">
            <v>270</v>
          </cell>
        </row>
        <row r="293">
          <cell r="A293">
            <v>4473</v>
          </cell>
          <cell r="B293">
            <v>59</v>
          </cell>
          <cell r="C293">
            <v>7</v>
          </cell>
          <cell r="D293">
            <v>1</v>
          </cell>
          <cell r="E293" t="str">
            <v xml:space="preserve">Plymouth                </v>
          </cell>
          <cell r="F293">
            <v>851621</v>
          </cell>
          <cell r="G293">
            <v>1871863836</v>
          </cell>
          <cell r="H293">
            <v>2198</v>
          </cell>
          <cell r="I293">
            <v>66</v>
          </cell>
          <cell r="J293">
            <v>2069</v>
          </cell>
          <cell r="K293">
            <v>2056</v>
          </cell>
          <cell r="L293">
            <v>0</v>
          </cell>
          <cell r="M293">
            <v>0.61</v>
          </cell>
          <cell r="N293">
            <v>11175.76</v>
          </cell>
          <cell r="O293">
            <v>24564311</v>
          </cell>
          <cell r="P293">
            <v>21574136</v>
          </cell>
          <cell r="Q293">
            <v>2990175</v>
          </cell>
          <cell r="R293">
            <v>0</v>
          </cell>
          <cell r="S293">
            <v>0</v>
          </cell>
          <cell r="T293">
            <v>0</v>
          </cell>
          <cell r="U293">
            <v>13297088.16</v>
          </cell>
          <cell r="V293">
            <v>0</v>
          </cell>
          <cell r="W293">
            <v>0</v>
          </cell>
          <cell r="X293">
            <v>0</v>
          </cell>
          <cell r="Y293">
            <v>0</v>
          </cell>
          <cell r="Z293">
            <v>0</v>
          </cell>
          <cell r="AA293">
            <v>0</v>
          </cell>
          <cell r="AB293">
            <v>0</v>
          </cell>
          <cell r="AC293">
            <v>0.48</v>
          </cell>
          <cell r="AD293">
            <v>0.73</v>
          </cell>
          <cell r="AE293">
            <v>0</v>
          </cell>
          <cell r="AF293">
            <v>0</v>
          </cell>
          <cell r="AG293">
            <v>861631</v>
          </cell>
          <cell r="AH293">
            <v>0</v>
          </cell>
          <cell r="AI293">
            <v>2198</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65</v>
          </cell>
          <cell r="AY293">
            <v>3</v>
          </cell>
          <cell r="AZ293">
            <v>0</v>
          </cell>
          <cell r="BA293">
            <v>0</v>
          </cell>
          <cell r="BB293">
            <v>1855248936</v>
          </cell>
          <cell r="BC293">
            <v>16614900</v>
          </cell>
          <cell r="BD293" t="str">
            <v>AC</v>
          </cell>
          <cell r="BE293">
            <v>2130</v>
          </cell>
        </row>
        <row r="294">
          <cell r="A294">
            <v>4501</v>
          </cell>
          <cell r="B294">
            <v>11</v>
          </cell>
          <cell r="C294">
            <v>5</v>
          </cell>
          <cell r="D294">
            <v>1</v>
          </cell>
          <cell r="E294" t="str">
            <v xml:space="preserve">Portage Community       </v>
          </cell>
          <cell r="F294">
            <v>828505</v>
          </cell>
          <cell r="G294">
            <v>1761402165</v>
          </cell>
          <cell r="H294">
            <v>2126</v>
          </cell>
          <cell r="I294">
            <v>27</v>
          </cell>
          <cell r="J294">
            <v>2061</v>
          </cell>
          <cell r="K294">
            <v>2034</v>
          </cell>
          <cell r="L294">
            <v>0</v>
          </cell>
          <cell r="M294">
            <v>0.21</v>
          </cell>
          <cell r="N294">
            <v>12347.57</v>
          </cell>
          <cell r="O294">
            <v>26250937</v>
          </cell>
          <cell r="P294">
            <v>26250937</v>
          </cell>
          <cell r="Q294">
            <v>0</v>
          </cell>
          <cell r="R294">
            <v>0</v>
          </cell>
          <cell r="S294">
            <v>0</v>
          </cell>
          <cell r="T294">
            <v>0</v>
          </cell>
          <cell r="U294">
            <v>13947515.59</v>
          </cell>
          <cell r="V294">
            <v>0</v>
          </cell>
          <cell r="W294">
            <v>0</v>
          </cell>
          <cell r="X294">
            <v>0</v>
          </cell>
          <cell r="Y294">
            <v>0</v>
          </cell>
          <cell r="Z294">
            <v>0</v>
          </cell>
          <cell r="AA294">
            <v>0</v>
          </cell>
          <cell r="AB294">
            <v>0</v>
          </cell>
          <cell r="AC294">
            <v>0.21</v>
          </cell>
          <cell r="AD294">
            <v>0.21</v>
          </cell>
          <cell r="AE294">
            <v>1</v>
          </cell>
          <cell r="AF294">
            <v>1</v>
          </cell>
          <cell r="AG294">
            <v>861631</v>
          </cell>
          <cell r="AH294">
            <v>0</v>
          </cell>
          <cell r="AI294">
            <v>2126</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50</v>
          </cell>
          <cell r="AY294">
            <v>1</v>
          </cell>
          <cell r="AZ294">
            <v>0</v>
          </cell>
          <cell r="BA294">
            <v>0</v>
          </cell>
          <cell r="BB294">
            <v>1759468265</v>
          </cell>
          <cell r="BC294">
            <v>1933900</v>
          </cell>
          <cell r="BD294" t="str">
            <v>AC</v>
          </cell>
          <cell r="BE294">
            <v>2075</v>
          </cell>
        </row>
        <row r="295">
          <cell r="A295">
            <v>4508</v>
          </cell>
          <cell r="B295">
            <v>71</v>
          </cell>
          <cell r="C295">
            <v>5</v>
          </cell>
          <cell r="D295">
            <v>1</v>
          </cell>
          <cell r="E295" t="str">
            <v xml:space="preserve">Port Edwards            </v>
          </cell>
          <cell r="F295">
            <v>561347</v>
          </cell>
          <cell r="G295">
            <v>243063315</v>
          </cell>
          <cell r="H295">
            <v>433</v>
          </cell>
          <cell r="I295">
            <v>5</v>
          </cell>
          <cell r="J295">
            <v>412</v>
          </cell>
          <cell r="K295">
            <v>409</v>
          </cell>
          <cell r="L295">
            <v>0</v>
          </cell>
          <cell r="M295">
            <v>0.12</v>
          </cell>
          <cell r="N295">
            <v>13085.15</v>
          </cell>
          <cell r="O295">
            <v>5665871</v>
          </cell>
          <cell r="P295">
            <v>5572313</v>
          </cell>
          <cell r="Q295">
            <v>93558</v>
          </cell>
          <cell r="R295">
            <v>0</v>
          </cell>
          <cell r="S295">
            <v>0</v>
          </cell>
          <cell r="T295">
            <v>0</v>
          </cell>
          <cell r="U295">
            <v>3792412.6</v>
          </cell>
          <cell r="V295">
            <v>0</v>
          </cell>
          <cell r="W295">
            <v>0</v>
          </cell>
          <cell r="X295">
            <v>0</v>
          </cell>
          <cell r="Y295">
            <v>0</v>
          </cell>
          <cell r="Z295">
            <v>0</v>
          </cell>
          <cell r="AA295">
            <v>0</v>
          </cell>
          <cell r="AB295">
            <v>0</v>
          </cell>
          <cell r="AC295">
            <v>0.12</v>
          </cell>
          <cell r="AD295">
            <v>0.12</v>
          </cell>
          <cell r="AE295">
            <v>0</v>
          </cell>
          <cell r="AF295">
            <v>0</v>
          </cell>
          <cell r="AG295">
            <v>861631</v>
          </cell>
          <cell r="AH295">
            <v>0</v>
          </cell>
          <cell r="AI295">
            <v>433</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17</v>
          </cell>
          <cell r="AY295">
            <v>0</v>
          </cell>
          <cell r="AZ295">
            <v>0</v>
          </cell>
          <cell r="BA295">
            <v>0</v>
          </cell>
          <cell r="BB295">
            <v>243042515</v>
          </cell>
          <cell r="BC295">
            <v>20800</v>
          </cell>
          <cell r="BD295" t="str">
            <v>AC</v>
          </cell>
          <cell r="BE295">
            <v>416</v>
          </cell>
        </row>
        <row r="296">
          <cell r="A296">
            <v>4515</v>
          </cell>
          <cell r="B296">
            <v>45</v>
          </cell>
          <cell r="C296">
            <v>1</v>
          </cell>
          <cell r="D296">
            <v>1</v>
          </cell>
          <cell r="E296" t="str">
            <v>Port Washington-Saukvill</v>
          </cell>
          <cell r="F296">
            <v>847660</v>
          </cell>
          <cell r="G296">
            <v>2259861153</v>
          </cell>
          <cell r="H296">
            <v>2666</v>
          </cell>
          <cell r="I296">
            <v>87</v>
          </cell>
          <cell r="J296">
            <v>2472</v>
          </cell>
          <cell r="K296">
            <v>2472</v>
          </cell>
          <cell r="L296">
            <v>0</v>
          </cell>
          <cell r="M296">
            <v>0.48</v>
          </cell>
          <cell r="N296">
            <v>17569.47</v>
          </cell>
          <cell r="O296">
            <v>46840216.090000004</v>
          </cell>
          <cell r="P296">
            <v>43408092.090000004</v>
          </cell>
          <cell r="Q296">
            <v>3432124</v>
          </cell>
          <cell r="R296">
            <v>0</v>
          </cell>
          <cell r="S296">
            <v>0</v>
          </cell>
          <cell r="T296">
            <v>0</v>
          </cell>
          <cell r="U296">
            <v>16292418.880000001</v>
          </cell>
          <cell r="V296">
            <v>0</v>
          </cell>
          <cell r="W296">
            <v>0</v>
          </cell>
          <cell r="X296">
            <v>0</v>
          </cell>
          <cell r="Y296">
            <v>0</v>
          </cell>
          <cell r="Z296">
            <v>0</v>
          </cell>
          <cell r="AA296">
            <v>0</v>
          </cell>
          <cell r="AB296">
            <v>0</v>
          </cell>
          <cell r="AC296">
            <v>0.48</v>
          </cell>
          <cell r="AD296">
            <v>0.48</v>
          </cell>
          <cell r="AE296">
            <v>0</v>
          </cell>
          <cell r="AF296">
            <v>0</v>
          </cell>
          <cell r="AG296">
            <v>861631</v>
          </cell>
          <cell r="AH296">
            <v>0</v>
          </cell>
          <cell r="AI296">
            <v>2666</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81</v>
          </cell>
          <cell r="AY296">
            <v>26</v>
          </cell>
          <cell r="AZ296">
            <v>0</v>
          </cell>
          <cell r="BA296">
            <v>0</v>
          </cell>
          <cell r="BB296">
            <v>2254628853</v>
          </cell>
          <cell r="BC296">
            <v>5232300</v>
          </cell>
          <cell r="BD296" t="str">
            <v>AC</v>
          </cell>
          <cell r="BE296">
            <v>2559</v>
          </cell>
        </row>
        <row r="297">
          <cell r="A297">
            <v>4522</v>
          </cell>
          <cell r="B297">
            <v>4</v>
          </cell>
          <cell r="C297">
            <v>12</v>
          </cell>
          <cell r="D297">
            <v>1</v>
          </cell>
          <cell r="E297" t="str">
            <v xml:space="preserve">South Shore             </v>
          </cell>
          <cell r="F297">
            <v>1904986</v>
          </cell>
          <cell r="G297">
            <v>401952047</v>
          </cell>
          <cell r="H297">
            <v>211</v>
          </cell>
          <cell r="I297">
            <v>6</v>
          </cell>
          <cell r="J297">
            <v>208</v>
          </cell>
          <cell r="K297">
            <v>201</v>
          </cell>
          <cell r="L297">
            <v>0</v>
          </cell>
          <cell r="M297">
            <v>0</v>
          </cell>
          <cell r="N297">
            <v>18762.87</v>
          </cell>
          <cell r="O297">
            <v>3958965</v>
          </cell>
          <cell r="P297">
            <v>3958965</v>
          </cell>
          <cell r="Q297">
            <v>0</v>
          </cell>
          <cell r="R297">
            <v>0</v>
          </cell>
          <cell r="S297">
            <v>0</v>
          </cell>
          <cell r="T297">
            <v>0</v>
          </cell>
          <cell r="U297">
            <v>28134.080000000002</v>
          </cell>
          <cell r="V297">
            <v>0</v>
          </cell>
          <cell r="W297">
            <v>0</v>
          </cell>
          <cell r="X297">
            <v>0</v>
          </cell>
          <cell r="Y297">
            <v>0</v>
          </cell>
          <cell r="Z297">
            <v>0</v>
          </cell>
          <cell r="AA297">
            <v>0</v>
          </cell>
          <cell r="AB297">
            <v>0</v>
          </cell>
          <cell r="AC297">
            <v>0</v>
          </cell>
          <cell r="AD297">
            <v>0</v>
          </cell>
          <cell r="AE297">
            <v>0</v>
          </cell>
          <cell r="AF297">
            <v>0</v>
          </cell>
          <cell r="AG297">
            <v>861631</v>
          </cell>
          <cell r="AH297">
            <v>0</v>
          </cell>
          <cell r="AI297">
            <v>211</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401944147</v>
          </cell>
          <cell r="BC297">
            <v>7900</v>
          </cell>
          <cell r="BD297" t="str">
            <v>AC</v>
          </cell>
          <cell r="BE297">
            <v>211</v>
          </cell>
        </row>
        <row r="298">
          <cell r="A298">
            <v>4529</v>
          </cell>
          <cell r="B298">
            <v>22</v>
          </cell>
          <cell r="C298">
            <v>3</v>
          </cell>
          <cell r="D298">
            <v>1</v>
          </cell>
          <cell r="E298" t="str">
            <v xml:space="preserve">Potosi                  </v>
          </cell>
          <cell r="F298">
            <v>675126</v>
          </cell>
          <cell r="G298">
            <v>205238196</v>
          </cell>
          <cell r="H298">
            <v>304</v>
          </cell>
          <cell r="I298">
            <v>23</v>
          </cell>
          <cell r="J298">
            <v>277</v>
          </cell>
          <cell r="K298">
            <v>284</v>
          </cell>
          <cell r="L298">
            <v>0</v>
          </cell>
          <cell r="M298">
            <v>0</v>
          </cell>
          <cell r="N298">
            <v>14837.73</v>
          </cell>
          <cell r="O298">
            <v>4510669</v>
          </cell>
          <cell r="P298">
            <v>4313969</v>
          </cell>
          <cell r="Q298">
            <v>196700</v>
          </cell>
          <cell r="R298">
            <v>0</v>
          </cell>
          <cell r="S298">
            <v>0</v>
          </cell>
          <cell r="T298">
            <v>0</v>
          </cell>
          <cell r="U298">
            <v>2297419.69</v>
          </cell>
          <cell r="V298">
            <v>0</v>
          </cell>
          <cell r="W298">
            <v>0</v>
          </cell>
          <cell r="X298">
            <v>0</v>
          </cell>
          <cell r="Y298">
            <v>0</v>
          </cell>
          <cell r="Z298">
            <v>0</v>
          </cell>
          <cell r="AA298">
            <v>0</v>
          </cell>
          <cell r="AB298">
            <v>0</v>
          </cell>
          <cell r="AC298">
            <v>0</v>
          </cell>
          <cell r="AD298">
            <v>0</v>
          </cell>
          <cell r="AE298">
            <v>0</v>
          </cell>
          <cell r="AF298">
            <v>0</v>
          </cell>
          <cell r="AG298">
            <v>861631</v>
          </cell>
          <cell r="AH298">
            <v>0</v>
          </cell>
          <cell r="AI298">
            <v>304</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205184396</v>
          </cell>
          <cell r="BC298">
            <v>53800</v>
          </cell>
          <cell r="BD298" t="str">
            <v>AC</v>
          </cell>
          <cell r="BE298">
            <v>304</v>
          </cell>
        </row>
        <row r="299">
          <cell r="A299">
            <v>4536</v>
          </cell>
          <cell r="B299">
            <v>11</v>
          </cell>
          <cell r="C299">
            <v>5</v>
          </cell>
          <cell r="D299">
            <v>1</v>
          </cell>
          <cell r="E299" t="str">
            <v xml:space="preserve">Poynette                </v>
          </cell>
          <cell r="F299">
            <v>936763</v>
          </cell>
          <cell r="G299">
            <v>955498693</v>
          </cell>
          <cell r="H299">
            <v>1020</v>
          </cell>
          <cell r="I299">
            <v>20</v>
          </cell>
          <cell r="J299">
            <v>998</v>
          </cell>
          <cell r="K299">
            <v>1001</v>
          </cell>
          <cell r="L299">
            <v>0</v>
          </cell>
          <cell r="M299">
            <v>0.35</v>
          </cell>
          <cell r="N299">
            <v>14205.42</v>
          </cell>
          <cell r="O299">
            <v>14489529.76</v>
          </cell>
          <cell r="P299">
            <v>10705690.76</v>
          </cell>
          <cell r="Q299">
            <v>3783839</v>
          </cell>
          <cell r="R299">
            <v>0</v>
          </cell>
          <cell r="S299">
            <v>0</v>
          </cell>
          <cell r="T299">
            <v>0</v>
          </cell>
          <cell r="U299">
            <v>6029732.4699999997</v>
          </cell>
          <cell r="V299">
            <v>0</v>
          </cell>
          <cell r="W299">
            <v>0</v>
          </cell>
          <cell r="X299">
            <v>0</v>
          </cell>
          <cell r="Y299">
            <v>0</v>
          </cell>
          <cell r="Z299">
            <v>0</v>
          </cell>
          <cell r="AA299">
            <v>0</v>
          </cell>
          <cell r="AB299">
            <v>0</v>
          </cell>
          <cell r="AC299">
            <v>0.35</v>
          </cell>
          <cell r="AD299">
            <v>0.35</v>
          </cell>
          <cell r="AE299">
            <v>0</v>
          </cell>
          <cell r="AF299">
            <v>0</v>
          </cell>
          <cell r="AG299">
            <v>861631</v>
          </cell>
          <cell r="AH299">
            <v>0</v>
          </cell>
          <cell r="AI299">
            <v>1020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955253193</v>
          </cell>
          <cell r="BC299">
            <v>245500</v>
          </cell>
          <cell r="BD299" t="str">
            <v>AC</v>
          </cell>
          <cell r="BE299">
            <v>1020</v>
          </cell>
        </row>
        <row r="300">
          <cell r="A300">
            <v>4543</v>
          </cell>
          <cell r="B300">
            <v>12</v>
          </cell>
          <cell r="C300">
            <v>3</v>
          </cell>
          <cell r="D300">
            <v>1</v>
          </cell>
          <cell r="E300" t="str">
            <v xml:space="preserve">Prairie Du Chien Area   </v>
          </cell>
          <cell r="F300">
            <v>753152</v>
          </cell>
          <cell r="G300">
            <v>742608087</v>
          </cell>
          <cell r="H300">
            <v>986</v>
          </cell>
          <cell r="I300">
            <v>29</v>
          </cell>
          <cell r="J300">
            <v>938</v>
          </cell>
          <cell r="K300">
            <v>937</v>
          </cell>
          <cell r="L300">
            <v>0</v>
          </cell>
          <cell r="M300">
            <v>0</v>
          </cell>
          <cell r="N300">
            <v>18002.14</v>
          </cell>
          <cell r="O300">
            <v>17750107</v>
          </cell>
          <cell r="P300">
            <v>11805467</v>
          </cell>
          <cell r="Q300">
            <v>5944640</v>
          </cell>
          <cell r="R300">
            <v>0</v>
          </cell>
          <cell r="S300">
            <v>0</v>
          </cell>
          <cell r="T300">
            <v>0</v>
          </cell>
          <cell r="U300">
            <v>6754384.3899999997</v>
          </cell>
          <cell r="V300">
            <v>0</v>
          </cell>
          <cell r="W300">
            <v>0</v>
          </cell>
          <cell r="X300">
            <v>0</v>
          </cell>
          <cell r="Y300">
            <v>0</v>
          </cell>
          <cell r="Z300">
            <v>0</v>
          </cell>
          <cell r="AA300">
            <v>0</v>
          </cell>
          <cell r="AB300">
            <v>0</v>
          </cell>
          <cell r="AC300">
            <v>0</v>
          </cell>
          <cell r="AD300">
            <v>0</v>
          </cell>
          <cell r="AE300">
            <v>1</v>
          </cell>
          <cell r="AF300">
            <v>2</v>
          </cell>
          <cell r="AG300">
            <v>861631</v>
          </cell>
          <cell r="AH300">
            <v>0</v>
          </cell>
          <cell r="AI300">
            <v>986</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19</v>
          </cell>
          <cell r="AY300">
            <v>0</v>
          </cell>
          <cell r="AZ300">
            <v>0</v>
          </cell>
          <cell r="BA300">
            <v>0</v>
          </cell>
          <cell r="BB300">
            <v>741327487</v>
          </cell>
          <cell r="BC300">
            <v>1280600</v>
          </cell>
          <cell r="BD300" t="str">
            <v>AC</v>
          </cell>
          <cell r="BE300">
            <v>967</v>
          </cell>
        </row>
        <row r="301">
          <cell r="A301">
            <v>4557</v>
          </cell>
          <cell r="B301">
            <v>3</v>
          </cell>
          <cell r="C301">
            <v>11</v>
          </cell>
          <cell r="D301">
            <v>1</v>
          </cell>
          <cell r="E301" t="str">
            <v xml:space="preserve">Prairie Farm            </v>
          </cell>
          <cell r="F301">
            <v>557127</v>
          </cell>
          <cell r="G301">
            <v>165466793</v>
          </cell>
          <cell r="H301">
            <v>297</v>
          </cell>
          <cell r="I301">
            <v>8</v>
          </cell>
          <cell r="J301">
            <v>291</v>
          </cell>
          <cell r="K301">
            <v>286</v>
          </cell>
          <cell r="L301">
            <v>0</v>
          </cell>
          <cell r="M301">
            <v>0</v>
          </cell>
          <cell r="N301">
            <v>12818.04</v>
          </cell>
          <cell r="O301">
            <v>3806959</v>
          </cell>
          <cell r="P301">
            <v>3686959</v>
          </cell>
          <cell r="Q301">
            <v>120000</v>
          </cell>
          <cell r="R301">
            <v>0</v>
          </cell>
          <cell r="S301">
            <v>0</v>
          </cell>
          <cell r="T301">
            <v>0</v>
          </cell>
          <cell r="U301">
            <v>2479394.88</v>
          </cell>
          <cell r="V301">
            <v>0</v>
          </cell>
          <cell r="W301">
            <v>0</v>
          </cell>
          <cell r="X301">
            <v>0</v>
          </cell>
          <cell r="Y301">
            <v>0</v>
          </cell>
          <cell r="Z301">
            <v>0</v>
          </cell>
          <cell r="AA301">
            <v>0</v>
          </cell>
          <cell r="AB301">
            <v>0</v>
          </cell>
          <cell r="AC301">
            <v>0</v>
          </cell>
          <cell r="AD301">
            <v>0</v>
          </cell>
          <cell r="AE301">
            <v>0</v>
          </cell>
          <cell r="AF301">
            <v>0</v>
          </cell>
          <cell r="AG301">
            <v>861631</v>
          </cell>
          <cell r="AH301">
            <v>0</v>
          </cell>
          <cell r="AI301">
            <v>297</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165450793</v>
          </cell>
          <cell r="BC301">
            <v>16000</v>
          </cell>
          <cell r="BD301" t="str">
            <v>AC</v>
          </cell>
          <cell r="BE301">
            <v>297</v>
          </cell>
        </row>
        <row r="302">
          <cell r="A302">
            <v>4571</v>
          </cell>
          <cell r="B302">
            <v>50</v>
          </cell>
          <cell r="C302">
            <v>9</v>
          </cell>
          <cell r="D302">
            <v>1</v>
          </cell>
          <cell r="E302" t="str">
            <v xml:space="preserve">Prentice                </v>
          </cell>
          <cell r="F302">
            <v>873380</v>
          </cell>
          <cell r="G302">
            <v>358085963</v>
          </cell>
          <cell r="H302">
            <v>410</v>
          </cell>
          <cell r="I302">
            <v>8</v>
          </cell>
          <cell r="J302">
            <v>395</v>
          </cell>
          <cell r="K302">
            <v>407</v>
          </cell>
          <cell r="L302">
            <v>0</v>
          </cell>
          <cell r="M302">
            <v>0.56999999999999995</v>
          </cell>
          <cell r="N302">
            <v>11397.25</v>
          </cell>
          <cell r="O302">
            <v>4672873</v>
          </cell>
          <cell r="P302">
            <v>4082359</v>
          </cell>
          <cell r="Q302">
            <v>590514</v>
          </cell>
          <cell r="R302">
            <v>0</v>
          </cell>
          <cell r="S302">
            <v>0</v>
          </cell>
          <cell r="T302">
            <v>0</v>
          </cell>
          <cell r="U302">
            <v>2067718.39</v>
          </cell>
          <cell r="V302">
            <v>0</v>
          </cell>
          <cell r="W302">
            <v>0</v>
          </cell>
          <cell r="X302">
            <v>0</v>
          </cell>
          <cell r="Y302">
            <v>0</v>
          </cell>
          <cell r="Z302">
            <v>0</v>
          </cell>
          <cell r="AA302">
            <v>0</v>
          </cell>
          <cell r="AB302">
            <v>0</v>
          </cell>
          <cell r="AC302">
            <v>0.57999999999999996</v>
          </cell>
          <cell r="AD302">
            <v>0.56000000000000005</v>
          </cell>
          <cell r="AE302">
            <v>0</v>
          </cell>
          <cell r="AF302">
            <v>0</v>
          </cell>
          <cell r="AG302">
            <v>861631</v>
          </cell>
          <cell r="AH302">
            <v>0</v>
          </cell>
          <cell r="AI302">
            <v>410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357683263</v>
          </cell>
          <cell r="BC302">
            <v>402700</v>
          </cell>
          <cell r="BD302" t="str">
            <v>AC</v>
          </cell>
          <cell r="BE302">
            <v>410</v>
          </cell>
        </row>
        <row r="303">
          <cell r="A303">
            <v>4578</v>
          </cell>
          <cell r="B303">
            <v>47</v>
          </cell>
          <cell r="C303">
            <v>11</v>
          </cell>
          <cell r="D303">
            <v>1</v>
          </cell>
          <cell r="E303" t="str">
            <v xml:space="preserve">Prescott                </v>
          </cell>
          <cell r="F303">
            <v>839582</v>
          </cell>
          <cell r="G303">
            <v>1140991686</v>
          </cell>
          <cell r="H303">
            <v>1359</v>
          </cell>
          <cell r="I303">
            <v>72</v>
          </cell>
          <cell r="J303">
            <v>1276</v>
          </cell>
          <cell r="K303">
            <v>1298</v>
          </cell>
          <cell r="L303">
            <v>0</v>
          </cell>
          <cell r="M303">
            <v>0.06</v>
          </cell>
          <cell r="N303">
            <v>13343.24</v>
          </cell>
          <cell r="O303">
            <v>18133469</v>
          </cell>
          <cell r="P303">
            <v>14653063</v>
          </cell>
          <cell r="Q303">
            <v>3480406</v>
          </cell>
          <cell r="R303">
            <v>0</v>
          </cell>
          <cell r="S303">
            <v>0</v>
          </cell>
          <cell r="T303">
            <v>0</v>
          </cell>
          <cell r="U303">
            <v>9144004.4900000002</v>
          </cell>
          <cell r="V303">
            <v>0</v>
          </cell>
          <cell r="W303">
            <v>0</v>
          </cell>
          <cell r="X303">
            <v>0</v>
          </cell>
          <cell r="Y303">
            <v>0</v>
          </cell>
          <cell r="Z303">
            <v>0</v>
          </cell>
          <cell r="AA303">
            <v>0</v>
          </cell>
          <cell r="AB303">
            <v>0</v>
          </cell>
          <cell r="AC303">
            <v>0</v>
          </cell>
          <cell r="AD303">
            <v>0.12</v>
          </cell>
          <cell r="AE303">
            <v>0</v>
          </cell>
          <cell r="AF303">
            <v>0</v>
          </cell>
          <cell r="AG303">
            <v>861631</v>
          </cell>
          <cell r="AH303">
            <v>0</v>
          </cell>
          <cell r="AI303">
            <v>1359</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1140815586</v>
          </cell>
          <cell r="BC303">
            <v>176100</v>
          </cell>
          <cell r="BD303" t="str">
            <v>AC</v>
          </cell>
          <cell r="BE303">
            <v>1359</v>
          </cell>
        </row>
        <row r="304">
          <cell r="A304">
            <v>4606</v>
          </cell>
          <cell r="B304">
            <v>24</v>
          </cell>
          <cell r="C304">
            <v>5</v>
          </cell>
          <cell r="D304">
            <v>1</v>
          </cell>
          <cell r="E304" t="str">
            <v xml:space="preserve">Princeton               </v>
          </cell>
          <cell r="F304">
            <v>1395643</v>
          </cell>
          <cell r="G304">
            <v>520574774</v>
          </cell>
          <cell r="H304">
            <v>373</v>
          </cell>
          <cell r="I304">
            <v>9</v>
          </cell>
          <cell r="J304">
            <v>359</v>
          </cell>
          <cell r="K304">
            <v>352</v>
          </cell>
          <cell r="L304">
            <v>0</v>
          </cell>
          <cell r="M304">
            <v>0</v>
          </cell>
          <cell r="N304">
            <v>11396.05</v>
          </cell>
          <cell r="O304">
            <v>4250727</v>
          </cell>
          <cell r="P304">
            <v>4201115</v>
          </cell>
          <cell r="Q304">
            <v>49612</v>
          </cell>
          <cell r="R304">
            <v>0</v>
          </cell>
          <cell r="S304">
            <v>0</v>
          </cell>
          <cell r="T304">
            <v>0</v>
          </cell>
          <cell r="U304">
            <v>858613.68</v>
          </cell>
          <cell r="V304">
            <v>0</v>
          </cell>
          <cell r="W304">
            <v>0</v>
          </cell>
          <cell r="X304">
            <v>0</v>
          </cell>
          <cell r="Y304">
            <v>0</v>
          </cell>
          <cell r="Z304">
            <v>0</v>
          </cell>
          <cell r="AA304">
            <v>0</v>
          </cell>
          <cell r="AB304">
            <v>0</v>
          </cell>
          <cell r="AC304">
            <v>0</v>
          </cell>
          <cell r="AD304">
            <v>0</v>
          </cell>
          <cell r="AE304">
            <v>0</v>
          </cell>
          <cell r="AF304">
            <v>0</v>
          </cell>
          <cell r="AG304">
            <v>861631</v>
          </cell>
          <cell r="AH304">
            <v>0</v>
          </cell>
          <cell r="AI304">
            <v>373</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8</v>
          </cell>
          <cell r="AY304">
            <v>0</v>
          </cell>
          <cell r="AZ304">
            <v>0</v>
          </cell>
          <cell r="BA304">
            <v>0</v>
          </cell>
          <cell r="BB304">
            <v>520429274</v>
          </cell>
          <cell r="BC304">
            <v>145500</v>
          </cell>
          <cell r="BD304" t="str">
            <v>AC</v>
          </cell>
          <cell r="BE304">
            <v>365</v>
          </cell>
        </row>
        <row r="305">
          <cell r="A305">
            <v>4613</v>
          </cell>
          <cell r="B305">
            <v>5</v>
          </cell>
          <cell r="C305">
            <v>7</v>
          </cell>
          <cell r="D305">
            <v>1</v>
          </cell>
          <cell r="E305" t="str">
            <v xml:space="preserve">Pulaski Community       </v>
          </cell>
          <cell r="F305">
            <v>596207</v>
          </cell>
          <cell r="G305">
            <v>2455179418</v>
          </cell>
          <cell r="H305">
            <v>4118</v>
          </cell>
          <cell r="I305">
            <v>183</v>
          </cell>
          <cell r="J305">
            <v>3813</v>
          </cell>
          <cell r="K305">
            <v>3830</v>
          </cell>
          <cell r="L305">
            <v>0</v>
          </cell>
          <cell r="M305">
            <v>0</v>
          </cell>
          <cell r="N305">
            <v>10644.23</v>
          </cell>
          <cell r="O305">
            <v>43832950.170000002</v>
          </cell>
          <cell r="P305">
            <v>39971698</v>
          </cell>
          <cell r="Q305">
            <v>3861252.17</v>
          </cell>
          <cell r="R305">
            <v>0</v>
          </cell>
          <cell r="S305">
            <v>0</v>
          </cell>
          <cell r="T305">
            <v>0</v>
          </cell>
          <cell r="U305">
            <v>27692883.050000001</v>
          </cell>
          <cell r="V305">
            <v>172151.17</v>
          </cell>
          <cell r="W305">
            <v>0</v>
          </cell>
          <cell r="X305">
            <v>0</v>
          </cell>
          <cell r="Y305">
            <v>0</v>
          </cell>
          <cell r="Z305">
            <v>0</v>
          </cell>
          <cell r="AA305">
            <v>0</v>
          </cell>
          <cell r="AB305">
            <v>0</v>
          </cell>
          <cell r="AC305">
            <v>0</v>
          </cell>
          <cell r="AD305">
            <v>0</v>
          </cell>
          <cell r="AE305">
            <v>1</v>
          </cell>
          <cell r="AF305">
            <v>1</v>
          </cell>
          <cell r="AG305">
            <v>861631</v>
          </cell>
          <cell r="AH305">
            <v>0</v>
          </cell>
          <cell r="AI305">
            <v>4118</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74</v>
          </cell>
          <cell r="AY305">
            <v>2</v>
          </cell>
          <cell r="AZ305">
            <v>0</v>
          </cell>
          <cell r="BA305">
            <v>37</v>
          </cell>
          <cell r="BB305">
            <v>2454387518</v>
          </cell>
          <cell r="BC305">
            <v>791900</v>
          </cell>
          <cell r="BD305" t="str">
            <v>AC</v>
          </cell>
          <cell r="BE305">
            <v>4005</v>
          </cell>
        </row>
        <row r="306">
          <cell r="A306">
            <v>4620</v>
          </cell>
          <cell r="B306">
            <v>51</v>
          </cell>
          <cell r="C306">
            <v>1</v>
          </cell>
          <cell r="D306">
            <v>1</v>
          </cell>
          <cell r="E306" t="str">
            <v xml:space="preserve">Racine                  </v>
          </cell>
          <cell r="F306">
            <v>594451</v>
          </cell>
          <cell r="G306">
            <v>12596422400</v>
          </cell>
          <cell r="H306">
            <v>21190</v>
          </cell>
          <cell r="I306">
            <v>262</v>
          </cell>
          <cell r="J306">
            <v>17404</v>
          </cell>
          <cell r="K306">
            <v>17532</v>
          </cell>
          <cell r="L306">
            <v>0</v>
          </cell>
          <cell r="M306">
            <v>0</v>
          </cell>
          <cell r="N306">
            <v>6079.39</v>
          </cell>
          <cell r="O306">
            <v>128822221.59999999</v>
          </cell>
          <cell r="P306">
            <v>117303570.59999999</v>
          </cell>
          <cell r="Q306">
            <v>11518651</v>
          </cell>
          <cell r="R306">
            <v>0</v>
          </cell>
          <cell r="S306">
            <v>0</v>
          </cell>
          <cell r="T306">
            <v>0</v>
          </cell>
          <cell r="U306">
            <v>164373596.40000001</v>
          </cell>
          <cell r="V306">
            <v>0</v>
          </cell>
          <cell r="W306">
            <v>0</v>
          </cell>
          <cell r="X306">
            <v>0</v>
          </cell>
          <cell r="Y306">
            <v>0</v>
          </cell>
          <cell r="Z306">
            <v>0</v>
          </cell>
          <cell r="AA306">
            <v>0</v>
          </cell>
          <cell r="AB306">
            <v>0</v>
          </cell>
          <cell r="AC306">
            <v>0</v>
          </cell>
          <cell r="AD306">
            <v>0</v>
          </cell>
          <cell r="AE306">
            <v>1</v>
          </cell>
          <cell r="AF306">
            <v>1</v>
          </cell>
          <cell r="AG306">
            <v>861631</v>
          </cell>
          <cell r="AH306">
            <v>0</v>
          </cell>
          <cell r="AI306">
            <v>21190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3335</v>
          </cell>
          <cell r="AY306">
            <v>122</v>
          </cell>
          <cell r="AZ306">
            <v>0</v>
          </cell>
          <cell r="BA306">
            <v>3</v>
          </cell>
          <cell r="BB306">
            <v>12513845600</v>
          </cell>
          <cell r="BC306">
            <v>82576800</v>
          </cell>
          <cell r="BD306" t="str">
            <v>AC</v>
          </cell>
          <cell r="BE306">
            <v>17730</v>
          </cell>
        </row>
        <row r="307">
          <cell r="A307">
            <v>4627</v>
          </cell>
          <cell r="B307">
            <v>30</v>
          </cell>
          <cell r="C307">
            <v>2</v>
          </cell>
          <cell r="D307">
            <v>3</v>
          </cell>
          <cell r="E307" t="str">
            <v xml:space="preserve">Randall J1              </v>
          </cell>
          <cell r="F307">
            <v>1940699</v>
          </cell>
          <cell r="G307">
            <v>1141130958</v>
          </cell>
          <cell r="H307">
            <v>588</v>
          </cell>
          <cell r="I307">
            <v>5</v>
          </cell>
          <cell r="J307">
            <v>583</v>
          </cell>
          <cell r="K307">
            <v>583</v>
          </cell>
          <cell r="L307">
            <v>0</v>
          </cell>
          <cell r="M307">
            <v>0</v>
          </cell>
          <cell r="N307">
            <v>12347.37</v>
          </cell>
          <cell r="O307">
            <v>7260255</v>
          </cell>
          <cell r="P307">
            <v>6685828</v>
          </cell>
          <cell r="Q307">
            <v>574427</v>
          </cell>
          <cell r="R307">
            <v>0</v>
          </cell>
          <cell r="S307">
            <v>0</v>
          </cell>
          <cell r="T307">
            <v>0</v>
          </cell>
          <cell r="U307">
            <v>1986919.89</v>
          </cell>
          <cell r="V307">
            <v>0</v>
          </cell>
          <cell r="W307">
            <v>0</v>
          </cell>
          <cell r="X307">
            <v>0</v>
          </cell>
          <cell r="Y307">
            <v>0</v>
          </cell>
          <cell r="Z307">
            <v>0</v>
          </cell>
          <cell r="AA307">
            <v>0</v>
          </cell>
          <cell r="AB307">
            <v>0</v>
          </cell>
          <cell r="AC307">
            <v>0</v>
          </cell>
          <cell r="AD307">
            <v>0</v>
          </cell>
          <cell r="AE307">
            <v>0</v>
          </cell>
          <cell r="AF307">
            <v>0</v>
          </cell>
          <cell r="AG307">
            <v>1292446</v>
          </cell>
          <cell r="AH307">
            <v>0</v>
          </cell>
          <cell r="AI307">
            <v>588</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1141005158</v>
          </cell>
          <cell r="BC307">
            <v>125800</v>
          </cell>
          <cell r="BD307" t="str">
            <v>AC</v>
          </cell>
          <cell r="BE307">
            <v>588</v>
          </cell>
        </row>
        <row r="308">
          <cell r="A308">
            <v>4634</v>
          </cell>
          <cell r="B308">
            <v>11</v>
          </cell>
          <cell r="C308">
            <v>5</v>
          </cell>
          <cell r="D308">
            <v>1</v>
          </cell>
          <cell r="E308" t="str">
            <v xml:space="preserve">Randolph                </v>
          </cell>
          <cell r="F308">
            <v>620144</v>
          </cell>
          <cell r="G308">
            <v>318754167</v>
          </cell>
          <cell r="H308">
            <v>514</v>
          </cell>
          <cell r="I308">
            <v>20</v>
          </cell>
          <cell r="J308">
            <v>468</v>
          </cell>
          <cell r="K308">
            <v>466</v>
          </cell>
          <cell r="L308">
            <v>0</v>
          </cell>
          <cell r="M308">
            <v>0</v>
          </cell>
          <cell r="N308">
            <v>12969.93</v>
          </cell>
          <cell r="O308">
            <v>6666545</v>
          </cell>
          <cell r="P308">
            <v>5475032</v>
          </cell>
          <cell r="Q308">
            <v>1191513</v>
          </cell>
          <cell r="R308">
            <v>0</v>
          </cell>
          <cell r="S308">
            <v>0</v>
          </cell>
          <cell r="T308">
            <v>0</v>
          </cell>
          <cell r="U308">
            <v>4941035.1100000003</v>
          </cell>
          <cell r="V308">
            <v>0</v>
          </cell>
          <cell r="W308">
            <v>0</v>
          </cell>
          <cell r="X308">
            <v>0</v>
          </cell>
          <cell r="Y308">
            <v>0</v>
          </cell>
          <cell r="Z308">
            <v>0</v>
          </cell>
          <cell r="AA308">
            <v>0</v>
          </cell>
          <cell r="AB308">
            <v>0</v>
          </cell>
          <cell r="AC308">
            <v>0</v>
          </cell>
          <cell r="AD308">
            <v>0</v>
          </cell>
          <cell r="AE308">
            <v>0</v>
          </cell>
          <cell r="AF308">
            <v>0</v>
          </cell>
          <cell r="AG308">
            <v>861631</v>
          </cell>
          <cell r="AH308">
            <v>0</v>
          </cell>
          <cell r="AI308">
            <v>514</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24</v>
          </cell>
          <cell r="AY308">
            <v>3</v>
          </cell>
          <cell r="AZ308">
            <v>0</v>
          </cell>
          <cell r="BA308">
            <v>0</v>
          </cell>
          <cell r="BB308">
            <v>318690967</v>
          </cell>
          <cell r="BC308">
            <v>63200</v>
          </cell>
          <cell r="BD308" t="str">
            <v>AC</v>
          </cell>
          <cell r="BE308">
            <v>487</v>
          </cell>
        </row>
        <row r="309">
          <cell r="A309">
            <v>4641</v>
          </cell>
          <cell r="B309">
            <v>59</v>
          </cell>
          <cell r="C309">
            <v>7</v>
          </cell>
          <cell r="D309">
            <v>1</v>
          </cell>
          <cell r="E309" t="str">
            <v xml:space="preserve">Random Lake             </v>
          </cell>
          <cell r="F309">
            <v>998670</v>
          </cell>
          <cell r="G309">
            <v>764981162</v>
          </cell>
          <cell r="H309">
            <v>766</v>
          </cell>
          <cell r="I309">
            <v>24</v>
          </cell>
          <cell r="J309">
            <v>726</v>
          </cell>
          <cell r="K309">
            <v>730</v>
          </cell>
          <cell r="L309">
            <v>0</v>
          </cell>
          <cell r="M309">
            <v>0.66</v>
          </cell>
          <cell r="N309">
            <v>13724.73</v>
          </cell>
          <cell r="O309">
            <v>10513143</v>
          </cell>
          <cell r="P309">
            <v>8229511</v>
          </cell>
          <cell r="Q309">
            <v>2283632</v>
          </cell>
          <cell r="R309">
            <v>0</v>
          </cell>
          <cell r="S309">
            <v>0</v>
          </cell>
          <cell r="T309">
            <v>0</v>
          </cell>
          <cell r="U309">
            <v>3747629.17</v>
          </cell>
          <cell r="V309">
            <v>0</v>
          </cell>
          <cell r="W309">
            <v>0</v>
          </cell>
          <cell r="X309">
            <v>0</v>
          </cell>
          <cell r="Y309">
            <v>0</v>
          </cell>
          <cell r="Z309">
            <v>0</v>
          </cell>
          <cell r="AA309">
            <v>0</v>
          </cell>
          <cell r="AB309">
            <v>0</v>
          </cell>
          <cell r="AC309">
            <v>0.66</v>
          </cell>
          <cell r="AD309">
            <v>0.66</v>
          </cell>
          <cell r="AE309">
            <v>0</v>
          </cell>
          <cell r="AF309">
            <v>0</v>
          </cell>
          <cell r="AG309">
            <v>861631</v>
          </cell>
          <cell r="AH309">
            <v>0</v>
          </cell>
          <cell r="AI309">
            <v>766</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13</v>
          </cell>
          <cell r="AY309">
            <v>0</v>
          </cell>
          <cell r="AZ309">
            <v>0</v>
          </cell>
          <cell r="BA309">
            <v>0</v>
          </cell>
          <cell r="BB309">
            <v>764302962</v>
          </cell>
          <cell r="BC309">
            <v>678200</v>
          </cell>
          <cell r="BD309" t="str">
            <v>AC</v>
          </cell>
          <cell r="BE309">
            <v>753</v>
          </cell>
        </row>
        <row r="310">
          <cell r="A310">
            <v>4686</v>
          </cell>
          <cell r="B310">
            <v>51</v>
          </cell>
          <cell r="C310">
            <v>2</v>
          </cell>
          <cell r="D310">
            <v>3</v>
          </cell>
          <cell r="E310" t="str">
            <v xml:space="preserve">Raymond #14             </v>
          </cell>
          <cell r="F310">
            <v>1884812</v>
          </cell>
          <cell r="G310">
            <v>620103126</v>
          </cell>
          <cell r="H310">
            <v>329</v>
          </cell>
          <cell r="I310">
            <v>10</v>
          </cell>
          <cell r="J310">
            <v>311</v>
          </cell>
          <cell r="K310">
            <v>313</v>
          </cell>
          <cell r="L310">
            <v>0</v>
          </cell>
          <cell r="M310">
            <v>0</v>
          </cell>
          <cell r="N310">
            <v>11610.52</v>
          </cell>
          <cell r="O310">
            <v>3819861</v>
          </cell>
          <cell r="P310">
            <v>3634611</v>
          </cell>
          <cell r="Q310">
            <v>185250</v>
          </cell>
          <cell r="R310">
            <v>0</v>
          </cell>
          <cell r="S310">
            <v>0</v>
          </cell>
          <cell r="T310">
            <v>0</v>
          </cell>
          <cell r="U310">
            <v>823521.58</v>
          </cell>
          <cell r="V310">
            <v>0</v>
          </cell>
          <cell r="W310">
            <v>0</v>
          </cell>
          <cell r="X310">
            <v>0</v>
          </cell>
          <cell r="Y310">
            <v>0</v>
          </cell>
          <cell r="Z310">
            <v>0</v>
          </cell>
          <cell r="AA310">
            <v>0</v>
          </cell>
          <cell r="AB310">
            <v>0</v>
          </cell>
          <cell r="AC310">
            <v>0</v>
          </cell>
          <cell r="AD310">
            <v>0</v>
          </cell>
          <cell r="AE310">
            <v>0</v>
          </cell>
          <cell r="AF310">
            <v>0</v>
          </cell>
          <cell r="AG310">
            <v>1292446</v>
          </cell>
          <cell r="AH310">
            <v>0</v>
          </cell>
          <cell r="AI310">
            <v>329</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6</v>
          </cell>
          <cell r="AY310">
            <v>1</v>
          </cell>
          <cell r="AZ310">
            <v>0</v>
          </cell>
          <cell r="BA310">
            <v>0</v>
          </cell>
          <cell r="BB310">
            <v>618016226</v>
          </cell>
          <cell r="BC310">
            <v>2086900</v>
          </cell>
          <cell r="BD310" t="str">
            <v>AC</v>
          </cell>
          <cell r="BE310">
            <v>322</v>
          </cell>
        </row>
        <row r="311">
          <cell r="A311">
            <v>4690</v>
          </cell>
          <cell r="B311">
            <v>51</v>
          </cell>
          <cell r="C311">
            <v>2</v>
          </cell>
          <cell r="D311">
            <v>3</v>
          </cell>
          <cell r="E311" t="str">
            <v xml:space="preserve">North Cape              </v>
          </cell>
          <cell r="F311">
            <v>1663937</v>
          </cell>
          <cell r="G311">
            <v>336115345</v>
          </cell>
          <cell r="H311">
            <v>202</v>
          </cell>
          <cell r="I311">
            <v>0</v>
          </cell>
          <cell r="J311">
            <v>202</v>
          </cell>
          <cell r="K311">
            <v>200</v>
          </cell>
          <cell r="L311">
            <v>0</v>
          </cell>
          <cell r="M311">
            <v>0</v>
          </cell>
          <cell r="N311">
            <v>11368.4</v>
          </cell>
          <cell r="O311">
            <v>2296417</v>
          </cell>
          <cell r="P311">
            <v>2296417</v>
          </cell>
          <cell r="Q311">
            <v>0</v>
          </cell>
          <cell r="R311">
            <v>0</v>
          </cell>
          <cell r="S311">
            <v>0</v>
          </cell>
          <cell r="T311">
            <v>0</v>
          </cell>
          <cell r="U311">
            <v>813135.55</v>
          </cell>
          <cell r="V311">
            <v>0</v>
          </cell>
          <cell r="W311">
            <v>0</v>
          </cell>
          <cell r="X311">
            <v>0</v>
          </cell>
          <cell r="Y311">
            <v>0</v>
          </cell>
          <cell r="Z311">
            <v>0</v>
          </cell>
          <cell r="AA311">
            <v>0</v>
          </cell>
          <cell r="AB311">
            <v>0</v>
          </cell>
          <cell r="AC311">
            <v>0</v>
          </cell>
          <cell r="AD311">
            <v>0</v>
          </cell>
          <cell r="AE311">
            <v>0</v>
          </cell>
          <cell r="AF311">
            <v>0</v>
          </cell>
          <cell r="AG311">
            <v>1292446</v>
          </cell>
          <cell r="AH311">
            <v>0</v>
          </cell>
          <cell r="AI311">
            <v>202</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1</v>
          </cell>
          <cell r="AY311">
            <v>0</v>
          </cell>
          <cell r="AZ311">
            <v>0</v>
          </cell>
          <cell r="BA311">
            <v>0</v>
          </cell>
          <cell r="BB311">
            <v>336097945</v>
          </cell>
          <cell r="BC311">
            <v>17400</v>
          </cell>
          <cell r="BD311" t="str">
            <v>AC</v>
          </cell>
          <cell r="BE311">
            <v>201</v>
          </cell>
        </row>
        <row r="312">
          <cell r="A312">
            <v>4753</v>
          </cell>
          <cell r="B312">
            <v>56</v>
          </cell>
          <cell r="C312">
            <v>5</v>
          </cell>
          <cell r="D312">
            <v>1</v>
          </cell>
          <cell r="E312" t="str">
            <v xml:space="preserve">Reedsburg               </v>
          </cell>
          <cell r="F312">
            <v>711046</v>
          </cell>
          <cell r="G312">
            <v>1913423832</v>
          </cell>
          <cell r="H312">
            <v>2691</v>
          </cell>
          <cell r="I312">
            <v>22</v>
          </cell>
          <cell r="J312">
            <v>2610</v>
          </cell>
          <cell r="K312">
            <v>2607</v>
          </cell>
          <cell r="L312">
            <v>0</v>
          </cell>
          <cell r="M312">
            <v>0</v>
          </cell>
          <cell r="N312">
            <v>12966.37</v>
          </cell>
          <cell r="O312">
            <v>34892496</v>
          </cell>
          <cell r="P312">
            <v>28127727</v>
          </cell>
          <cell r="Q312">
            <v>6764769</v>
          </cell>
          <cell r="R312">
            <v>0</v>
          </cell>
          <cell r="S312">
            <v>0</v>
          </cell>
          <cell r="T312">
            <v>0</v>
          </cell>
          <cell r="U312">
            <v>18583614.5</v>
          </cell>
          <cell r="V312">
            <v>0</v>
          </cell>
          <cell r="W312">
            <v>0</v>
          </cell>
          <cell r="X312">
            <v>0</v>
          </cell>
          <cell r="Y312">
            <v>0</v>
          </cell>
          <cell r="Z312">
            <v>0</v>
          </cell>
          <cell r="AA312">
            <v>0</v>
          </cell>
          <cell r="AB312">
            <v>0</v>
          </cell>
          <cell r="AC312">
            <v>0</v>
          </cell>
          <cell r="AD312">
            <v>0</v>
          </cell>
          <cell r="AE312">
            <v>1</v>
          </cell>
          <cell r="AF312">
            <v>1</v>
          </cell>
          <cell r="AG312">
            <v>861631</v>
          </cell>
          <cell r="AH312">
            <v>0</v>
          </cell>
          <cell r="AI312">
            <v>2691</v>
          </cell>
          <cell r="AJ312">
            <v>0</v>
          </cell>
          <cell r="AK312">
            <v>0</v>
          </cell>
          <cell r="AL312">
            <v>0</v>
          </cell>
          <cell r="AM312">
            <v>0</v>
          </cell>
          <cell r="AN312">
            <v>0</v>
          </cell>
          <cell r="AO312">
            <v>0</v>
          </cell>
          <cell r="AP312">
            <v>0</v>
          </cell>
          <cell r="AQ312">
            <v>0</v>
          </cell>
          <cell r="AR312">
            <v>0</v>
          </cell>
          <cell r="AS312">
            <v>0</v>
          </cell>
          <cell r="AT312">
            <v>0.5</v>
          </cell>
          <cell r="AU312">
            <v>0.5</v>
          </cell>
          <cell r="AV312">
            <v>0</v>
          </cell>
          <cell r="AW312">
            <v>0</v>
          </cell>
          <cell r="AX312">
            <v>57</v>
          </cell>
          <cell r="AY312">
            <v>2</v>
          </cell>
          <cell r="AZ312">
            <v>0</v>
          </cell>
          <cell r="BA312">
            <v>0</v>
          </cell>
          <cell r="BB312">
            <v>1911603232</v>
          </cell>
          <cell r="BC312">
            <v>1820600</v>
          </cell>
          <cell r="BD312" t="str">
            <v>AC</v>
          </cell>
          <cell r="BE312">
            <v>2632</v>
          </cell>
        </row>
        <row r="313">
          <cell r="A313">
            <v>4760</v>
          </cell>
          <cell r="B313">
            <v>36</v>
          </cell>
          <cell r="C313">
            <v>7</v>
          </cell>
          <cell r="D313">
            <v>1</v>
          </cell>
          <cell r="E313" t="str">
            <v xml:space="preserve">Reedsville              </v>
          </cell>
          <cell r="F313">
            <v>692678</v>
          </cell>
          <cell r="G313">
            <v>473099358</v>
          </cell>
          <cell r="H313">
            <v>683</v>
          </cell>
          <cell r="I313">
            <v>31</v>
          </cell>
          <cell r="J313">
            <v>611</v>
          </cell>
          <cell r="K313">
            <v>600</v>
          </cell>
          <cell r="L313">
            <v>0</v>
          </cell>
          <cell r="M313">
            <v>0</v>
          </cell>
          <cell r="N313">
            <v>10986.43</v>
          </cell>
          <cell r="O313">
            <v>7503728.6299999999</v>
          </cell>
          <cell r="P313">
            <v>7417404.8799999999</v>
          </cell>
          <cell r="Q313">
            <v>86323.75</v>
          </cell>
          <cell r="R313">
            <v>0</v>
          </cell>
          <cell r="S313">
            <v>0</v>
          </cell>
          <cell r="T313">
            <v>0</v>
          </cell>
          <cell r="U313">
            <v>5300753.7300000004</v>
          </cell>
          <cell r="V313">
            <v>64373.75</v>
          </cell>
          <cell r="W313">
            <v>0</v>
          </cell>
          <cell r="X313">
            <v>0</v>
          </cell>
          <cell r="Y313">
            <v>0</v>
          </cell>
          <cell r="Z313">
            <v>0</v>
          </cell>
          <cell r="AA313">
            <v>0</v>
          </cell>
          <cell r="AB313">
            <v>0</v>
          </cell>
          <cell r="AC313">
            <v>0</v>
          </cell>
          <cell r="AD313">
            <v>0</v>
          </cell>
          <cell r="AE313">
            <v>0</v>
          </cell>
          <cell r="AF313">
            <v>0</v>
          </cell>
          <cell r="AG313">
            <v>861631</v>
          </cell>
          <cell r="AH313">
            <v>0</v>
          </cell>
          <cell r="AI313">
            <v>683</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44</v>
          </cell>
          <cell r="AY313">
            <v>2</v>
          </cell>
          <cell r="AZ313">
            <v>0</v>
          </cell>
          <cell r="BA313">
            <v>0</v>
          </cell>
          <cell r="BB313">
            <v>472926158</v>
          </cell>
          <cell r="BC313">
            <v>173200</v>
          </cell>
          <cell r="BD313" t="str">
            <v>AC</v>
          </cell>
          <cell r="BE313">
            <v>637</v>
          </cell>
        </row>
        <row r="314">
          <cell r="A314">
            <v>4781</v>
          </cell>
          <cell r="B314">
            <v>43</v>
          </cell>
          <cell r="C314">
            <v>9</v>
          </cell>
          <cell r="D314">
            <v>1</v>
          </cell>
          <cell r="E314" t="str">
            <v xml:space="preserve">Rhinelander             </v>
          </cell>
          <cell r="F314">
            <v>1214035</v>
          </cell>
          <cell r="G314">
            <v>2883332216</v>
          </cell>
          <cell r="H314">
            <v>2375</v>
          </cell>
          <cell r="I314">
            <v>58</v>
          </cell>
          <cell r="J314">
            <v>2318</v>
          </cell>
          <cell r="K314">
            <v>2312</v>
          </cell>
          <cell r="L314">
            <v>0</v>
          </cell>
          <cell r="M314">
            <v>0.52</v>
          </cell>
          <cell r="N314">
            <v>10237.32</v>
          </cell>
          <cell r="O314">
            <v>24313625</v>
          </cell>
          <cell r="P314">
            <v>23222901</v>
          </cell>
          <cell r="Q314">
            <v>1090724</v>
          </cell>
          <cell r="R314">
            <v>0</v>
          </cell>
          <cell r="S314">
            <v>0</v>
          </cell>
          <cell r="T314">
            <v>0</v>
          </cell>
          <cell r="U314">
            <v>8804542.5099999998</v>
          </cell>
          <cell r="V314">
            <v>0</v>
          </cell>
          <cell r="W314">
            <v>0</v>
          </cell>
          <cell r="X314">
            <v>0</v>
          </cell>
          <cell r="Y314">
            <v>0</v>
          </cell>
          <cell r="Z314">
            <v>0</v>
          </cell>
          <cell r="AA314">
            <v>0</v>
          </cell>
          <cell r="AB314">
            <v>0</v>
          </cell>
          <cell r="AC314">
            <v>0.52</v>
          </cell>
          <cell r="AD314">
            <v>0.52</v>
          </cell>
          <cell r="AE314">
            <v>0</v>
          </cell>
          <cell r="AF314">
            <v>0</v>
          </cell>
          <cell r="AG314">
            <v>861631</v>
          </cell>
          <cell r="AH314">
            <v>0</v>
          </cell>
          <cell r="AI314">
            <v>2375</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1</v>
          </cell>
          <cell r="AY314">
            <v>0</v>
          </cell>
          <cell r="AZ314">
            <v>0</v>
          </cell>
          <cell r="BA314">
            <v>0</v>
          </cell>
          <cell r="BB314">
            <v>2880837216</v>
          </cell>
          <cell r="BC314">
            <v>2495000</v>
          </cell>
          <cell r="BD314" t="str">
            <v>AC</v>
          </cell>
          <cell r="BE314">
            <v>2374</v>
          </cell>
        </row>
        <row r="315">
          <cell r="A315">
            <v>4795</v>
          </cell>
          <cell r="B315">
            <v>60</v>
          </cell>
          <cell r="C315">
            <v>9</v>
          </cell>
          <cell r="D315">
            <v>1</v>
          </cell>
          <cell r="E315" t="str">
            <v xml:space="preserve">Rib Lake                </v>
          </cell>
          <cell r="F315">
            <v>625983</v>
          </cell>
          <cell r="G315">
            <v>312365342</v>
          </cell>
          <cell r="H315">
            <v>499</v>
          </cell>
          <cell r="I315">
            <v>14</v>
          </cell>
          <cell r="J315">
            <v>483</v>
          </cell>
          <cell r="K315">
            <v>482</v>
          </cell>
          <cell r="L315">
            <v>0</v>
          </cell>
          <cell r="M315">
            <v>0.6</v>
          </cell>
          <cell r="N315">
            <v>11303.13</v>
          </cell>
          <cell r="O315">
            <v>5640262</v>
          </cell>
          <cell r="P315">
            <v>4866832</v>
          </cell>
          <cell r="Q315">
            <v>773430</v>
          </cell>
          <cell r="R315">
            <v>0</v>
          </cell>
          <cell r="S315">
            <v>0</v>
          </cell>
          <cell r="T315">
            <v>0</v>
          </cell>
          <cell r="U315">
            <v>3634405.78</v>
          </cell>
          <cell r="V315">
            <v>0</v>
          </cell>
          <cell r="W315">
            <v>0</v>
          </cell>
          <cell r="X315">
            <v>0</v>
          </cell>
          <cell r="Y315">
            <v>0</v>
          </cell>
          <cell r="Z315">
            <v>0</v>
          </cell>
          <cell r="AA315">
            <v>0</v>
          </cell>
          <cell r="AB315">
            <v>0</v>
          </cell>
          <cell r="AC315">
            <v>0.6</v>
          </cell>
          <cell r="AD315">
            <v>0.6</v>
          </cell>
          <cell r="AE315">
            <v>0</v>
          </cell>
          <cell r="AF315">
            <v>0</v>
          </cell>
          <cell r="AG315">
            <v>861631</v>
          </cell>
          <cell r="AH315">
            <v>0</v>
          </cell>
          <cell r="AI315">
            <v>499</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1</v>
          </cell>
          <cell r="AZ315">
            <v>0</v>
          </cell>
          <cell r="BA315">
            <v>0</v>
          </cell>
          <cell r="BB315">
            <v>312351442</v>
          </cell>
          <cell r="BC315">
            <v>13900</v>
          </cell>
          <cell r="BD315" t="str">
            <v>AC</v>
          </cell>
          <cell r="BE315">
            <v>498</v>
          </cell>
        </row>
        <row r="316">
          <cell r="A316">
            <v>4802</v>
          </cell>
          <cell r="B316">
            <v>3</v>
          </cell>
          <cell r="C316">
            <v>11</v>
          </cell>
          <cell r="D316">
            <v>1</v>
          </cell>
          <cell r="E316" t="str">
            <v xml:space="preserve">Rice Lake Area          </v>
          </cell>
          <cell r="F316">
            <v>896577</v>
          </cell>
          <cell r="G316">
            <v>2003848594</v>
          </cell>
          <cell r="H316">
            <v>2235</v>
          </cell>
          <cell r="I316">
            <v>66</v>
          </cell>
          <cell r="J316">
            <v>2148</v>
          </cell>
          <cell r="K316">
            <v>2115</v>
          </cell>
          <cell r="L316">
            <v>0</v>
          </cell>
          <cell r="M316">
            <v>1.74</v>
          </cell>
          <cell r="N316">
            <v>13365.13</v>
          </cell>
          <cell r="O316">
            <v>29871068</v>
          </cell>
          <cell r="P316">
            <v>27450258</v>
          </cell>
          <cell r="Q316">
            <v>2420810</v>
          </cell>
          <cell r="R316">
            <v>0</v>
          </cell>
          <cell r="S316">
            <v>0</v>
          </cell>
          <cell r="T316">
            <v>0</v>
          </cell>
          <cell r="U316">
            <v>12747058.73</v>
          </cell>
          <cell r="V316">
            <v>0</v>
          </cell>
          <cell r="W316">
            <v>0</v>
          </cell>
          <cell r="X316">
            <v>0</v>
          </cell>
          <cell r="Y316">
            <v>0</v>
          </cell>
          <cell r="Z316">
            <v>0</v>
          </cell>
          <cell r="AA316">
            <v>0</v>
          </cell>
          <cell r="AB316">
            <v>0</v>
          </cell>
          <cell r="AC316">
            <v>0.98</v>
          </cell>
          <cell r="AD316">
            <v>2.5</v>
          </cell>
          <cell r="AE316">
            <v>0</v>
          </cell>
          <cell r="AF316">
            <v>0</v>
          </cell>
          <cell r="AG316">
            <v>861631</v>
          </cell>
          <cell r="AH316">
            <v>0</v>
          </cell>
          <cell r="AI316">
            <v>2235</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29</v>
          </cell>
          <cell r="AY316">
            <v>6</v>
          </cell>
          <cell r="AZ316">
            <v>0</v>
          </cell>
          <cell r="BA316">
            <v>0</v>
          </cell>
          <cell r="BB316">
            <v>1999497494</v>
          </cell>
          <cell r="BC316">
            <v>4351100</v>
          </cell>
          <cell r="BD316" t="str">
            <v>AC</v>
          </cell>
          <cell r="BE316">
            <v>2200</v>
          </cell>
        </row>
        <row r="317">
          <cell r="A317">
            <v>4851</v>
          </cell>
          <cell r="B317">
            <v>52</v>
          </cell>
          <cell r="C317">
            <v>3</v>
          </cell>
          <cell r="D317">
            <v>1</v>
          </cell>
          <cell r="E317" t="str">
            <v xml:space="preserve">Richland                </v>
          </cell>
          <cell r="F317">
            <v>683158</v>
          </cell>
          <cell r="G317">
            <v>918164764</v>
          </cell>
          <cell r="H317">
            <v>1344</v>
          </cell>
          <cell r="I317">
            <v>9</v>
          </cell>
          <cell r="J317">
            <v>1284</v>
          </cell>
          <cell r="K317">
            <v>1294</v>
          </cell>
          <cell r="L317">
            <v>0</v>
          </cell>
          <cell r="M317">
            <v>0.3</v>
          </cell>
          <cell r="N317">
            <v>12300.77</v>
          </cell>
          <cell r="O317">
            <v>16532237</v>
          </cell>
          <cell r="P317">
            <v>13685919</v>
          </cell>
          <cell r="Q317">
            <v>2846318</v>
          </cell>
          <cell r="R317">
            <v>0</v>
          </cell>
          <cell r="S317">
            <v>0</v>
          </cell>
          <cell r="T317">
            <v>0</v>
          </cell>
          <cell r="U317">
            <v>9921285.8300000001</v>
          </cell>
          <cell r="V317">
            <v>0</v>
          </cell>
          <cell r="W317">
            <v>0</v>
          </cell>
          <cell r="X317">
            <v>0</v>
          </cell>
          <cell r="Y317">
            <v>0</v>
          </cell>
          <cell r="Z317">
            <v>0</v>
          </cell>
          <cell r="AA317">
            <v>0</v>
          </cell>
          <cell r="AB317">
            <v>0</v>
          </cell>
          <cell r="AC317">
            <v>0.12</v>
          </cell>
          <cell r="AD317">
            <v>0.48</v>
          </cell>
          <cell r="AE317">
            <v>0</v>
          </cell>
          <cell r="AF317">
            <v>0</v>
          </cell>
          <cell r="AG317">
            <v>861631</v>
          </cell>
          <cell r="AH317">
            <v>0</v>
          </cell>
          <cell r="AI317">
            <v>1344</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46</v>
          </cell>
          <cell r="AY317">
            <v>0</v>
          </cell>
          <cell r="AZ317">
            <v>0</v>
          </cell>
          <cell r="BA317">
            <v>0</v>
          </cell>
          <cell r="BB317">
            <v>916925964</v>
          </cell>
          <cell r="BC317">
            <v>1238800</v>
          </cell>
          <cell r="BD317" t="str">
            <v>AC</v>
          </cell>
          <cell r="BE317">
            <v>1298</v>
          </cell>
        </row>
        <row r="318">
          <cell r="A318">
            <v>4865</v>
          </cell>
          <cell r="B318">
            <v>11</v>
          </cell>
          <cell r="C318">
            <v>5</v>
          </cell>
          <cell r="D318">
            <v>1</v>
          </cell>
          <cell r="E318" t="str">
            <v xml:space="preserve">Rio Community           </v>
          </cell>
          <cell r="F318">
            <v>821751</v>
          </cell>
          <cell r="G318">
            <v>322948272</v>
          </cell>
          <cell r="H318">
            <v>393</v>
          </cell>
          <cell r="I318">
            <v>15</v>
          </cell>
          <cell r="J318">
            <v>374</v>
          </cell>
          <cell r="K318">
            <v>375</v>
          </cell>
          <cell r="L318">
            <v>0</v>
          </cell>
          <cell r="M318">
            <v>0.11</v>
          </cell>
          <cell r="N318">
            <v>14446.54</v>
          </cell>
          <cell r="O318">
            <v>5677491</v>
          </cell>
          <cell r="P318">
            <v>5459995</v>
          </cell>
          <cell r="Q318">
            <v>217496</v>
          </cell>
          <cell r="R318">
            <v>0</v>
          </cell>
          <cell r="S318">
            <v>0</v>
          </cell>
          <cell r="T318">
            <v>0</v>
          </cell>
          <cell r="U318">
            <v>2523661.86</v>
          </cell>
          <cell r="V318">
            <v>0</v>
          </cell>
          <cell r="W318">
            <v>0</v>
          </cell>
          <cell r="X318">
            <v>0</v>
          </cell>
          <cell r="Y318">
            <v>0</v>
          </cell>
          <cell r="Z318">
            <v>0</v>
          </cell>
          <cell r="AA318">
            <v>0</v>
          </cell>
          <cell r="AB318">
            <v>0</v>
          </cell>
          <cell r="AC318">
            <v>0.22</v>
          </cell>
          <cell r="AD318">
            <v>0</v>
          </cell>
          <cell r="AE318">
            <v>0</v>
          </cell>
          <cell r="AF318">
            <v>1</v>
          </cell>
          <cell r="AG318">
            <v>861631</v>
          </cell>
          <cell r="AH318">
            <v>0</v>
          </cell>
          <cell r="AI318">
            <v>393</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2</v>
          </cell>
          <cell r="AY318">
            <v>1</v>
          </cell>
          <cell r="AZ318">
            <v>0</v>
          </cell>
          <cell r="BA318">
            <v>0</v>
          </cell>
          <cell r="BB318">
            <v>322917272</v>
          </cell>
          <cell r="BC318">
            <v>31000</v>
          </cell>
          <cell r="BD318" t="str">
            <v>AC</v>
          </cell>
          <cell r="BE318">
            <v>390</v>
          </cell>
        </row>
        <row r="319">
          <cell r="A319">
            <v>4872</v>
          </cell>
          <cell r="B319">
            <v>20</v>
          </cell>
          <cell r="C319">
            <v>6</v>
          </cell>
          <cell r="D319">
            <v>1</v>
          </cell>
          <cell r="E319" t="str">
            <v xml:space="preserve">Ripon Area              </v>
          </cell>
          <cell r="F319">
            <v>517970</v>
          </cell>
          <cell r="G319">
            <v>793530250</v>
          </cell>
          <cell r="H319">
            <v>1532</v>
          </cell>
          <cell r="I319">
            <v>68</v>
          </cell>
          <cell r="J319">
            <v>1457</v>
          </cell>
          <cell r="K319">
            <v>1445</v>
          </cell>
          <cell r="L319">
            <v>0</v>
          </cell>
          <cell r="M319">
            <v>0.06</v>
          </cell>
          <cell r="N319">
            <v>12633.73</v>
          </cell>
          <cell r="O319">
            <v>19354870.940000001</v>
          </cell>
          <cell r="P319">
            <v>17322843.440000001</v>
          </cell>
          <cell r="Q319">
            <v>2032027.5</v>
          </cell>
          <cell r="R319">
            <v>0</v>
          </cell>
          <cell r="S319">
            <v>0</v>
          </cell>
          <cell r="T319">
            <v>0</v>
          </cell>
          <cell r="U319">
            <v>13056894.18</v>
          </cell>
          <cell r="V319">
            <v>0</v>
          </cell>
          <cell r="W319">
            <v>0</v>
          </cell>
          <cell r="X319">
            <v>0</v>
          </cell>
          <cell r="Y319">
            <v>0</v>
          </cell>
          <cell r="Z319">
            <v>0</v>
          </cell>
          <cell r="AA319">
            <v>0</v>
          </cell>
          <cell r="AB319">
            <v>0</v>
          </cell>
          <cell r="AC319">
            <v>0.12</v>
          </cell>
          <cell r="AD319">
            <v>0</v>
          </cell>
          <cell r="AE319">
            <v>0</v>
          </cell>
          <cell r="AF319">
            <v>0</v>
          </cell>
          <cell r="AG319">
            <v>861631</v>
          </cell>
          <cell r="AH319">
            <v>0</v>
          </cell>
          <cell r="AI319">
            <v>1532</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10</v>
          </cell>
          <cell r="AY319">
            <v>3</v>
          </cell>
          <cell r="AZ319">
            <v>0</v>
          </cell>
          <cell r="BA319">
            <v>0</v>
          </cell>
          <cell r="BB319">
            <v>790086450</v>
          </cell>
          <cell r="BC319">
            <v>3443800</v>
          </cell>
          <cell r="BD319" t="str">
            <v>AC</v>
          </cell>
          <cell r="BE319">
            <v>1519</v>
          </cell>
        </row>
        <row r="320">
          <cell r="A320">
            <v>4893</v>
          </cell>
          <cell r="B320">
            <v>47</v>
          </cell>
          <cell r="C320">
            <v>11</v>
          </cell>
          <cell r="D320">
            <v>1</v>
          </cell>
          <cell r="E320" t="str">
            <v xml:space="preserve">River Falls             </v>
          </cell>
          <cell r="F320">
            <v>862441</v>
          </cell>
          <cell r="G320">
            <v>2971107684</v>
          </cell>
          <cell r="H320">
            <v>3445</v>
          </cell>
          <cell r="I320">
            <v>60</v>
          </cell>
          <cell r="J320">
            <v>3387</v>
          </cell>
          <cell r="K320">
            <v>3380</v>
          </cell>
          <cell r="L320">
            <v>0</v>
          </cell>
          <cell r="M320">
            <v>0.96</v>
          </cell>
          <cell r="N320">
            <v>11938.39</v>
          </cell>
          <cell r="O320">
            <v>41127760.079999998</v>
          </cell>
          <cell r="P320">
            <v>34024246.079999998</v>
          </cell>
          <cell r="Q320">
            <v>7103514</v>
          </cell>
          <cell r="R320">
            <v>0</v>
          </cell>
          <cell r="S320">
            <v>0</v>
          </cell>
          <cell r="T320">
            <v>0</v>
          </cell>
          <cell r="U320">
            <v>20636073.699999999</v>
          </cell>
          <cell r="V320">
            <v>0</v>
          </cell>
          <cell r="W320">
            <v>0</v>
          </cell>
          <cell r="X320">
            <v>0</v>
          </cell>
          <cell r="Y320">
            <v>0</v>
          </cell>
          <cell r="Z320">
            <v>0</v>
          </cell>
          <cell r="AA320">
            <v>0</v>
          </cell>
          <cell r="AB320">
            <v>0</v>
          </cell>
          <cell r="AC320">
            <v>0.65</v>
          </cell>
          <cell r="AD320">
            <v>1.27</v>
          </cell>
          <cell r="AE320">
            <v>0</v>
          </cell>
          <cell r="AF320">
            <v>0</v>
          </cell>
          <cell r="AG320">
            <v>861631</v>
          </cell>
          <cell r="AH320">
            <v>0</v>
          </cell>
          <cell r="AI320">
            <v>3445</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2970012884</v>
          </cell>
          <cell r="BC320">
            <v>1094800</v>
          </cell>
          <cell r="BD320" t="str">
            <v>AC</v>
          </cell>
          <cell r="BE320">
            <v>3445</v>
          </cell>
        </row>
        <row r="321">
          <cell r="A321">
            <v>4904</v>
          </cell>
          <cell r="B321">
            <v>22</v>
          </cell>
          <cell r="C321">
            <v>3</v>
          </cell>
          <cell r="D321">
            <v>1</v>
          </cell>
          <cell r="E321" t="str">
            <v xml:space="preserve">River Ridge             </v>
          </cell>
          <cell r="F321">
            <v>554406</v>
          </cell>
          <cell r="G321">
            <v>307141004</v>
          </cell>
          <cell r="H321">
            <v>554</v>
          </cell>
          <cell r="I321">
            <v>15</v>
          </cell>
          <cell r="J321">
            <v>535</v>
          </cell>
          <cell r="K321">
            <v>542</v>
          </cell>
          <cell r="L321">
            <v>0</v>
          </cell>
          <cell r="M321">
            <v>0</v>
          </cell>
          <cell r="N321">
            <v>12864.36</v>
          </cell>
          <cell r="O321">
            <v>7126852.7699999996</v>
          </cell>
          <cell r="P321">
            <v>6426152.7699999996</v>
          </cell>
          <cell r="Q321">
            <v>700700</v>
          </cell>
          <cell r="R321">
            <v>0</v>
          </cell>
          <cell r="S321">
            <v>0</v>
          </cell>
          <cell r="T321">
            <v>0</v>
          </cell>
          <cell r="U321">
            <v>4611116.7300000004</v>
          </cell>
          <cell r="V321">
            <v>0</v>
          </cell>
          <cell r="W321">
            <v>0</v>
          </cell>
          <cell r="X321">
            <v>0</v>
          </cell>
          <cell r="Y321">
            <v>0</v>
          </cell>
          <cell r="Z321">
            <v>0</v>
          </cell>
          <cell r="AA321">
            <v>0</v>
          </cell>
          <cell r="AB321">
            <v>0</v>
          </cell>
          <cell r="AC321">
            <v>0</v>
          </cell>
          <cell r="AD321">
            <v>0</v>
          </cell>
          <cell r="AE321">
            <v>0</v>
          </cell>
          <cell r="AF321">
            <v>0</v>
          </cell>
          <cell r="AG321">
            <v>861631</v>
          </cell>
          <cell r="AH321">
            <v>0</v>
          </cell>
          <cell r="AI321">
            <v>554</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306898704</v>
          </cell>
          <cell r="BC321">
            <v>242300</v>
          </cell>
          <cell r="BD321" t="str">
            <v>AC</v>
          </cell>
          <cell r="BE321">
            <v>554</v>
          </cell>
        </row>
        <row r="322">
          <cell r="A322">
            <v>4956</v>
          </cell>
          <cell r="B322">
            <v>20</v>
          </cell>
          <cell r="C322">
            <v>6</v>
          </cell>
          <cell r="D322">
            <v>1</v>
          </cell>
          <cell r="E322" t="str">
            <v xml:space="preserve">Rosendale-Brandon       </v>
          </cell>
          <cell r="F322">
            <v>592511</v>
          </cell>
          <cell r="G322">
            <v>524372399</v>
          </cell>
          <cell r="H322">
            <v>885</v>
          </cell>
          <cell r="I322">
            <v>30</v>
          </cell>
          <cell r="J322">
            <v>832</v>
          </cell>
          <cell r="K322">
            <v>845</v>
          </cell>
          <cell r="L322">
            <v>0</v>
          </cell>
          <cell r="M322">
            <v>0</v>
          </cell>
          <cell r="N322">
            <v>11607.61</v>
          </cell>
          <cell r="O322">
            <v>10272734.93</v>
          </cell>
          <cell r="P322">
            <v>9490334.9299999997</v>
          </cell>
          <cell r="Q322">
            <v>782400</v>
          </cell>
          <cell r="R322">
            <v>0</v>
          </cell>
          <cell r="S322">
            <v>0</v>
          </cell>
          <cell r="T322">
            <v>0</v>
          </cell>
          <cell r="U322">
            <v>6422393.3499999996</v>
          </cell>
          <cell r="V322">
            <v>0</v>
          </cell>
          <cell r="W322">
            <v>0</v>
          </cell>
          <cell r="X322">
            <v>0</v>
          </cell>
          <cell r="Y322">
            <v>0</v>
          </cell>
          <cell r="Z322">
            <v>0</v>
          </cell>
          <cell r="AA322">
            <v>0</v>
          </cell>
          <cell r="AB322">
            <v>0</v>
          </cell>
          <cell r="AC322">
            <v>0</v>
          </cell>
          <cell r="AD322">
            <v>0</v>
          </cell>
          <cell r="AE322">
            <v>1</v>
          </cell>
          <cell r="AF322">
            <v>1</v>
          </cell>
          <cell r="AG322">
            <v>861631</v>
          </cell>
          <cell r="AH322">
            <v>0</v>
          </cell>
          <cell r="AI322">
            <v>885</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9</v>
          </cell>
          <cell r="AY322">
            <v>7</v>
          </cell>
          <cell r="AZ322">
            <v>0</v>
          </cell>
          <cell r="BA322">
            <v>0</v>
          </cell>
          <cell r="BB322">
            <v>524247699</v>
          </cell>
          <cell r="BC322">
            <v>124700</v>
          </cell>
          <cell r="BD322" t="str">
            <v>AC</v>
          </cell>
          <cell r="BE322">
            <v>869</v>
          </cell>
        </row>
        <row r="323">
          <cell r="A323">
            <v>4963</v>
          </cell>
          <cell r="B323">
            <v>49</v>
          </cell>
          <cell r="C323">
            <v>5</v>
          </cell>
          <cell r="D323">
            <v>1</v>
          </cell>
          <cell r="E323" t="str">
            <v xml:space="preserve">Rosholt                 </v>
          </cell>
          <cell r="F323">
            <v>868920</v>
          </cell>
          <cell r="G323">
            <v>476168231</v>
          </cell>
          <cell r="H323">
            <v>548</v>
          </cell>
          <cell r="I323">
            <v>10</v>
          </cell>
          <cell r="J323">
            <v>519</v>
          </cell>
          <cell r="K323">
            <v>520</v>
          </cell>
          <cell r="L323">
            <v>0</v>
          </cell>
          <cell r="M323">
            <v>0</v>
          </cell>
          <cell r="N323">
            <v>12280.59</v>
          </cell>
          <cell r="O323">
            <v>6729763.3499999996</v>
          </cell>
          <cell r="P323">
            <v>6729763.3499999996</v>
          </cell>
          <cell r="Q323">
            <v>0</v>
          </cell>
          <cell r="R323">
            <v>0</v>
          </cell>
          <cell r="S323">
            <v>0</v>
          </cell>
          <cell r="T323">
            <v>0</v>
          </cell>
          <cell r="U323">
            <v>3178824.56</v>
          </cell>
          <cell r="V323">
            <v>0</v>
          </cell>
          <cell r="W323">
            <v>0</v>
          </cell>
          <cell r="X323">
            <v>0</v>
          </cell>
          <cell r="Y323">
            <v>0</v>
          </cell>
          <cell r="Z323">
            <v>0</v>
          </cell>
          <cell r="AA323">
            <v>0</v>
          </cell>
          <cell r="AB323">
            <v>0</v>
          </cell>
          <cell r="AC323">
            <v>0</v>
          </cell>
          <cell r="AD323">
            <v>0</v>
          </cell>
          <cell r="AE323">
            <v>0</v>
          </cell>
          <cell r="AF323">
            <v>0</v>
          </cell>
          <cell r="AG323">
            <v>861631</v>
          </cell>
          <cell r="AH323">
            <v>0</v>
          </cell>
          <cell r="AI323">
            <v>548</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16</v>
          </cell>
          <cell r="AY323">
            <v>1</v>
          </cell>
          <cell r="AZ323">
            <v>0</v>
          </cell>
          <cell r="BA323">
            <v>1</v>
          </cell>
          <cell r="BB323">
            <v>476055231</v>
          </cell>
          <cell r="BC323">
            <v>113000</v>
          </cell>
          <cell r="BD323" t="str">
            <v>AC</v>
          </cell>
          <cell r="BE323">
            <v>530</v>
          </cell>
        </row>
        <row r="324">
          <cell r="A324">
            <v>4970</v>
          </cell>
          <cell r="B324">
            <v>37</v>
          </cell>
          <cell r="C324">
            <v>9</v>
          </cell>
          <cell r="D324">
            <v>1</v>
          </cell>
          <cell r="E324" t="str">
            <v xml:space="preserve">D C Everest Area        </v>
          </cell>
          <cell r="F324">
            <v>542006</v>
          </cell>
          <cell r="G324">
            <v>3261794271</v>
          </cell>
          <cell r="H324">
            <v>6018</v>
          </cell>
          <cell r="I324">
            <v>146</v>
          </cell>
          <cell r="J324">
            <v>5752</v>
          </cell>
          <cell r="K324">
            <v>5743</v>
          </cell>
          <cell r="L324">
            <v>0</v>
          </cell>
          <cell r="M324">
            <v>1.31</v>
          </cell>
          <cell r="N324">
            <v>12887.71</v>
          </cell>
          <cell r="O324">
            <v>77558230.659999996</v>
          </cell>
          <cell r="P324">
            <v>65471930.659999996</v>
          </cell>
          <cell r="Q324">
            <v>12086300</v>
          </cell>
          <cell r="R324">
            <v>0</v>
          </cell>
          <cell r="S324">
            <v>0</v>
          </cell>
          <cell r="T324">
            <v>0</v>
          </cell>
          <cell r="U324">
            <v>46161457.899999999</v>
          </cell>
          <cell r="V324">
            <v>0</v>
          </cell>
          <cell r="W324">
            <v>0</v>
          </cell>
          <cell r="X324">
            <v>0</v>
          </cell>
          <cell r="Y324">
            <v>0</v>
          </cell>
          <cell r="Z324">
            <v>0</v>
          </cell>
          <cell r="AA324">
            <v>0</v>
          </cell>
          <cell r="AB324">
            <v>0</v>
          </cell>
          <cell r="AC324">
            <v>1.1299999999999999</v>
          </cell>
          <cell r="AD324">
            <v>1.48</v>
          </cell>
          <cell r="AE324">
            <v>0</v>
          </cell>
          <cell r="AF324">
            <v>0</v>
          </cell>
          <cell r="AG324">
            <v>861631</v>
          </cell>
          <cell r="AH324">
            <v>0</v>
          </cell>
          <cell r="AI324">
            <v>6018</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119</v>
          </cell>
          <cell r="AY324">
            <v>4</v>
          </cell>
          <cell r="AZ324">
            <v>0</v>
          </cell>
          <cell r="BA324">
            <v>0</v>
          </cell>
          <cell r="BB324">
            <v>3249911071</v>
          </cell>
          <cell r="BC324">
            <v>11883200</v>
          </cell>
          <cell r="BD324" t="str">
            <v>AC</v>
          </cell>
          <cell r="BE324">
            <v>5895</v>
          </cell>
        </row>
        <row r="325">
          <cell r="A325">
            <v>5019</v>
          </cell>
          <cell r="B325">
            <v>48</v>
          </cell>
          <cell r="C325">
            <v>11</v>
          </cell>
          <cell r="D325">
            <v>1</v>
          </cell>
          <cell r="E325" t="str">
            <v xml:space="preserve">Saint Croix Falls       </v>
          </cell>
          <cell r="F325">
            <v>968718</v>
          </cell>
          <cell r="G325">
            <v>1127587265</v>
          </cell>
          <cell r="H325">
            <v>1164</v>
          </cell>
          <cell r="I325">
            <v>63</v>
          </cell>
          <cell r="J325">
            <v>1077</v>
          </cell>
          <cell r="K325">
            <v>1078</v>
          </cell>
          <cell r="L325">
            <v>0</v>
          </cell>
          <cell r="M325">
            <v>1.1000000000000001</v>
          </cell>
          <cell r="N325">
            <v>11256.47</v>
          </cell>
          <cell r="O325">
            <v>13102532.25</v>
          </cell>
          <cell r="P325">
            <v>11662259</v>
          </cell>
          <cell r="Q325">
            <v>1440273.25</v>
          </cell>
          <cell r="R325">
            <v>0</v>
          </cell>
          <cell r="S325">
            <v>0</v>
          </cell>
          <cell r="T325">
            <v>0</v>
          </cell>
          <cell r="U325">
            <v>6239576.1900000004</v>
          </cell>
          <cell r="V325">
            <v>28760.25</v>
          </cell>
          <cell r="W325">
            <v>0</v>
          </cell>
          <cell r="X325">
            <v>0</v>
          </cell>
          <cell r="Y325">
            <v>0</v>
          </cell>
          <cell r="Z325">
            <v>0</v>
          </cell>
          <cell r="AA325">
            <v>0</v>
          </cell>
          <cell r="AB325">
            <v>0</v>
          </cell>
          <cell r="AC325">
            <v>1.35</v>
          </cell>
          <cell r="AD325">
            <v>0.84</v>
          </cell>
          <cell r="AE325">
            <v>0</v>
          </cell>
          <cell r="AF325">
            <v>0</v>
          </cell>
          <cell r="AG325">
            <v>861631</v>
          </cell>
          <cell r="AH325">
            <v>0</v>
          </cell>
          <cell r="AI325">
            <v>1164</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22</v>
          </cell>
          <cell r="AY325">
            <v>0</v>
          </cell>
          <cell r="AZ325">
            <v>0</v>
          </cell>
          <cell r="BA325">
            <v>0</v>
          </cell>
          <cell r="BB325">
            <v>1127068365</v>
          </cell>
          <cell r="BC325">
            <v>518900</v>
          </cell>
          <cell r="BD325" t="str">
            <v>AC</v>
          </cell>
          <cell r="BE325">
            <v>1142</v>
          </cell>
        </row>
        <row r="326">
          <cell r="A326">
            <v>5026</v>
          </cell>
          <cell r="B326">
            <v>40</v>
          </cell>
          <cell r="C326">
            <v>1</v>
          </cell>
          <cell r="D326">
            <v>1</v>
          </cell>
          <cell r="E326" t="str">
            <v xml:space="preserve">Saint Francis           </v>
          </cell>
          <cell r="F326">
            <v>892545</v>
          </cell>
          <cell r="G326">
            <v>706002700</v>
          </cell>
          <cell r="H326">
            <v>791</v>
          </cell>
          <cell r="I326">
            <v>18</v>
          </cell>
          <cell r="J326">
            <v>716.75</v>
          </cell>
          <cell r="K326">
            <v>737.75</v>
          </cell>
          <cell r="L326">
            <v>0</v>
          </cell>
          <cell r="M326">
            <v>0</v>
          </cell>
          <cell r="N326">
            <v>16721.78</v>
          </cell>
          <cell r="O326">
            <v>13226926</v>
          </cell>
          <cell r="P326">
            <v>9295235</v>
          </cell>
          <cell r="Q326">
            <v>3931691</v>
          </cell>
          <cell r="R326">
            <v>0</v>
          </cell>
          <cell r="S326">
            <v>0</v>
          </cell>
          <cell r="T326">
            <v>0</v>
          </cell>
          <cell r="U326">
            <v>4249176.74</v>
          </cell>
          <cell r="V326">
            <v>0</v>
          </cell>
          <cell r="W326">
            <v>0</v>
          </cell>
          <cell r="X326">
            <v>0</v>
          </cell>
          <cell r="Y326">
            <v>0</v>
          </cell>
          <cell r="Z326">
            <v>0</v>
          </cell>
          <cell r="AA326">
            <v>0</v>
          </cell>
          <cell r="AB326">
            <v>0</v>
          </cell>
          <cell r="AC326">
            <v>0</v>
          </cell>
          <cell r="AD326">
            <v>0</v>
          </cell>
          <cell r="AE326">
            <v>0</v>
          </cell>
          <cell r="AF326">
            <v>0</v>
          </cell>
          <cell r="AG326">
            <v>861631</v>
          </cell>
          <cell r="AH326">
            <v>0</v>
          </cell>
          <cell r="AI326">
            <v>792</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45</v>
          </cell>
          <cell r="AY326">
            <v>1</v>
          </cell>
          <cell r="AZ326">
            <v>0</v>
          </cell>
          <cell r="BA326">
            <v>0</v>
          </cell>
          <cell r="BB326">
            <v>705202300</v>
          </cell>
          <cell r="BC326">
            <v>800400</v>
          </cell>
          <cell r="BD326" t="str">
            <v>AC</v>
          </cell>
          <cell r="BE326">
            <v>745</v>
          </cell>
        </row>
        <row r="327">
          <cell r="A327">
            <v>5054</v>
          </cell>
          <cell r="B327">
            <v>30</v>
          </cell>
          <cell r="C327">
            <v>2</v>
          </cell>
          <cell r="D327">
            <v>2</v>
          </cell>
          <cell r="E327" t="str">
            <v xml:space="preserve">Central/Westosha UHS    </v>
          </cell>
          <cell r="F327">
            <v>3410226</v>
          </cell>
          <cell r="G327">
            <v>3897888526</v>
          </cell>
          <cell r="H327">
            <v>1143</v>
          </cell>
          <cell r="I327">
            <v>51</v>
          </cell>
          <cell r="J327">
            <v>1099</v>
          </cell>
          <cell r="K327">
            <v>1082</v>
          </cell>
          <cell r="L327">
            <v>0</v>
          </cell>
          <cell r="M327">
            <v>0</v>
          </cell>
          <cell r="N327">
            <v>16674.86</v>
          </cell>
          <cell r="O327">
            <v>19059360.039999999</v>
          </cell>
          <cell r="P327">
            <v>16485212.039999999</v>
          </cell>
          <cell r="Q327">
            <v>2574148</v>
          </cell>
          <cell r="R327">
            <v>0</v>
          </cell>
          <cell r="S327">
            <v>0</v>
          </cell>
          <cell r="T327">
            <v>0</v>
          </cell>
          <cell r="U327">
            <v>5181399.3499999996</v>
          </cell>
          <cell r="V327">
            <v>0</v>
          </cell>
          <cell r="W327">
            <v>0</v>
          </cell>
          <cell r="X327">
            <v>0</v>
          </cell>
          <cell r="Y327">
            <v>0</v>
          </cell>
          <cell r="Z327">
            <v>0</v>
          </cell>
          <cell r="AA327">
            <v>0</v>
          </cell>
          <cell r="AB327">
            <v>0</v>
          </cell>
          <cell r="AC327">
            <v>0</v>
          </cell>
          <cell r="AD327">
            <v>0</v>
          </cell>
          <cell r="AE327">
            <v>0</v>
          </cell>
          <cell r="AF327">
            <v>0</v>
          </cell>
          <cell r="AG327">
            <v>2584893</v>
          </cell>
          <cell r="AH327">
            <v>0</v>
          </cell>
          <cell r="AI327">
            <v>1143</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1</v>
          </cell>
          <cell r="AY327">
            <v>0</v>
          </cell>
          <cell r="AZ327">
            <v>0</v>
          </cell>
          <cell r="BA327">
            <v>0</v>
          </cell>
          <cell r="BB327">
            <v>3896465526</v>
          </cell>
          <cell r="BC327">
            <v>1423000</v>
          </cell>
          <cell r="BD327" t="str">
            <v>AC</v>
          </cell>
          <cell r="BE327">
            <v>1142</v>
          </cell>
        </row>
        <row r="328">
          <cell r="A328">
            <v>5068</v>
          </cell>
          <cell r="B328">
            <v>30</v>
          </cell>
          <cell r="C328">
            <v>2</v>
          </cell>
          <cell r="D328">
            <v>3</v>
          </cell>
          <cell r="E328" t="str">
            <v xml:space="preserve">Salem                   </v>
          </cell>
          <cell r="F328">
            <v>1125172</v>
          </cell>
          <cell r="G328">
            <v>1217436128</v>
          </cell>
          <cell r="H328">
            <v>1082</v>
          </cell>
          <cell r="I328">
            <v>11</v>
          </cell>
          <cell r="J328">
            <v>1059</v>
          </cell>
          <cell r="K328">
            <v>1065</v>
          </cell>
          <cell r="L328">
            <v>0</v>
          </cell>
          <cell r="M328">
            <v>0</v>
          </cell>
          <cell r="N328">
            <v>13289.99</v>
          </cell>
          <cell r="O328">
            <v>14379765</v>
          </cell>
          <cell r="P328">
            <v>12279619</v>
          </cell>
          <cell r="Q328">
            <v>2100146</v>
          </cell>
          <cell r="R328">
            <v>0</v>
          </cell>
          <cell r="S328">
            <v>0</v>
          </cell>
          <cell r="T328">
            <v>0</v>
          </cell>
          <cell r="U328">
            <v>7355387.1100000003</v>
          </cell>
          <cell r="V328">
            <v>0</v>
          </cell>
          <cell r="W328">
            <v>0</v>
          </cell>
          <cell r="X328">
            <v>0</v>
          </cell>
          <cell r="Y328">
            <v>0</v>
          </cell>
          <cell r="Z328">
            <v>0</v>
          </cell>
          <cell r="AA328">
            <v>0</v>
          </cell>
          <cell r="AB328">
            <v>0</v>
          </cell>
          <cell r="AC328">
            <v>0</v>
          </cell>
          <cell r="AD328">
            <v>0</v>
          </cell>
          <cell r="AE328">
            <v>0</v>
          </cell>
          <cell r="AF328">
            <v>0</v>
          </cell>
          <cell r="AG328">
            <v>1292446</v>
          </cell>
          <cell r="AH328">
            <v>0</v>
          </cell>
          <cell r="AI328">
            <v>1082</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8</v>
          </cell>
          <cell r="AY328">
            <v>1</v>
          </cell>
          <cell r="AZ328">
            <v>0</v>
          </cell>
          <cell r="BA328">
            <v>0</v>
          </cell>
          <cell r="BB328">
            <v>1216927628</v>
          </cell>
          <cell r="BC328">
            <v>508500</v>
          </cell>
          <cell r="BD328" t="str">
            <v>AC</v>
          </cell>
          <cell r="BE328">
            <v>1073</v>
          </cell>
        </row>
        <row r="329">
          <cell r="A329">
            <v>5100</v>
          </cell>
          <cell r="B329">
            <v>56</v>
          </cell>
          <cell r="C329">
            <v>5</v>
          </cell>
          <cell r="D329">
            <v>1</v>
          </cell>
          <cell r="E329" t="str">
            <v xml:space="preserve">Sauk Prairie            </v>
          </cell>
          <cell r="F329">
            <v>1052240</v>
          </cell>
          <cell r="G329">
            <v>2800011205</v>
          </cell>
          <cell r="H329">
            <v>2661</v>
          </cell>
          <cell r="I329">
            <v>94</v>
          </cell>
          <cell r="J329">
            <v>2539</v>
          </cell>
          <cell r="K329">
            <v>2541</v>
          </cell>
          <cell r="L329">
            <v>0</v>
          </cell>
          <cell r="M329">
            <v>0</v>
          </cell>
          <cell r="N329">
            <v>13633.91</v>
          </cell>
          <cell r="O329">
            <v>36279821.520000003</v>
          </cell>
          <cell r="P329">
            <v>27503145</v>
          </cell>
          <cell r="Q329">
            <v>8776676.5199999996</v>
          </cell>
          <cell r="R329">
            <v>0</v>
          </cell>
          <cell r="S329">
            <v>0</v>
          </cell>
          <cell r="T329">
            <v>0</v>
          </cell>
          <cell r="U329">
            <v>12734596.84</v>
          </cell>
          <cell r="V329">
            <v>120720.52</v>
          </cell>
          <cell r="W329">
            <v>0</v>
          </cell>
          <cell r="X329">
            <v>0</v>
          </cell>
          <cell r="Y329">
            <v>0</v>
          </cell>
          <cell r="Z329">
            <v>0</v>
          </cell>
          <cell r="AA329">
            <v>0</v>
          </cell>
          <cell r="AB329">
            <v>0</v>
          </cell>
          <cell r="AC329">
            <v>0</v>
          </cell>
          <cell r="AD329">
            <v>0</v>
          </cell>
          <cell r="AE329">
            <v>0</v>
          </cell>
          <cell r="AF329">
            <v>0</v>
          </cell>
          <cell r="AG329">
            <v>861631</v>
          </cell>
          <cell r="AH329">
            <v>0</v>
          </cell>
          <cell r="AI329">
            <v>2661</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22</v>
          </cell>
          <cell r="AY329">
            <v>3</v>
          </cell>
          <cell r="AZ329">
            <v>0</v>
          </cell>
          <cell r="BA329">
            <v>2</v>
          </cell>
          <cell r="BB329">
            <v>2794895405</v>
          </cell>
          <cell r="BC329">
            <v>5115800</v>
          </cell>
          <cell r="BD329" t="str">
            <v>AC</v>
          </cell>
          <cell r="BE329">
            <v>2634</v>
          </cell>
        </row>
        <row r="330">
          <cell r="A330">
            <v>5124</v>
          </cell>
          <cell r="B330">
            <v>12</v>
          </cell>
          <cell r="C330">
            <v>3</v>
          </cell>
          <cell r="D330">
            <v>1</v>
          </cell>
          <cell r="E330" t="str">
            <v xml:space="preserve">Seneca                  </v>
          </cell>
          <cell r="F330">
            <v>812977</v>
          </cell>
          <cell r="G330">
            <v>201618173</v>
          </cell>
          <cell r="H330">
            <v>248</v>
          </cell>
          <cell r="I330">
            <v>2</v>
          </cell>
          <cell r="J330">
            <v>244</v>
          </cell>
          <cell r="K330">
            <v>240</v>
          </cell>
          <cell r="L330">
            <v>0</v>
          </cell>
          <cell r="M330">
            <v>0.49</v>
          </cell>
          <cell r="N330">
            <v>11815.23</v>
          </cell>
          <cell r="O330">
            <v>2930177</v>
          </cell>
          <cell r="P330">
            <v>2930177</v>
          </cell>
          <cell r="Q330">
            <v>0</v>
          </cell>
          <cell r="R330">
            <v>0</v>
          </cell>
          <cell r="S330">
            <v>0</v>
          </cell>
          <cell r="T330">
            <v>0</v>
          </cell>
          <cell r="U330">
            <v>1417482.8</v>
          </cell>
          <cell r="V330">
            <v>0</v>
          </cell>
          <cell r="W330">
            <v>0</v>
          </cell>
          <cell r="X330">
            <v>0</v>
          </cell>
          <cell r="Y330">
            <v>0</v>
          </cell>
          <cell r="Z330">
            <v>0</v>
          </cell>
          <cell r="AA330">
            <v>0</v>
          </cell>
          <cell r="AB330">
            <v>0</v>
          </cell>
          <cell r="AC330">
            <v>0.49</v>
          </cell>
          <cell r="AD330">
            <v>0.49</v>
          </cell>
          <cell r="AE330">
            <v>0</v>
          </cell>
          <cell r="AF330">
            <v>0</v>
          </cell>
          <cell r="AG330">
            <v>861631</v>
          </cell>
          <cell r="AH330">
            <v>0</v>
          </cell>
          <cell r="AI330">
            <v>248</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4</v>
          </cell>
          <cell r="AY330">
            <v>0</v>
          </cell>
          <cell r="AZ330">
            <v>0</v>
          </cell>
          <cell r="BA330">
            <v>0</v>
          </cell>
          <cell r="BB330">
            <v>201590573</v>
          </cell>
          <cell r="BC330">
            <v>27600</v>
          </cell>
          <cell r="BD330" t="str">
            <v>AC</v>
          </cell>
          <cell r="BE330">
            <v>244</v>
          </cell>
        </row>
        <row r="331">
          <cell r="A331">
            <v>5130</v>
          </cell>
          <cell r="B331">
            <v>15</v>
          </cell>
          <cell r="C331">
            <v>7</v>
          </cell>
          <cell r="D331">
            <v>1</v>
          </cell>
          <cell r="E331" t="str">
            <v xml:space="preserve">Sevastopol              </v>
          </cell>
          <cell r="F331">
            <v>3701187</v>
          </cell>
          <cell r="G331">
            <v>1980135312</v>
          </cell>
          <cell r="H331">
            <v>535</v>
          </cell>
          <cell r="I331">
            <v>3</v>
          </cell>
          <cell r="J331">
            <v>532</v>
          </cell>
          <cell r="K331">
            <v>527</v>
          </cell>
          <cell r="L331">
            <v>0</v>
          </cell>
          <cell r="M331">
            <v>0</v>
          </cell>
          <cell r="N331">
            <v>19403.64</v>
          </cell>
          <cell r="O331">
            <v>10380945</v>
          </cell>
          <cell r="P331">
            <v>8584386</v>
          </cell>
          <cell r="Q331">
            <v>1796559</v>
          </cell>
          <cell r="R331">
            <v>0</v>
          </cell>
          <cell r="S331">
            <v>0</v>
          </cell>
          <cell r="T331">
            <v>0</v>
          </cell>
          <cell r="U331">
            <v>4749.2299999999996</v>
          </cell>
          <cell r="V331">
            <v>0</v>
          </cell>
          <cell r="W331">
            <v>0</v>
          </cell>
          <cell r="X331">
            <v>0</v>
          </cell>
          <cell r="Y331">
            <v>0</v>
          </cell>
          <cell r="Z331">
            <v>0</v>
          </cell>
          <cell r="AA331">
            <v>0</v>
          </cell>
          <cell r="AB331">
            <v>0</v>
          </cell>
          <cell r="AC331">
            <v>0</v>
          </cell>
          <cell r="AD331">
            <v>0</v>
          </cell>
          <cell r="AE331">
            <v>0</v>
          </cell>
          <cell r="AF331">
            <v>0</v>
          </cell>
          <cell r="AG331">
            <v>861631</v>
          </cell>
          <cell r="AH331">
            <v>0</v>
          </cell>
          <cell r="AI331">
            <v>535</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2</v>
          </cell>
          <cell r="AY331">
            <v>0</v>
          </cell>
          <cell r="AZ331">
            <v>0</v>
          </cell>
          <cell r="BA331">
            <v>0</v>
          </cell>
          <cell r="BB331">
            <v>1979739812</v>
          </cell>
          <cell r="BC331">
            <v>395500</v>
          </cell>
          <cell r="BD331" t="str">
            <v>AC</v>
          </cell>
          <cell r="BE331">
            <v>533</v>
          </cell>
        </row>
        <row r="332">
          <cell r="A332">
            <v>5138</v>
          </cell>
          <cell r="B332">
            <v>44</v>
          </cell>
          <cell r="C332">
            <v>7</v>
          </cell>
          <cell r="D332">
            <v>1</v>
          </cell>
          <cell r="E332" t="str">
            <v xml:space="preserve">Seymour Community       </v>
          </cell>
          <cell r="F332">
            <v>540113</v>
          </cell>
          <cell r="G332">
            <v>1125055218</v>
          </cell>
          <cell r="H332">
            <v>2083</v>
          </cell>
          <cell r="I332">
            <v>16</v>
          </cell>
          <cell r="J332">
            <v>2026</v>
          </cell>
          <cell r="K332">
            <v>2018</v>
          </cell>
          <cell r="L332">
            <v>0</v>
          </cell>
          <cell r="M332">
            <v>0</v>
          </cell>
          <cell r="N332">
            <v>11966.52</v>
          </cell>
          <cell r="O332">
            <v>24926260.699999999</v>
          </cell>
          <cell r="P332">
            <v>23370260.699999999</v>
          </cell>
          <cell r="Q332">
            <v>1556000</v>
          </cell>
          <cell r="R332">
            <v>0</v>
          </cell>
          <cell r="S332">
            <v>66595</v>
          </cell>
          <cell r="T332">
            <v>0</v>
          </cell>
          <cell r="U332">
            <v>18057617.449999999</v>
          </cell>
          <cell r="V332">
            <v>0</v>
          </cell>
          <cell r="W332">
            <v>0</v>
          </cell>
          <cell r="X332">
            <v>0</v>
          </cell>
          <cell r="Y332">
            <v>0</v>
          </cell>
          <cell r="Z332">
            <v>0</v>
          </cell>
          <cell r="AA332">
            <v>0</v>
          </cell>
          <cell r="AB332">
            <v>0</v>
          </cell>
          <cell r="AC332">
            <v>0</v>
          </cell>
          <cell r="AD332">
            <v>0</v>
          </cell>
          <cell r="AE332">
            <v>1</v>
          </cell>
          <cell r="AF332">
            <v>1</v>
          </cell>
          <cell r="AG332">
            <v>861631</v>
          </cell>
          <cell r="AH332">
            <v>0</v>
          </cell>
          <cell r="AI332">
            <v>2083</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41</v>
          </cell>
          <cell r="AY332">
            <v>3</v>
          </cell>
          <cell r="AZ332">
            <v>0</v>
          </cell>
          <cell r="BA332">
            <v>1</v>
          </cell>
          <cell r="BB332">
            <v>1124354218</v>
          </cell>
          <cell r="BC332">
            <v>701000</v>
          </cell>
          <cell r="BD332" t="str">
            <v>AC</v>
          </cell>
          <cell r="BE332">
            <v>2038</v>
          </cell>
        </row>
        <row r="333">
          <cell r="A333">
            <v>5258</v>
          </cell>
          <cell r="B333">
            <v>64</v>
          </cell>
          <cell r="C333">
            <v>2</v>
          </cell>
          <cell r="D333">
            <v>3</v>
          </cell>
          <cell r="E333" t="str">
            <v xml:space="preserve">Sharon J11              </v>
          </cell>
          <cell r="F333">
            <v>656855</v>
          </cell>
          <cell r="G333">
            <v>145165061</v>
          </cell>
          <cell r="H333">
            <v>221</v>
          </cell>
          <cell r="I333">
            <v>9</v>
          </cell>
          <cell r="J333">
            <v>210</v>
          </cell>
          <cell r="K333">
            <v>211</v>
          </cell>
          <cell r="L333">
            <v>0</v>
          </cell>
          <cell r="M333">
            <v>0</v>
          </cell>
          <cell r="N333">
            <v>13965.14</v>
          </cell>
          <cell r="O333">
            <v>3086297</v>
          </cell>
          <cell r="P333">
            <v>2637356</v>
          </cell>
          <cell r="Q333">
            <v>448941</v>
          </cell>
          <cell r="R333">
            <v>0</v>
          </cell>
          <cell r="S333">
            <v>0</v>
          </cell>
          <cell r="T333">
            <v>0</v>
          </cell>
          <cell r="U333">
            <v>1989046.41</v>
          </cell>
          <cell r="V333">
            <v>0</v>
          </cell>
          <cell r="W333">
            <v>0</v>
          </cell>
          <cell r="X333">
            <v>0</v>
          </cell>
          <cell r="Y333">
            <v>0</v>
          </cell>
          <cell r="Z333">
            <v>0</v>
          </cell>
          <cell r="AA333">
            <v>0</v>
          </cell>
          <cell r="AB333">
            <v>0</v>
          </cell>
          <cell r="AC333">
            <v>0</v>
          </cell>
          <cell r="AD333">
            <v>0</v>
          </cell>
          <cell r="AE333">
            <v>0</v>
          </cell>
          <cell r="AF333">
            <v>0</v>
          </cell>
          <cell r="AG333">
            <v>1292446</v>
          </cell>
          <cell r="AH333">
            <v>0</v>
          </cell>
          <cell r="AI333">
            <v>221</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1</v>
          </cell>
          <cell r="AY333">
            <v>0</v>
          </cell>
          <cell r="AZ333">
            <v>0</v>
          </cell>
          <cell r="BA333">
            <v>0</v>
          </cell>
          <cell r="BB333">
            <v>145113161</v>
          </cell>
          <cell r="BC333">
            <v>51900</v>
          </cell>
          <cell r="BD333" t="str">
            <v>AC</v>
          </cell>
          <cell r="BE333">
            <v>220</v>
          </cell>
        </row>
        <row r="334">
          <cell r="A334">
            <v>5264</v>
          </cell>
          <cell r="B334">
            <v>58</v>
          </cell>
          <cell r="C334">
            <v>8</v>
          </cell>
          <cell r="D334">
            <v>1</v>
          </cell>
          <cell r="E334" t="str">
            <v xml:space="preserve">Shawano                 </v>
          </cell>
          <cell r="F334">
            <v>756837</v>
          </cell>
          <cell r="G334">
            <v>1808082879</v>
          </cell>
          <cell r="H334">
            <v>2389</v>
          </cell>
          <cell r="I334">
            <v>70</v>
          </cell>
          <cell r="J334">
            <v>2158</v>
          </cell>
          <cell r="K334">
            <v>2169</v>
          </cell>
          <cell r="L334">
            <v>0</v>
          </cell>
          <cell r="M334">
            <v>0.25</v>
          </cell>
          <cell r="N334">
            <v>11378.49</v>
          </cell>
          <cell r="O334">
            <v>27183202</v>
          </cell>
          <cell r="P334">
            <v>24841632</v>
          </cell>
          <cell r="Q334">
            <v>2341570</v>
          </cell>
          <cell r="R334">
            <v>0</v>
          </cell>
          <cell r="S334">
            <v>0</v>
          </cell>
          <cell r="T334">
            <v>0</v>
          </cell>
          <cell r="U334">
            <v>17150639.059999999</v>
          </cell>
          <cell r="V334">
            <v>0</v>
          </cell>
          <cell r="W334">
            <v>0</v>
          </cell>
          <cell r="X334">
            <v>0</v>
          </cell>
          <cell r="Y334">
            <v>0</v>
          </cell>
          <cell r="Z334">
            <v>0</v>
          </cell>
          <cell r="AA334">
            <v>0</v>
          </cell>
          <cell r="AB334">
            <v>0</v>
          </cell>
          <cell r="AC334">
            <v>0.24</v>
          </cell>
          <cell r="AD334">
            <v>0.25</v>
          </cell>
          <cell r="AE334">
            <v>1</v>
          </cell>
          <cell r="AF334">
            <v>1</v>
          </cell>
          <cell r="AG334">
            <v>861631</v>
          </cell>
          <cell r="AH334">
            <v>0</v>
          </cell>
          <cell r="AI334">
            <v>2389</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145</v>
          </cell>
          <cell r="AY334">
            <v>9</v>
          </cell>
          <cell r="AZ334">
            <v>0</v>
          </cell>
          <cell r="BA334">
            <v>1</v>
          </cell>
          <cell r="BB334">
            <v>1805470179</v>
          </cell>
          <cell r="BC334">
            <v>2612700</v>
          </cell>
          <cell r="BD334" t="str">
            <v>AC</v>
          </cell>
          <cell r="BE334">
            <v>2234</v>
          </cell>
        </row>
        <row r="335">
          <cell r="A335">
            <v>5271</v>
          </cell>
          <cell r="B335">
            <v>59</v>
          </cell>
          <cell r="C335">
            <v>7</v>
          </cell>
          <cell r="D335">
            <v>1</v>
          </cell>
          <cell r="E335" t="str">
            <v xml:space="preserve">Sheboygan Area          </v>
          </cell>
          <cell r="F335">
            <v>482611</v>
          </cell>
          <cell r="G335">
            <v>4946277480</v>
          </cell>
          <cell r="H335">
            <v>10249</v>
          </cell>
          <cell r="I335">
            <v>165</v>
          </cell>
          <cell r="J335">
            <v>9581</v>
          </cell>
          <cell r="K335">
            <v>9573</v>
          </cell>
          <cell r="L335">
            <v>0</v>
          </cell>
          <cell r="M335">
            <v>0.4</v>
          </cell>
          <cell r="N335">
            <v>12058.38</v>
          </cell>
          <cell r="O335">
            <v>123586293.65000001</v>
          </cell>
          <cell r="P335">
            <v>116365558.59999999</v>
          </cell>
          <cell r="Q335">
            <v>7220735.0499999998</v>
          </cell>
          <cell r="R335">
            <v>0</v>
          </cell>
          <cell r="S335">
            <v>0</v>
          </cell>
          <cell r="T335">
            <v>0</v>
          </cell>
          <cell r="U335">
            <v>85929626.989999995</v>
          </cell>
          <cell r="V335">
            <v>709853.05</v>
          </cell>
          <cell r="W335">
            <v>0</v>
          </cell>
          <cell r="X335">
            <v>0</v>
          </cell>
          <cell r="Y335">
            <v>0</v>
          </cell>
          <cell r="Z335">
            <v>0</v>
          </cell>
          <cell r="AA335">
            <v>0</v>
          </cell>
          <cell r="AB335">
            <v>0</v>
          </cell>
          <cell r="AC335">
            <v>0.5</v>
          </cell>
          <cell r="AD335">
            <v>0.3</v>
          </cell>
          <cell r="AE335">
            <v>0</v>
          </cell>
          <cell r="AF335">
            <v>0</v>
          </cell>
          <cell r="AG335">
            <v>861631</v>
          </cell>
          <cell r="AH335">
            <v>0</v>
          </cell>
          <cell r="AI335">
            <v>10249</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450</v>
          </cell>
          <cell r="AY335">
            <v>57</v>
          </cell>
          <cell r="AZ335">
            <v>0</v>
          </cell>
          <cell r="BA335">
            <v>0</v>
          </cell>
          <cell r="BB335">
            <v>4924900380</v>
          </cell>
          <cell r="BC335">
            <v>21377100</v>
          </cell>
          <cell r="BD335" t="str">
            <v>AC</v>
          </cell>
          <cell r="BE335">
            <v>9742</v>
          </cell>
        </row>
        <row r="336">
          <cell r="A336">
            <v>5278</v>
          </cell>
          <cell r="B336">
            <v>59</v>
          </cell>
          <cell r="C336">
            <v>7</v>
          </cell>
          <cell r="D336">
            <v>1</v>
          </cell>
          <cell r="E336" t="str">
            <v xml:space="preserve">Sheboygan Falls         </v>
          </cell>
          <cell r="F336">
            <v>700068</v>
          </cell>
          <cell r="G336">
            <v>1192215809</v>
          </cell>
          <cell r="H336">
            <v>1703</v>
          </cell>
          <cell r="I336">
            <v>27</v>
          </cell>
          <cell r="J336">
            <v>1634</v>
          </cell>
          <cell r="K336">
            <v>1629</v>
          </cell>
          <cell r="L336">
            <v>0</v>
          </cell>
          <cell r="M336">
            <v>0</v>
          </cell>
          <cell r="N336">
            <v>10029.83</v>
          </cell>
          <cell r="O336">
            <v>17080808.260000002</v>
          </cell>
          <cell r="P336">
            <v>17082870.879999999</v>
          </cell>
          <cell r="Q336">
            <v>-2062.62</v>
          </cell>
          <cell r="R336">
            <v>0</v>
          </cell>
          <cell r="S336">
            <v>0</v>
          </cell>
          <cell r="T336">
            <v>0</v>
          </cell>
          <cell r="U336">
            <v>11541568.539999999</v>
          </cell>
          <cell r="V336">
            <v>0</v>
          </cell>
          <cell r="W336">
            <v>0</v>
          </cell>
          <cell r="X336">
            <v>0</v>
          </cell>
          <cell r="Y336">
            <v>0</v>
          </cell>
          <cell r="Z336">
            <v>0</v>
          </cell>
          <cell r="AA336">
            <v>0</v>
          </cell>
          <cell r="AB336">
            <v>0</v>
          </cell>
          <cell r="AC336">
            <v>0</v>
          </cell>
          <cell r="AD336">
            <v>0</v>
          </cell>
          <cell r="AE336">
            <v>0</v>
          </cell>
          <cell r="AF336">
            <v>0</v>
          </cell>
          <cell r="AG336">
            <v>861631</v>
          </cell>
          <cell r="AH336">
            <v>0</v>
          </cell>
          <cell r="AI336">
            <v>1703</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40</v>
          </cell>
          <cell r="AY336">
            <v>4</v>
          </cell>
          <cell r="AZ336">
            <v>0</v>
          </cell>
          <cell r="BA336">
            <v>0</v>
          </cell>
          <cell r="BB336">
            <v>1187589609</v>
          </cell>
          <cell r="BC336">
            <v>4626200</v>
          </cell>
          <cell r="BD336" t="str">
            <v>AC</v>
          </cell>
          <cell r="BE336">
            <v>1659</v>
          </cell>
        </row>
        <row r="337">
          <cell r="A337">
            <v>5306</v>
          </cell>
          <cell r="B337">
            <v>65</v>
          </cell>
          <cell r="C337">
            <v>11</v>
          </cell>
          <cell r="D337">
            <v>1</v>
          </cell>
          <cell r="E337" t="str">
            <v xml:space="preserve">Shell Lake              </v>
          </cell>
          <cell r="F337">
            <v>978227</v>
          </cell>
          <cell r="G337">
            <v>590849299</v>
          </cell>
          <cell r="H337">
            <v>604</v>
          </cell>
          <cell r="I337">
            <v>9</v>
          </cell>
          <cell r="J337">
            <v>589</v>
          </cell>
          <cell r="K337">
            <v>589</v>
          </cell>
          <cell r="L337">
            <v>0</v>
          </cell>
          <cell r="M337">
            <v>0</v>
          </cell>
          <cell r="N337">
            <v>12592.42</v>
          </cell>
          <cell r="O337">
            <v>7605823.9100000001</v>
          </cell>
          <cell r="P337">
            <v>6469327</v>
          </cell>
          <cell r="Q337">
            <v>1136496.9099999999</v>
          </cell>
          <cell r="R337">
            <v>0</v>
          </cell>
          <cell r="S337">
            <v>0</v>
          </cell>
          <cell r="T337">
            <v>0</v>
          </cell>
          <cell r="U337">
            <v>2749727.05</v>
          </cell>
          <cell r="V337">
            <v>25796.91</v>
          </cell>
          <cell r="W337">
            <v>0</v>
          </cell>
          <cell r="X337">
            <v>0</v>
          </cell>
          <cell r="Y337">
            <v>0</v>
          </cell>
          <cell r="Z337">
            <v>0</v>
          </cell>
          <cell r="AA337">
            <v>0</v>
          </cell>
          <cell r="AB337">
            <v>0</v>
          </cell>
          <cell r="AC337">
            <v>0</v>
          </cell>
          <cell r="AD337">
            <v>0</v>
          </cell>
          <cell r="AE337">
            <v>1</v>
          </cell>
          <cell r="AF337">
            <v>1</v>
          </cell>
          <cell r="AG337">
            <v>861631</v>
          </cell>
          <cell r="AH337">
            <v>0</v>
          </cell>
          <cell r="AI337">
            <v>604</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6</v>
          </cell>
          <cell r="AY337">
            <v>0</v>
          </cell>
          <cell r="AZ337">
            <v>0</v>
          </cell>
          <cell r="BA337">
            <v>0</v>
          </cell>
          <cell r="BB337">
            <v>590745899</v>
          </cell>
          <cell r="BC337">
            <v>103400</v>
          </cell>
          <cell r="BD337" t="str">
            <v>AC</v>
          </cell>
          <cell r="BE337">
            <v>598</v>
          </cell>
        </row>
        <row r="338">
          <cell r="A338">
            <v>5348</v>
          </cell>
          <cell r="B338">
            <v>44</v>
          </cell>
          <cell r="C338">
            <v>6</v>
          </cell>
          <cell r="D338">
            <v>1</v>
          </cell>
          <cell r="E338" t="str">
            <v xml:space="preserve">Shiocton                </v>
          </cell>
          <cell r="F338">
            <v>615653</v>
          </cell>
          <cell r="G338">
            <v>450658247</v>
          </cell>
          <cell r="H338">
            <v>732</v>
          </cell>
          <cell r="I338">
            <v>13</v>
          </cell>
          <cell r="J338">
            <v>704</v>
          </cell>
          <cell r="K338">
            <v>705</v>
          </cell>
          <cell r="L338">
            <v>0</v>
          </cell>
          <cell r="M338">
            <v>0</v>
          </cell>
          <cell r="N338">
            <v>12668.72</v>
          </cell>
          <cell r="O338">
            <v>9273504</v>
          </cell>
          <cell r="P338">
            <v>9018228</v>
          </cell>
          <cell r="Q338">
            <v>255276</v>
          </cell>
          <cell r="R338">
            <v>0</v>
          </cell>
          <cell r="S338">
            <v>0</v>
          </cell>
          <cell r="T338">
            <v>0</v>
          </cell>
          <cell r="U338">
            <v>5699948.5999999996</v>
          </cell>
          <cell r="V338">
            <v>0</v>
          </cell>
          <cell r="W338">
            <v>0</v>
          </cell>
          <cell r="X338">
            <v>0</v>
          </cell>
          <cell r="Y338">
            <v>0</v>
          </cell>
          <cell r="Z338">
            <v>0</v>
          </cell>
          <cell r="AA338">
            <v>0</v>
          </cell>
          <cell r="AB338">
            <v>0</v>
          </cell>
          <cell r="AC338">
            <v>0</v>
          </cell>
          <cell r="AD338">
            <v>0</v>
          </cell>
          <cell r="AE338">
            <v>0</v>
          </cell>
          <cell r="AF338">
            <v>0</v>
          </cell>
          <cell r="AG338">
            <v>861631</v>
          </cell>
          <cell r="AH338">
            <v>0</v>
          </cell>
          <cell r="AI338">
            <v>732</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12</v>
          </cell>
          <cell r="AY338">
            <v>2</v>
          </cell>
          <cell r="AZ338">
            <v>0</v>
          </cell>
          <cell r="BA338">
            <v>0</v>
          </cell>
          <cell r="BB338">
            <v>450632247</v>
          </cell>
          <cell r="BC338">
            <v>26000</v>
          </cell>
          <cell r="BD338" t="str">
            <v>AC</v>
          </cell>
          <cell r="BE338">
            <v>718</v>
          </cell>
        </row>
        <row r="339">
          <cell r="A339">
            <v>5355</v>
          </cell>
          <cell r="B339">
            <v>40</v>
          </cell>
          <cell r="C339">
            <v>1</v>
          </cell>
          <cell r="D339">
            <v>1</v>
          </cell>
          <cell r="E339" t="str">
            <v xml:space="preserve">Shorewood               </v>
          </cell>
          <cell r="F339">
            <v>1129330</v>
          </cell>
          <cell r="G339">
            <v>1932284183</v>
          </cell>
          <cell r="H339">
            <v>1711</v>
          </cell>
          <cell r="I339">
            <v>5</v>
          </cell>
          <cell r="J339">
            <v>1696</v>
          </cell>
          <cell r="K339">
            <v>1687</v>
          </cell>
          <cell r="L339">
            <v>0</v>
          </cell>
          <cell r="M339">
            <v>0.06</v>
          </cell>
          <cell r="N339">
            <v>14942.04</v>
          </cell>
          <cell r="O339">
            <v>25565828.420000002</v>
          </cell>
          <cell r="P339">
            <v>21280588.420000002</v>
          </cell>
          <cell r="Q339">
            <v>4285240</v>
          </cell>
          <cell r="R339">
            <v>0</v>
          </cell>
          <cell r="S339">
            <v>0</v>
          </cell>
          <cell r="T339">
            <v>0</v>
          </cell>
          <cell r="U339">
            <v>6324881.6500000004</v>
          </cell>
          <cell r="V339">
            <v>0</v>
          </cell>
          <cell r="W339">
            <v>284826</v>
          </cell>
          <cell r="X339">
            <v>11</v>
          </cell>
          <cell r="Y339">
            <v>11</v>
          </cell>
          <cell r="Z339">
            <v>11</v>
          </cell>
          <cell r="AA339">
            <v>0</v>
          </cell>
          <cell r="AB339">
            <v>0</v>
          </cell>
          <cell r="AC339">
            <v>0</v>
          </cell>
          <cell r="AD339">
            <v>0.12</v>
          </cell>
          <cell r="AE339">
            <v>0</v>
          </cell>
          <cell r="AF339">
            <v>0</v>
          </cell>
          <cell r="AG339">
            <v>861631</v>
          </cell>
          <cell r="AH339">
            <v>0</v>
          </cell>
          <cell r="AI339">
            <v>1711</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9</v>
          </cell>
          <cell r="AY339">
            <v>5</v>
          </cell>
          <cell r="AZ339">
            <v>0</v>
          </cell>
          <cell r="BA339">
            <v>0</v>
          </cell>
          <cell r="BB339">
            <v>1932195483</v>
          </cell>
          <cell r="BC339">
            <v>88700</v>
          </cell>
          <cell r="BD339" t="str">
            <v>AC</v>
          </cell>
          <cell r="BE339">
            <v>1697</v>
          </cell>
        </row>
        <row r="340">
          <cell r="A340">
            <v>5362</v>
          </cell>
          <cell r="B340">
            <v>33</v>
          </cell>
          <cell r="C340">
            <v>3</v>
          </cell>
          <cell r="D340">
            <v>1</v>
          </cell>
          <cell r="E340" t="str">
            <v xml:space="preserve">Shullsburg              </v>
          </cell>
          <cell r="F340">
            <v>517777</v>
          </cell>
          <cell r="G340">
            <v>172937651</v>
          </cell>
          <cell r="H340">
            <v>334</v>
          </cell>
          <cell r="I340">
            <v>9</v>
          </cell>
          <cell r="J340">
            <v>326</v>
          </cell>
          <cell r="K340">
            <v>324</v>
          </cell>
          <cell r="L340">
            <v>0</v>
          </cell>
          <cell r="M340">
            <v>0</v>
          </cell>
          <cell r="N340">
            <v>11047.9</v>
          </cell>
          <cell r="O340">
            <v>3689998</v>
          </cell>
          <cell r="P340">
            <v>3689998</v>
          </cell>
          <cell r="Q340">
            <v>0</v>
          </cell>
          <cell r="R340">
            <v>0</v>
          </cell>
          <cell r="S340">
            <v>0</v>
          </cell>
          <cell r="T340">
            <v>0</v>
          </cell>
          <cell r="U340">
            <v>2743530.2</v>
          </cell>
          <cell r="V340">
            <v>0</v>
          </cell>
          <cell r="W340">
            <v>0</v>
          </cell>
          <cell r="X340">
            <v>0</v>
          </cell>
          <cell r="Y340">
            <v>0</v>
          </cell>
          <cell r="Z340">
            <v>0</v>
          </cell>
          <cell r="AA340">
            <v>0</v>
          </cell>
          <cell r="AB340">
            <v>0</v>
          </cell>
          <cell r="AC340">
            <v>0</v>
          </cell>
          <cell r="AD340">
            <v>0</v>
          </cell>
          <cell r="AE340">
            <v>0</v>
          </cell>
          <cell r="AF340">
            <v>0</v>
          </cell>
          <cell r="AG340">
            <v>861631</v>
          </cell>
          <cell r="AH340">
            <v>0</v>
          </cell>
          <cell r="AI340">
            <v>334</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172879751</v>
          </cell>
          <cell r="BC340">
            <v>57900</v>
          </cell>
          <cell r="BD340" t="str">
            <v>AC</v>
          </cell>
          <cell r="BE340">
            <v>334</v>
          </cell>
        </row>
        <row r="341">
          <cell r="A341">
            <v>5369</v>
          </cell>
          <cell r="B341">
            <v>30</v>
          </cell>
          <cell r="C341">
            <v>2</v>
          </cell>
          <cell r="D341">
            <v>3</v>
          </cell>
          <cell r="E341" t="str">
            <v xml:space="preserve">Silver Lake J1          </v>
          </cell>
          <cell r="F341">
            <v>1308251</v>
          </cell>
          <cell r="G341">
            <v>531149738</v>
          </cell>
          <cell r="H341">
            <v>406</v>
          </cell>
          <cell r="I341">
            <v>8</v>
          </cell>
          <cell r="J341">
            <v>399</v>
          </cell>
          <cell r="K341">
            <v>390</v>
          </cell>
          <cell r="L341">
            <v>0</v>
          </cell>
          <cell r="M341">
            <v>0</v>
          </cell>
          <cell r="N341">
            <v>11033.45</v>
          </cell>
          <cell r="O341">
            <v>4479579</v>
          </cell>
          <cell r="P341">
            <v>4479579</v>
          </cell>
          <cell r="Q341">
            <v>0</v>
          </cell>
          <cell r="R341">
            <v>0</v>
          </cell>
          <cell r="S341">
            <v>0</v>
          </cell>
          <cell r="T341">
            <v>0</v>
          </cell>
          <cell r="U341">
            <v>2775588.33</v>
          </cell>
          <cell r="V341">
            <v>0</v>
          </cell>
          <cell r="W341">
            <v>0</v>
          </cell>
          <cell r="X341">
            <v>0</v>
          </cell>
          <cell r="Y341">
            <v>0</v>
          </cell>
          <cell r="Z341">
            <v>0</v>
          </cell>
          <cell r="AA341">
            <v>0</v>
          </cell>
          <cell r="AB341">
            <v>0</v>
          </cell>
          <cell r="AC341">
            <v>0</v>
          </cell>
          <cell r="AD341">
            <v>0</v>
          </cell>
          <cell r="AE341">
            <v>0</v>
          </cell>
          <cell r="AF341">
            <v>0</v>
          </cell>
          <cell r="AG341">
            <v>1292446</v>
          </cell>
          <cell r="AH341">
            <v>0</v>
          </cell>
          <cell r="AI341">
            <v>406</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3</v>
          </cell>
          <cell r="AY341">
            <v>0</v>
          </cell>
          <cell r="AZ341">
            <v>0</v>
          </cell>
          <cell r="BA341">
            <v>0</v>
          </cell>
          <cell r="BB341">
            <v>531086338</v>
          </cell>
          <cell r="BC341">
            <v>63400</v>
          </cell>
          <cell r="BD341" t="str">
            <v>AC</v>
          </cell>
          <cell r="BE341">
            <v>403</v>
          </cell>
        </row>
        <row r="342">
          <cell r="A342">
            <v>5376</v>
          </cell>
          <cell r="B342">
            <v>7</v>
          </cell>
          <cell r="C342">
            <v>11</v>
          </cell>
          <cell r="D342">
            <v>1</v>
          </cell>
          <cell r="E342" t="str">
            <v xml:space="preserve">Siren                   </v>
          </cell>
          <cell r="F342">
            <v>1268126</v>
          </cell>
          <cell r="G342">
            <v>555439143</v>
          </cell>
          <cell r="H342">
            <v>438</v>
          </cell>
          <cell r="I342">
            <v>5</v>
          </cell>
          <cell r="J342">
            <v>429</v>
          </cell>
          <cell r="K342">
            <v>437</v>
          </cell>
          <cell r="L342">
            <v>0</v>
          </cell>
          <cell r="M342">
            <v>0</v>
          </cell>
          <cell r="N342">
            <v>12339.32</v>
          </cell>
          <cell r="O342">
            <v>5404622</v>
          </cell>
          <cell r="P342">
            <v>5029709</v>
          </cell>
          <cell r="Q342">
            <v>406441</v>
          </cell>
          <cell r="R342">
            <v>0</v>
          </cell>
          <cell r="S342">
            <v>31528</v>
          </cell>
          <cell r="T342">
            <v>31528</v>
          </cell>
          <cell r="U342">
            <v>1150256.27</v>
          </cell>
          <cell r="V342">
            <v>0</v>
          </cell>
          <cell r="W342">
            <v>0</v>
          </cell>
          <cell r="X342">
            <v>0</v>
          </cell>
          <cell r="Y342">
            <v>0</v>
          </cell>
          <cell r="Z342">
            <v>0</v>
          </cell>
          <cell r="AA342">
            <v>0</v>
          </cell>
          <cell r="AB342">
            <v>0</v>
          </cell>
          <cell r="AC342">
            <v>0</v>
          </cell>
          <cell r="AD342">
            <v>0</v>
          </cell>
          <cell r="AE342">
            <v>1</v>
          </cell>
          <cell r="AF342">
            <v>1</v>
          </cell>
          <cell r="AG342">
            <v>861631</v>
          </cell>
          <cell r="AH342">
            <v>0</v>
          </cell>
          <cell r="AI342">
            <v>438</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555152643</v>
          </cell>
          <cell r="BC342">
            <v>286500</v>
          </cell>
          <cell r="BD342" t="str">
            <v>AC</v>
          </cell>
          <cell r="BE342">
            <v>438</v>
          </cell>
        </row>
        <row r="343">
          <cell r="A343">
            <v>5390</v>
          </cell>
          <cell r="B343">
            <v>66</v>
          </cell>
          <cell r="C343">
            <v>6</v>
          </cell>
          <cell r="D343">
            <v>1</v>
          </cell>
          <cell r="E343" t="str">
            <v xml:space="preserve">Slinger                 </v>
          </cell>
          <cell r="F343">
            <v>979726</v>
          </cell>
          <cell r="G343">
            <v>2854920697</v>
          </cell>
          <cell r="H343">
            <v>2914</v>
          </cell>
          <cell r="I343">
            <v>72</v>
          </cell>
          <cell r="J343">
            <v>2828</v>
          </cell>
          <cell r="K343">
            <v>2821</v>
          </cell>
          <cell r="L343">
            <v>0</v>
          </cell>
          <cell r="M343">
            <v>1.47</v>
          </cell>
          <cell r="N343">
            <v>11639.29</v>
          </cell>
          <cell r="O343">
            <v>33916886.340000004</v>
          </cell>
          <cell r="P343">
            <v>28315345</v>
          </cell>
          <cell r="Q343">
            <v>5601541.3399999999</v>
          </cell>
          <cell r="R343">
            <v>0</v>
          </cell>
          <cell r="S343">
            <v>0</v>
          </cell>
          <cell r="T343">
            <v>0</v>
          </cell>
          <cell r="U343">
            <v>15963351.529999999</v>
          </cell>
          <cell r="V343">
            <v>143210.09</v>
          </cell>
          <cell r="W343">
            <v>0</v>
          </cell>
          <cell r="X343">
            <v>0</v>
          </cell>
          <cell r="Y343">
            <v>0</v>
          </cell>
          <cell r="Z343">
            <v>0</v>
          </cell>
          <cell r="AA343">
            <v>0</v>
          </cell>
          <cell r="AB343">
            <v>0</v>
          </cell>
          <cell r="AC343">
            <v>1.75</v>
          </cell>
          <cell r="AD343">
            <v>1.18</v>
          </cell>
          <cell r="AE343">
            <v>0</v>
          </cell>
          <cell r="AF343">
            <v>0</v>
          </cell>
          <cell r="AG343">
            <v>861631</v>
          </cell>
          <cell r="AH343">
            <v>0</v>
          </cell>
          <cell r="AI343">
            <v>2914</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11</v>
          </cell>
          <cell r="AY343">
            <v>5</v>
          </cell>
          <cell r="AZ343">
            <v>0</v>
          </cell>
          <cell r="BA343">
            <v>0</v>
          </cell>
          <cell r="BB343">
            <v>2851440097</v>
          </cell>
          <cell r="BC343">
            <v>3480600</v>
          </cell>
          <cell r="BD343" t="str">
            <v>AC</v>
          </cell>
          <cell r="BE343">
            <v>2898</v>
          </cell>
        </row>
        <row r="344">
          <cell r="A344">
            <v>5397</v>
          </cell>
          <cell r="B344">
            <v>16</v>
          </cell>
          <cell r="C344">
            <v>12</v>
          </cell>
          <cell r="D344">
            <v>1</v>
          </cell>
          <cell r="E344" t="str">
            <v xml:space="preserve">Solon Springs           </v>
          </cell>
          <cell r="F344">
            <v>1005334</v>
          </cell>
          <cell r="G344">
            <v>335781684</v>
          </cell>
          <cell r="H344">
            <v>334</v>
          </cell>
          <cell r="I344">
            <v>21</v>
          </cell>
          <cell r="J344">
            <v>311</v>
          </cell>
          <cell r="K344">
            <v>315</v>
          </cell>
          <cell r="L344">
            <v>0</v>
          </cell>
          <cell r="M344">
            <v>0</v>
          </cell>
          <cell r="N344">
            <v>11594.76</v>
          </cell>
          <cell r="O344">
            <v>3872649</v>
          </cell>
          <cell r="P344">
            <v>3839974</v>
          </cell>
          <cell r="Q344">
            <v>32675</v>
          </cell>
          <cell r="R344">
            <v>0</v>
          </cell>
          <cell r="S344">
            <v>0</v>
          </cell>
          <cell r="T344">
            <v>0</v>
          </cell>
          <cell r="U344">
            <v>1803884.01</v>
          </cell>
          <cell r="V344">
            <v>0</v>
          </cell>
          <cell r="W344">
            <v>0</v>
          </cell>
          <cell r="X344">
            <v>0</v>
          </cell>
          <cell r="Y344">
            <v>0</v>
          </cell>
          <cell r="Z344">
            <v>0</v>
          </cell>
          <cell r="AA344">
            <v>0</v>
          </cell>
          <cell r="AB344">
            <v>0</v>
          </cell>
          <cell r="AC344">
            <v>0</v>
          </cell>
          <cell r="AD344">
            <v>0</v>
          </cell>
          <cell r="AE344">
            <v>0</v>
          </cell>
          <cell r="AF344">
            <v>0</v>
          </cell>
          <cell r="AG344">
            <v>861631</v>
          </cell>
          <cell r="AH344">
            <v>0</v>
          </cell>
          <cell r="AI344">
            <v>334</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335758784</v>
          </cell>
          <cell r="BC344">
            <v>22900</v>
          </cell>
          <cell r="BD344" t="str">
            <v>AC</v>
          </cell>
          <cell r="BE344">
            <v>334</v>
          </cell>
        </row>
        <row r="345">
          <cell r="A345">
            <v>5432</v>
          </cell>
          <cell r="B345">
            <v>55</v>
          </cell>
          <cell r="C345">
            <v>11</v>
          </cell>
          <cell r="D345">
            <v>1</v>
          </cell>
          <cell r="E345" t="str">
            <v xml:space="preserve">Somerset                </v>
          </cell>
          <cell r="F345">
            <v>863172</v>
          </cell>
          <cell r="G345">
            <v>1339643184</v>
          </cell>
          <cell r="H345">
            <v>1552</v>
          </cell>
          <cell r="I345">
            <v>105</v>
          </cell>
          <cell r="J345">
            <v>1440</v>
          </cell>
          <cell r="K345">
            <v>1441</v>
          </cell>
          <cell r="L345">
            <v>0</v>
          </cell>
          <cell r="M345">
            <v>0.86</v>
          </cell>
          <cell r="N345">
            <v>12086.14</v>
          </cell>
          <cell r="O345">
            <v>18757691</v>
          </cell>
          <cell r="P345">
            <v>16708236</v>
          </cell>
          <cell r="Q345">
            <v>2049455</v>
          </cell>
          <cell r="R345">
            <v>0</v>
          </cell>
          <cell r="S345">
            <v>0</v>
          </cell>
          <cell r="T345">
            <v>0</v>
          </cell>
          <cell r="U345">
            <v>9153145.3300000001</v>
          </cell>
          <cell r="V345">
            <v>0</v>
          </cell>
          <cell r="W345">
            <v>0</v>
          </cell>
          <cell r="X345">
            <v>0</v>
          </cell>
          <cell r="Y345">
            <v>0</v>
          </cell>
          <cell r="Z345">
            <v>0</v>
          </cell>
          <cell r="AA345">
            <v>0</v>
          </cell>
          <cell r="AB345">
            <v>0</v>
          </cell>
          <cell r="AC345">
            <v>0.85</v>
          </cell>
          <cell r="AD345">
            <v>0.87</v>
          </cell>
          <cell r="AE345">
            <v>0</v>
          </cell>
          <cell r="AF345">
            <v>0</v>
          </cell>
          <cell r="AG345">
            <v>861631</v>
          </cell>
          <cell r="AH345">
            <v>0</v>
          </cell>
          <cell r="AI345">
            <v>1552</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5</v>
          </cell>
          <cell r="AY345">
            <v>0</v>
          </cell>
          <cell r="AZ345">
            <v>0</v>
          </cell>
          <cell r="BA345">
            <v>0</v>
          </cell>
          <cell r="BB345">
            <v>1338459984</v>
          </cell>
          <cell r="BC345">
            <v>1183200</v>
          </cell>
          <cell r="BD345" t="str">
            <v>AC</v>
          </cell>
          <cell r="BE345">
            <v>1547</v>
          </cell>
        </row>
        <row r="346">
          <cell r="A346">
            <v>5439</v>
          </cell>
          <cell r="B346">
            <v>40</v>
          </cell>
          <cell r="C346">
            <v>1</v>
          </cell>
          <cell r="D346">
            <v>1</v>
          </cell>
          <cell r="E346" t="str">
            <v xml:space="preserve">South Milwaukee         </v>
          </cell>
          <cell r="F346">
            <v>570547</v>
          </cell>
          <cell r="G346">
            <v>1636328700</v>
          </cell>
          <cell r="H346">
            <v>2868</v>
          </cell>
          <cell r="I346">
            <v>62</v>
          </cell>
          <cell r="J346">
            <v>2702.25</v>
          </cell>
          <cell r="K346">
            <v>2673.25</v>
          </cell>
          <cell r="L346">
            <v>0</v>
          </cell>
          <cell r="M346">
            <v>0</v>
          </cell>
          <cell r="N346">
            <v>13238.92</v>
          </cell>
          <cell r="O346">
            <v>37969225.490000002</v>
          </cell>
          <cell r="P346">
            <v>33773080.490000002</v>
          </cell>
          <cell r="Q346">
            <v>4196145</v>
          </cell>
          <cell r="R346">
            <v>0</v>
          </cell>
          <cell r="S346">
            <v>0</v>
          </cell>
          <cell r="T346">
            <v>0</v>
          </cell>
          <cell r="U346">
            <v>24707032.75</v>
          </cell>
          <cell r="V346">
            <v>0</v>
          </cell>
          <cell r="W346">
            <v>0</v>
          </cell>
          <cell r="X346">
            <v>0</v>
          </cell>
          <cell r="Y346">
            <v>0</v>
          </cell>
          <cell r="Z346">
            <v>0</v>
          </cell>
          <cell r="AA346">
            <v>0</v>
          </cell>
          <cell r="AB346">
            <v>0</v>
          </cell>
          <cell r="AC346">
            <v>0</v>
          </cell>
          <cell r="AD346">
            <v>0</v>
          </cell>
          <cell r="AE346">
            <v>0</v>
          </cell>
          <cell r="AF346">
            <v>0</v>
          </cell>
          <cell r="AG346">
            <v>861631</v>
          </cell>
          <cell r="AH346">
            <v>0</v>
          </cell>
          <cell r="AI346">
            <v>2869</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115</v>
          </cell>
          <cell r="AY346">
            <v>3</v>
          </cell>
          <cell r="AZ346">
            <v>0</v>
          </cell>
          <cell r="BA346">
            <v>0</v>
          </cell>
          <cell r="BB346">
            <v>1630334700</v>
          </cell>
          <cell r="BC346">
            <v>5994000</v>
          </cell>
          <cell r="BD346" t="str">
            <v>AC</v>
          </cell>
          <cell r="BE346">
            <v>2750</v>
          </cell>
        </row>
        <row r="347">
          <cell r="A347">
            <v>5457</v>
          </cell>
          <cell r="B347">
            <v>15</v>
          </cell>
          <cell r="C347">
            <v>7</v>
          </cell>
          <cell r="D347">
            <v>1</v>
          </cell>
          <cell r="E347" t="str">
            <v xml:space="preserve">Southern Door County    </v>
          </cell>
          <cell r="F347">
            <v>1480183</v>
          </cell>
          <cell r="G347">
            <v>1548271842</v>
          </cell>
          <cell r="H347">
            <v>1046</v>
          </cell>
          <cell r="I347">
            <v>27</v>
          </cell>
          <cell r="J347">
            <v>1006</v>
          </cell>
          <cell r="K347">
            <v>1016</v>
          </cell>
          <cell r="L347">
            <v>0</v>
          </cell>
          <cell r="M347">
            <v>0</v>
          </cell>
          <cell r="N347">
            <v>11925.96</v>
          </cell>
          <cell r="O347">
            <v>12474558.9</v>
          </cell>
          <cell r="P347">
            <v>12474727.9</v>
          </cell>
          <cell r="Q347">
            <v>-169</v>
          </cell>
          <cell r="R347">
            <v>0</v>
          </cell>
          <cell r="S347">
            <v>0</v>
          </cell>
          <cell r="T347">
            <v>0</v>
          </cell>
          <cell r="U347">
            <v>1871980.47</v>
          </cell>
          <cell r="V347">
            <v>0</v>
          </cell>
          <cell r="W347">
            <v>0</v>
          </cell>
          <cell r="X347">
            <v>0</v>
          </cell>
          <cell r="Y347">
            <v>0</v>
          </cell>
          <cell r="Z347">
            <v>0</v>
          </cell>
          <cell r="AA347">
            <v>0</v>
          </cell>
          <cell r="AB347">
            <v>0</v>
          </cell>
          <cell r="AC347">
            <v>0</v>
          </cell>
          <cell r="AD347">
            <v>0</v>
          </cell>
          <cell r="AE347">
            <v>0</v>
          </cell>
          <cell r="AF347">
            <v>0</v>
          </cell>
          <cell r="AG347">
            <v>861631</v>
          </cell>
          <cell r="AH347">
            <v>0</v>
          </cell>
          <cell r="AI347">
            <v>1046</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8</v>
          </cell>
          <cell r="AY347">
            <v>0</v>
          </cell>
          <cell r="AZ347">
            <v>0</v>
          </cell>
          <cell r="BA347">
            <v>0</v>
          </cell>
          <cell r="BB347">
            <v>1547940542</v>
          </cell>
          <cell r="BC347">
            <v>331300</v>
          </cell>
          <cell r="BD347" t="str">
            <v>AC</v>
          </cell>
          <cell r="BE347">
            <v>1038</v>
          </cell>
        </row>
        <row r="348">
          <cell r="A348">
            <v>5460</v>
          </cell>
          <cell r="B348">
            <v>41</v>
          </cell>
          <cell r="C348">
            <v>4</v>
          </cell>
          <cell r="D348">
            <v>1</v>
          </cell>
          <cell r="E348" t="str">
            <v xml:space="preserve">Sparta Area             </v>
          </cell>
          <cell r="F348">
            <v>509762</v>
          </cell>
          <cell r="G348">
            <v>1640413132</v>
          </cell>
          <cell r="H348">
            <v>3218</v>
          </cell>
          <cell r="I348">
            <v>128</v>
          </cell>
          <cell r="J348">
            <v>2993</v>
          </cell>
          <cell r="K348">
            <v>3007</v>
          </cell>
          <cell r="L348">
            <v>0</v>
          </cell>
          <cell r="M348">
            <v>0</v>
          </cell>
          <cell r="N348">
            <v>12016.75</v>
          </cell>
          <cell r="O348">
            <v>38669904</v>
          </cell>
          <cell r="P348">
            <v>32076606</v>
          </cell>
          <cell r="Q348">
            <v>6593298</v>
          </cell>
          <cell r="R348">
            <v>0</v>
          </cell>
          <cell r="S348">
            <v>0</v>
          </cell>
          <cell r="T348">
            <v>0</v>
          </cell>
          <cell r="U348">
            <v>26776428.050000001</v>
          </cell>
          <cell r="V348">
            <v>0</v>
          </cell>
          <cell r="W348">
            <v>0</v>
          </cell>
          <cell r="X348">
            <v>0</v>
          </cell>
          <cell r="Y348">
            <v>0</v>
          </cell>
          <cell r="Z348">
            <v>0</v>
          </cell>
          <cell r="AA348">
            <v>0</v>
          </cell>
          <cell r="AB348">
            <v>0</v>
          </cell>
          <cell r="AC348">
            <v>0</v>
          </cell>
          <cell r="AD348">
            <v>0</v>
          </cell>
          <cell r="AE348">
            <v>0</v>
          </cell>
          <cell r="AF348">
            <v>0</v>
          </cell>
          <cell r="AG348">
            <v>861631</v>
          </cell>
          <cell r="AH348">
            <v>0</v>
          </cell>
          <cell r="AI348">
            <v>3218</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76</v>
          </cell>
          <cell r="AY348">
            <v>14</v>
          </cell>
          <cell r="AZ348">
            <v>0</v>
          </cell>
          <cell r="BA348">
            <v>0</v>
          </cell>
          <cell r="BB348">
            <v>1639456432</v>
          </cell>
          <cell r="BC348">
            <v>956700</v>
          </cell>
          <cell r="BD348" t="str">
            <v>AC</v>
          </cell>
          <cell r="BE348">
            <v>3128</v>
          </cell>
        </row>
        <row r="349">
          <cell r="A349">
            <v>5467</v>
          </cell>
          <cell r="B349">
            <v>37</v>
          </cell>
          <cell r="C349">
            <v>10</v>
          </cell>
          <cell r="D349">
            <v>1</v>
          </cell>
          <cell r="E349" t="str">
            <v xml:space="preserve">Spencer                 </v>
          </cell>
          <cell r="F349">
            <v>524115</v>
          </cell>
          <cell r="G349">
            <v>364259837</v>
          </cell>
          <cell r="H349">
            <v>695</v>
          </cell>
          <cell r="I349">
            <v>22</v>
          </cell>
          <cell r="J349">
            <v>649</v>
          </cell>
          <cell r="K349">
            <v>647</v>
          </cell>
          <cell r="L349">
            <v>0</v>
          </cell>
          <cell r="M349">
            <v>0</v>
          </cell>
          <cell r="N349">
            <v>12660.42</v>
          </cell>
          <cell r="O349">
            <v>8798995</v>
          </cell>
          <cell r="P349">
            <v>8370522</v>
          </cell>
          <cell r="Q349">
            <v>428473</v>
          </cell>
          <cell r="R349">
            <v>0</v>
          </cell>
          <cell r="S349">
            <v>0</v>
          </cell>
          <cell r="T349">
            <v>0</v>
          </cell>
          <cell r="U349">
            <v>5944419.5599999996</v>
          </cell>
          <cell r="V349">
            <v>0</v>
          </cell>
          <cell r="W349">
            <v>0</v>
          </cell>
          <cell r="X349">
            <v>0</v>
          </cell>
          <cell r="Y349">
            <v>0</v>
          </cell>
          <cell r="Z349">
            <v>0</v>
          </cell>
          <cell r="AA349">
            <v>0</v>
          </cell>
          <cell r="AB349">
            <v>0</v>
          </cell>
          <cell r="AC349">
            <v>0</v>
          </cell>
          <cell r="AD349">
            <v>0</v>
          </cell>
          <cell r="AE349">
            <v>0</v>
          </cell>
          <cell r="AF349">
            <v>0</v>
          </cell>
          <cell r="AG349">
            <v>861631</v>
          </cell>
          <cell r="AH349">
            <v>0</v>
          </cell>
          <cell r="AI349">
            <v>695</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25</v>
          </cell>
          <cell r="AY349">
            <v>0</v>
          </cell>
          <cell r="AZ349">
            <v>0</v>
          </cell>
          <cell r="BA349">
            <v>0</v>
          </cell>
          <cell r="BB349">
            <v>364017137</v>
          </cell>
          <cell r="BC349">
            <v>242700</v>
          </cell>
          <cell r="BD349" t="str">
            <v>AC</v>
          </cell>
          <cell r="BE349">
            <v>670</v>
          </cell>
        </row>
        <row r="350">
          <cell r="A350">
            <v>5474</v>
          </cell>
          <cell r="B350">
            <v>65</v>
          </cell>
          <cell r="C350">
            <v>11</v>
          </cell>
          <cell r="D350">
            <v>1</v>
          </cell>
          <cell r="E350" t="str">
            <v xml:space="preserve">Spooner                 </v>
          </cell>
          <cell r="F350">
            <v>1793289</v>
          </cell>
          <cell r="G350">
            <v>2186019472</v>
          </cell>
          <cell r="H350">
            <v>1219</v>
          </cell>
          <cell r="I350">
            <v>4</v>
          </cell>
          <cell r="J350">
            <v>1178</v>
          </cell>
          <cell r="K350">
            <v>1173</v>
          </cell>
          <cell r="L350">
            <v>0</v>
          </cell>
          <cell r="M350">
            <v>0.75</v>
          </cell>
          <cell r="N350">
            <v>14034.37</v>
          </cell>
          <cell r="O350">
            <v>17107899</v>
          </cell>
          <cell r="P350">
            <v>12726870</v>
          </cell>
          <cell r="Q350">
            <v>4381029</v>
          </cell>
          <cell r="R350">
            <v>0</v>
          </cell>
          <cell r="S350">
            <v>0</v>
          </cell>
          <cell r="T350">
            <v>0</v>
          </cell>
          <cell r="U350">
            <v>255907.33</v>
          </cell>
          <cell r="V350">
            <v>0</v>
          </cell>
          <cell r="W350">
            <v>0</v>
          </cell>
          <cell r="X350">
            <v>0</v>
          </cell>
          <cell r="Y350">
            <v>0</v>
          </cell>
          <cell r="Z350">
            <v>0</v>
          </cell>
          <cell r="AA350">
            <v>0</v>
          </cell>
          <cell r="AB350">
            <v>0</v>
          </cell>
          <cell r="AC350">
            <v>1.1200000000000001</v>
          </cell>
          <cell r="AD350">
            <v>0.38</v>
          </cell>
          <cell r="AE350">
            <v>0</v>
          </cell>
          <cell r="AF350">
            <v>0</v>
          </cell>
          <cell r="AG350">
            <v>861631</v>
          </cell>
          <cell r="AH350">
            <v>0</v>
          </cell>
          <cell r="AI350">
            <v>1219</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38</v>
          </cell>
          <cell r="AY350">
            <v>0</v>
          </cell>
          <cell r="AZ350">
            <v>0</v>
          </cell>
          <cell r="BA350">
            <v>0</v>
          </cell>
          <cell r="BB350">
            <v>2185316172</v>
          </cell>
          <cell r="BC350">
            <v>703300</v>
          </cell>
          <cell r="BD350" t="str">
            <v>AC</v>
          </cell>
          <cell r="BE350">
            <v>1181</v>
          </cell>
        </row>
        <row r="351">
          <cell r="A351">
            <v>5523</v>
          </cell>
          <cell r="B351">
            <v>56</v>
          </cell>
          <cell r="C351">
            <v>3</v>
          </cell>
          <cell r="D351">
            <v>1</v>
          </cell>
          <cell r="E351" t="str">
            <v xml:space="preserve">River Valley            </v>
          </cell>
          <cell r="F351">
            <v>1067101</v>
          </cell>
          <cell r="G351">
            <v>1253843862</v>
          </cell>
          <cell r="H351">
            <v>1175</v>
          </cell>
          <cell r="I351">
            <v>5</v>
          </cell>
          <cell r="J351">
            <v>1161</v>
          </cell>
          <cell r="K351">
            <v>1166</v>
          </cell>
          <cell r="L351">
            <v>0</v>
          </cell>
          <cell r="M351">
            <v>0.35</v>
          </cell>
          <cell r="N351">
            <v>13217.14</v>
          </cell>
          <cell r="O351">
            <v>15530135</v>
          </cell>
          <cell r="P351">
            <v>15357413</v>
          </cell>
          <cell r="Q351">
            <v>172722</v>
          </cell>
          <cell r="R351">
            <v>0</v>
          </cell>
          <cell r="S351">
            <v>0</v>
          </cell>
          <cell r="T351">
            <v>0</v>
          </cell>
          <cell r="U351">
            <v>5338165.95</v>
          </cell>
          <cell r="V351">
            <v>0</v>
          </cell>
          <cell r="W351">
            <v>0</v>
          </cell>
          <cell r="X351">
            <v>0</v>
          </cell>
          <cell r="Y351">
            <v>0</v>
          </cell>
          <cell r="Z351">
            <v>0</v>
          </cell>
          <cell r="AA351">
            <v>0</v>
          </cell>
          <cell r="AB351">
            <v>0</v>
          </cell>
          <cell r="AC351">
            <v>0.35</v>
          </cell>
          <cell r="AD351">
            <v>0.35</v>
          </cell>
          <cell r="AE351">
            <v>0</v>
          </cell>
          <cell r="AF351">
            <v>0</v>
          </cell>
          <cell r="AG351">
            <v>861631</v>
          </cell>
          <cell r="AH351">
            <v>0</v>
          </cell>
          <cell r="AI351">
            <v>1175</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6</v>
          </cell>
          <cell r="AY351">
            <v>0</v>
          </cell>
          <cell r="AZ351">
            <v>0</v>
          </cell>
          <cell r="BA351">
            <v>0</v>
          </cell>
          <cell r="BB351">
            <v>1251862862</v>
          </cell>
          <cell r="BC351">
            <v>1981000</v>
          </cell>
          <cell r="BD351" t="str">
            <v>AC</v>
          </cell>
          <cell r="BE351">
            <v>1169</v>
          </cell>
        </row>
        <row r="352">
          <cell r="A352">
            <v>5586</v>
          </cell>
          <cell r="B352">
            <v>47</v>
          </cell>
          <cell r="C352">
            <v>11</v>
          </cell>
          <cell r="D352">
            <v>1</v>
          </cell>
          <cell r="E352" t="str">
            <v xml:space="preserve">Spring Valley           </v>
          </cell>
          <cell r="F352">
            <v>588191</v>
          </cell>
          <cell r="G352">
            <v>444672078</v>
          </cell>
          <cell r="H352">
            <v>756</v>
          </cell>
          <cell r="I352">
            <v>10</v>
          </cell>
          <cell r="J352">
            <v>741</v>
          </cell>
          <cell r="K352">
            <v>750</v>
          </cell>
          <cell r="L352">
            <v>0</v>
          </cell>
          <cell r="M352">
            <v>0</v>
          </cell>
          <cell r="N352">
            <v>12347.84</v>
          </cell>
          <cell r="O352">
            <v>9334965.4700000007</v>
          </cell>
          <cell r="P352">
            <v>7738965.4699999997</v>
          </cell>
          <cell r="Q352">
            <v>1596000</v>
          </cell>
          <cell r="R352">
            <v>0</v>
          </cell>
          <cell r="S352">
            <v>0</v>
          </cell>
          <cell r="T352">
            <v>0</v>
          </cell>
          <cell r="U352">
            <v>6148590.3700000001</v>
          </cell>
          <cell r="V352">
            <v>0</v>
          </cell>
          <cell r="W352">
            <v>0</v>
          </cell>
          <cell r="X352">
            <v>0</v>
          </cell>
          <cell r="Y352">
            <v>0</v>
          </cell>
          <cell r="Z352">
            <v>0</v>
          </cell>
          <cell r="AA352">
            <v>0</v>
          </cell>
          <cell r="AB352">
            <v>0</v>
          </cell>
          <cell r="AC352">
            <v>0</v>
          </cell>
          <cell r="AD352">
            <v>0</v>
          </cell>
          <cell r="AE352">
            <v>0</v>
          </cell>
          <cell r="AF352">
            <v>0</v>
          </cell>
          <cell r="AG352">
            <v>861631</v>
          </cell>
          <cell r="AH352">
            <v>0</v>
          </cell>
          <cell r="AI352">
            <v>756</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444547378</v>
          </cell>
          <cell r="BC352">
            <v>124700</v>
          </cell>
          <cell r="BD352" t="str">
            <v>AC</v>
          </cell>
          <cell r="BE352">
            <v>756</v>
          </cell>
        </row>
        <row r="353">
          <cell r="A353">
            <v>5593</v>
          </cell>
          <cell r="B353">
            <v>9</v>
          </cell>
          <cell r="C353">
            <v>10</v>
          </cell>
          <cell r="D353">
            <v>1</v>
          </cell>
          <cell r="E353" t="str">
            <v xml:space="preserve">Stanley-Boyd Area       </v>
          </cell>
          <cell r="F353">
            <v>456201</v>
          </cell>
          <cell r="G353">
            <v>512314069</v>
          </cell>
          <cell r="H353">
            <v>1123</v>
          </cell>
          <cell r="I353">
            <v>41</v>
          </cell>
          <cell r="J353">
            <v>1071</v>
          </cell>
          <cell r="K353">
            <v>1065</v>
          </cell>
          <cell r="L353">
            <v>0</v>
          </cell>
          <cell r="M353">
            <v>0.23</v>
          </cell>
          <cell r="N353">
            <v>9739.14</v>
          </cell>
          <cell r="O353">
            <v>10937050</v>
          </cell>
          <cell r="P353">
            <v>10937050</v>
          </cell>
          <cell r="Q353">
            <v>0</v>
          </cell>
          <cell r="R353">
            <v>0</v>
          </cell>
          <cell r="S353">
            <v>0</v>
          </cell>
          <cell r="T353">
            <v>0</v>
          </cell>
          <cell r="U353">
            <v>8239612.9900000002</v>
          </cell>
          <cell r="V353">
            <v>0</v>
          </cell>
          <cell r="W353">
            <v>0</v>
          </cell>
          <cell r="X353">
            <v>0</v>
          </cell>
          <cell r="Y353">
            <v>0</v>
          </cell>
          <cell r="Z353">
            <v>0</v>
          </cell>
          <cell r="AA353">
            <v>0</v>
          </cell>
          <cell r="AB353">
            <v>0</v>
          </cell>
          <cell r="AC353">
            <v>0</v>
          </cell>
          <cell r="AD353">
            <v>0.45</v>
          </cell>
          <cell r="AE353">
            <v>0</v>
          </cell>
          <cell r="AF353">
            <v>0</v>
          </cell>
          <cell r="AG353">
            <v>861631</v>
          </cell>
          <cell r="AH353">
            <v>0</v>
          </cell>
          <cell r="AI353">
            <v>1123</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14</v>
          </cell>
          <cell r="AY353">
            <v>0</v>
          </cell>
          <cell r="AZ353">
            <v>0</v>
          </cell>
          <cell r="BA353">
            <v>0</v>
          </cell>
          <cell r="BB353">
            <v>511971369</v>
          </cell>
          <cell r="BC353">
            <v>342700</v>
          </cell>
          <cell r="BD353" t="str">
            <v>AC</v>
          </cell>
          <cell r="BE353">
            <v>1109</v>
          </cell>
        </row>
        <row r="354">
          <cell r="A354">
            <v>5607</v>
          </cell>
          <cell r="B354">
            <v>49</v>
          </cell>
          <cell r="C354">
            <v>5</v>
          </cell>
          <cell r="D354">
            <v>1</v>
          </cell>
          <cell r="E354" t="str">
            <v xml:space="preserve">Stevens Point Area      </v>
          </cell>
          <cell r="F354">
            <v>771909</v>
          </cell>
          <cell r="G354">
            <v>5830232058</v>
          </cell>
          <cell r="H354">
            <v>7553</v>
          </cell>
          <cell r="I354">
            <v>240</v>
          </cell>
          <cell r="J354">
            <v>7033</v>
          </cell>
          <cell r="K354">
            <v>7052</v>
          </cell>
          <cell r="L354">
            <v>0</v>
          </cell>
          <cell r="M354">
            <v>1.19</v>
          </cell>
          <cell r="N354">
            <v>11566.47</v>
          </cell>
          <cell r="O354">
            <v>87361570</v>
          </cell>
          <cell r="P354">
            <v>80530588</v>
          </cell>
          <cell r="Q354">
            <v>6830982</v>
          </cell>
          <cell r="R354">
            <v>0</v>
          </cell>
          <cell r="S354">
            <v>0</v>
          </cell>
          <cell r="T354">
            <v>0</v>
          </cell>
          <cell r="U354">
            <v>47366115.460000001</v>
          </cell>
          <cell r="V354">
            <v>0</v>
          </cell>
          <cell r="W354">
            <v>0</v>
          </cell>
          <cell r="X354">
            <v>0</v>
          </cell>
          <cell r="Y354">
            <v>0</v>
          </cell>
          <cell r="Z354">
            <v>0</v>
          </cell>
          <cell r="AA354">
            <v>0</v>
          </cell>
          <cell r="AB354">
            <v>0</v>
          </cell>
          <cell r="AC354">
            <v>1.26</v>
          </cell>
          <cell r="AD354">
            <v>1.1200000000000001</v>
          </cell>
          <cell r="AE354">
            <v>0</v>
          </cell>
          <cell r="AF354">
            <v>0</v>
          </cell>
          <cell r="AG354">
            <v>861631</v>
          </cell>
          <cell r="AH354">
            <v>0</v>
          </cell>
          <cell r="AI354">
            <v>7553</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255</v>
          </cell>
          <cell r="AY354">
            <v>6</v>
          </cell>
          <cell r="AZ354">
            <v>0</v>
          </cell>
          <cell r="BA354">
            <v>8</v>
          </cell>
          <cell r="BB354">
            <v>5788969958</v>
          </cell>
          <cell r="BC354">
            <v>41262100</v>
          </cell>
          <cell r="BD354" t="str">
            <v>AC</v>
          </cell>
          <cell r="BE354">
            <v>7284</v>
          </cell>
        </row>
        <row r="355">
          <cell r="A355">
            <v>5614</v>
          </cell>
          <cell r="B355">
            <v>8</v>
          </cell>
          <cell r="C355">
            <v>7</v>
          </cell>
          <cell r="D355">
            <v>1</v>
          </cell>
          <cell r="E355" t="str">
            <v xml:space="preserve">Stockbridge             </v>
          </cell>
          <cell r="F355">
            <v>1123190</v>
          </cell>
          <cell r="G355">
            <v>304384501</v>
          </cell>
          <cell r="H355">
            <v>271</v>
          </cell>
          <cell r="I355">
            <v>2</v>
          </cell>
          <cell r="J355">
            <v>263</v>
          </cell>
          <cell r="K355">
            <v>264</v>
          </cell>
          <cell r="L355">
            <v>0</v>
          </cell>
          <cell r="M355">
            <v>0</v>
          </cell>
          <cell r="N355">
            <v>11332.49</v>
          </cell>
          <cell r="O355">
            <v>3071104</v>
          </cell>
          <cell r="P355">
            <v>2838281</v>
          </cell>
          <cell r="Q355">
            <v>232823</v>
          </cell>
          <cell r="R355">
            <v>0</v>
          </cell>
          <cell r="S355">
            <v>0</v>
          </cell>
          <cell r="T355">
            <v>0</v>
          </cell>
          <cell r="U355">
            <v>1131521.56</v>
          </cell>
          <cell r="V355">
            <v>0</v>
          </cell>
          <cell r="W355">
            <v>0</v>
          </cell>
          <cell r="X355">
            <v>0</v>
          </cell>
          <cell r="Y355">
            <v>0</v>
          </cell>
          <cell r="Z355">
            <v>0</v>
          </cell>
          <cell r="AA355">
            <v>0</v>
          </cell>
          <cell r="AB355">
            <v>0</v>
          </cell>
          <cell r="AC355">
            <v>0</v>
          </cell>
          <cell r="AD355">
            <v>0</v>
          </cell>
          <cell r="AE355">
            <v>0</v>
          </cell>
          <cell r="AF355">
            <v>0</v>
          </cell>
          <cell r="AG355">
            <v>861631</v>
          </cell>
          <cell r="AH355">
            <v>0</v>
          </cell>
          <cell r="AI355">
            <v>271</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5</v>
          </cell>
          <cell r="AY355">
            <v>0</v>
          </cell>
          <cell r="AZ355">
            <v>0</v>
          </cell>
          <cell r="BA355">
            <v>0</v>
          </cell>
          <cell r="BB355">
            <v>304323501</v>
          </cell>
          <cell r="BC355">
            <v>61000</v>
          </cell>
          <cell r="BD355" t="str">
            <v>AC</v>
          </cell>
          <cell r="BE355">
            <v>266</v>
          </cell>
        </row>
        <row r="356">
          <cell r="A356">
            <v>5621</v>
          </cell>
          <cell r="B356">
            <v>13</v>
          </cell>
          <cell r="C356">
            <v>2</v>
          </cell>
          <cell r="D356">
            <v>1</v>
          </cell>
          <cell r="E356" t="str">
            <v xml:space="preserve">Stoughton Area          </v>
          </cell>
          <cell r="F356">
            <v>1092035</v>
          </cell>
          <cell r="G356">
            <v>3095920052</v>
          </cell>
          <cell r="H356">
            <v>2835</v>
          </cell>
          <cell r="I356">
            <v>29</v>
          </cell>
          <cell r="J356">
            <v>2788</v>
          </cell>
          <cell r="K356">
            <v>2785</v>
          </cell>
          <cell r="L356">
            <v>0</v>
          </cell>
          <cell r="M356">
            <v>0.27</v>
          </cell>
          <cell r="N356">
            <v>12664.04</v>
          </cell>
          <cell r="O356">
            <v>35902555.729999997</v>
          </cell>
          <cell r="P356">
            <v>34171038</v>
          </cell>
          <cell r="Q356">
            <v>1731517.73</v>
          </cell>
          <cell r="R356">
            <v>0</v>
          </cell>
          <cell r="S356">
            <v>0</v>
          </cell>
          <cell r="T356">
            <v>0</v>
          </cell>
          <cell r="U356">
            <v>12407373.93</v>
          </cell>
          <cell r="V356">
            <v>304818.73</v>
          </cell>
          <cell r="W356">
            <v>0</v>
          </cell>
          <cell r="X356">
            <v>0</v>
          </cell>
          <cell r="Y356">
            <v>0</v>
          </cell>
          <cell r="Z356">
            <v>0</v>
          </cell>
          <cell r="AA356">
            <v>0</v>
          </cell>
          <cell r="AB356">
            <v>0</v>
          </cell>
          <cell r="AC356">
            <v>0.28000000000000003</v>
          </cell>
          <cell r="AD356">
            <v>0.26</v>
          </cell>
          <cell r="AE356">
            <v>0</v>
          </cell>
          <cell r="AF356">
            <v>0</v>
          </cell>
          <cell r="AG356">
            <v>861631</v>
          </cell>
          <cell r="AH356">
            <v>0</v>
          </cell>
          <cell r="AI356">
            <v>2835</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15</v>
          </cell>
          <cell r="AY356">
            <v>0</v>
          </cell>
          <cell r="AZ356">
            <v>0</v>
          </cell>
          <cell r="BA356">
            <v>4</v>
          </cell>
          <cell r="BB356">
            <v>3088950052</v>
          </cell>
          <cell r="BC356">
            <v>6970000</v>
          </cell>
          <cell r="BD356" t="str">
            <v>AC</v>
          </cell>
          <cell r="BE356">
            <v>2816</v>
          </cell>
        </row>
        <row r="357">
          <cell r="A357">
            <v>5628</v>
          </cell>
          <cell r="B357">
            <v>37</v>
          </cell>
          <cell r="C357">
            <v>9</v>
          </cell>
          <cell r="D357">
            <v>1</v>
          </cell>
          <cell r="E357" t="str">
            <v xml:space="preserve">Stratford               </v>
          </cell>
          <cell r="F357">
            <v>569843</v>
          </cell>
          <cell r="G357">
            <v>482087362</v>
          </cell>
          <cell r="H357">
            <v>846</v>
          </cell>
          <cell r="I357">
            <v>27</v>
          </cell>
          <cell r="J357">
            <v>801</v>
          </cell>
          <cell r="K357">
            <v>801</v>
          </cell>
          <cell r="L357">
            <v>0</v>
          </cell>
          <cell r="M357">
            <v>0</v>
          </cell>
          <cell r="N357">
            <v>11893.5</v>
          </cell>
          <cell r="O357">
            <v>10061905</v>
          </cell>
          <cell r="P357">
            <v>8465495</v>
          </cell>
          <cell r="Q357">
            <v>1596410</v>
          </cell>
          <cell r="R357">
            <v>0</v>
          </cell>
          <cell r="S357">
            <v>0</v>
          </cell>
          <cell r="T357">
            <v>0</v>
          </cell>
          <cell r="U357">
            <v>6737628.2199999997</v>
          </cell>
          <cell r="V357">
            <v>0</v>
          </cell>
          <cell r="W357">
            <v>0</v>
          </cell>
          <cell r="X357">
            <v>0</v>
          </cell>
          <cell r="Y357">
            <v>0</v>
          </cell>
          <cell r="Z357">
            <v>0</v>
          </cell>
          <cell r="AA357">
            <v>0</v>
          </cell>
          <cell r="AB357">
            <v>0</v>
          </cell>
          <cell r="AC357">
            <v>0</v>
          </cell>
          <cell r="AD357">
            <v>0</v>
          </cell>
          <cell r="AE357">
            <v>0</v>
          </cell>
          <cell r="AF357">
            <v>0</v>
          </cell>
          <cell r="AG357">
            <v>861631</v>
          </cell>
          <cell r="AH357">
            <v>0</v>
          </cell>
          <cell r="AI357">
            <v>846</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18</v>
          </cell>
          <cell r="AY357">
            <v>0</v>
          </cell>
          <cell r="AZ357">
            <v>0</v>
          </cell>
          <cell r="BA357">
            <v>0</v>
          </cell>
          <cell r="BB357">
            <v>481215562</v>
          </cell>
          <cell r="BC357">
            <v>871800</v>
          </cell>
          <cell r="BD357" t="str">
            <v>AC</v>
          </cell>
          <cell r="BE357">
            <v>828</v>
          </cell>
        </row>
        <row r="358">
          <cell r="A358">
            <v>5642</v>
          </cell>
          <cell r="B358">
            <v>15</v>
          </cell>
          <cell r="C358">
            <v>7</v>
          </cell>
          <cell r="D358">
            <v>1</v>
          </cell>
          <cell r="E358" t="str">
            <v xml:space="preserve">Sturgeon Bay            </v>
          </cell>
          <cell r="F358">
            <v>1060787</v>
          </cell>
          <cell r="G358">
            <v>1164744336</v>
          </cell>
          <cell r="H358">
            <v>1098</v>
          </cell>
          <cell r="I358">
            <v>0</v>
          </cell>
          <cell r="J358">
            <v>1073</v>
          </cell>
          <cell r="K358">
            <v>1064</v>
          </cell>
          <cell r="L358">
            <v>0</v>
          </cell>
          <cell r="M358">
            <v>0</v>
          </cell>
          <cell r="N358">
            <v>12693.97</v>
          </cell>
          <cell r="O358">
            <v>13937980.18</v>
          </cell>
          <cell r="P358">
            <v>13875012.51</v>
          </cell>
          <cell r="Q358">
            <v>62967.67</v>
          </cell>
          <cell r="R358">
            <v>0</v>
          </cell>
          <cell r="S358">
            <v>0</v>
          </cell>
          <cell r="T358">
            <v>0</v>
          </cell>
          <cell r="U358">
            <v>4385318.38</v>
          </cell>
          <cell r="V358">
            <v>62967.67</v>
          </cell>
          <cell r="W358">
            <v>0</v>
          </cell>
          <cell r="X358">
            <v>0</v>
          </cell>
          <cell r="Y358">
            <v>0</v>
          </cell>
          <cell r="Z358">
            <v>0</v>
          </cell>
          <cell r="AA358">
            <v>0</v>
          </cell>
          <cell r="AB358">
            <v>0</v>
          </cell>
          <cell r="AC358">
            <v>0</v>
          </cell>
          <cell r="AD358">
            <v>0</v>
          </cell>
          <cell r="AE358">
            <v>0</v>
          </cell>
          <cell r="AF358">
            <v>0</v>
          </cell>
          <cell r="AG358">
            <v>861631</v>
          </cell>
          <cell r="AH358">
            <v>0</v>
          </cell>
          <cell r="AI358">
            <v>1098</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29</v>
          </cell>
          <cell r="AY358">
            <v>0</v>
          </cell>
          <cell r="AZ358">
            <v>0</v>
          </cell>
          <cell r="BA358">
            <v>0</v>
          </cell>
          <cell r="BB358">
            <v>1162540236</v>
          </cell>
          <cell r="BC358">
            <v>2204100</v>
          </cell>
          <cell r="BD358" t="str">
            <v>AC</v>
          </cell>
          <cell r="BE358">
            <v>1069</v>
          </cell>
        </row>
        <row r="359">
          <cell r="A359">
            <v>5656</v>
          </cell>
          <cell r="B359">
            <v>13</v>
          </cell>
          <cell r="C359">
            <v>2</v>
          </cell>
          <cell r="D359">
            <v>1</v>
          </cell>
          <cell r="E359" t="str">
            <v xml:space="preserve">Sun Prairie Area        </v>
          </cell>
          <cell r="F359">
            <v>821072</v>
          </cell>
          <cell r="G359">
            <v>6970083405</v>
          </cell>
          <cell r="H359">
            <v>8489</v>
          </cell>
          <cell r="I359">
            <v>254</v>
          </cell>
          <cell r="J359">
            <v>8122</v>
          </cell>
          <cell r="K359">
            <v>8182</v>
          </cell>
          <cell r="L359">
            <v>0</v>
          </cell>
          <cell r="M359">
            <v>1.36</v>
          </cell>
          <cell r="N359">
            <v>15036.23</v>
          </cell>
          <cell r="O359">
            <v>127642530.2</v>
          </cell>
          <cell r="P359">
            <v>104975954.2</v>
          </cell>
          <cell r="Q359">
            <v>22666576</v>
          </cell>
          <cell r="R359">
            <v>0</v>
          </cell>
          <cell r="S359">
            <v>0</v>
          </cell>
          <cell r="T359">
            <v>0</v>
          </cell>
          <cell r="U359">
            <v>54345692.530000001</v>
          </cell>
          <cell r="V359">
            <v>0</v>
          </cell>
          <cell r="W359">
            <v>0</v>
          </cell>
          <cell r="X359">
            <v>0</v>
          </cell>
          <cell r="Y359">
            <v>0</v>
          </cell>
          <cell r="Z359">
            <v>0</v>
          </cell>
          <cell r="AA359">
            <v>0</v>
          </cell>
          <cell r="AB359">
            <v>0</v>
          </cell>
          <cell r="AC359">
            <v>0.88</v>
          </cell>
          <cell r="AD359">
            <v>1.84</v>
          </cell>
          <cell r="AE359">
            <v>1</v>
          </cell>
          <cell r="AF359">
            <v>1</v>
          </cell>
          <cell r="AG359">
            <v>861631</v>
          </cell>
          <cell r="AH359">
            <v>0</v>
          </cell>
          <cell r="AI359">
            <v>8489</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53</v>
          </cell>
          <cell r="AY359">
            <v>2</v>
          </cell>
          <cell r="AZ359">
            <v>0</v>
          </cell>
          <cell r="BA359">
            <v>27</v>
          </cell>
          <cell r="BB359">
            <v>6895738805</v>
          </cell>
          <cell r="BC359">
            <v>74344600</v>
          </cell>
          <cell r="BD359" t="str">
            <v>AC</v>
          </cell>
          <cell r="BE359">
            <v>8407</v>
          </cell>
        </row>
        <row r="360">
          <cell r="A360">
            <v>5663</v>
          </cell>
          <cell r="B360">
            <v>16</v>
          </cell>
          <cell r="C360">
            <v>12</v>
          </cell>
          <cell r="D360">
            <v>1</v>
          </cell>
          <cell r="E360" t="str">
            <v xml:space="preserve">Superior                </v>
          </cell>
          <cell r="F360">
            <v>652840</v>
          </cell>
          <cell r="G360">
            <v>2912973500</v>
          </cell>
          <cell r="H360">
            <v>4462</v>
          </cell>
          <cell r="I360">
            <v>261</v>
          </cell>
          <cell r="J360">
            <v>4215</v>
          </cell>
          <cell r="K360">
            <v>4156</v>
          </cell>
          <cell r="L360">
            <v>0</v>
          </cell>
          <cell r="M360">
            <v>0</v>
          </cell>
          <cell r="N360">
            <v>11624.67</v>
          </cell>
          <cell r="O360">
            <v>51869263.149999999</v>
          </cell>
          <cell r="P360">
            <v>44452379.390000001</v>
          </cell>
          <cell r="Q360">
            <v>7416883.7599999998</v>
          </cell>
          <cell r="R360">
            <v>0</v>
          </cell>
          <cell r="S360">
            <v>0</v>
          </cell>
          <cell r="T360">
            <v>0</v>
          </cell>
          <cell r="U360">
            <v>33472467.120000001</v>
          </cell>
          <cell r="V360">
            <v>0</v>
          </cell>
          <cell r="W360">
            <v>0</v>
          </cell>
          <cell r="X360">
            <v>0</v>
          </cell>
          <cell r="Y360">
            <v>0</v>
          </cell>
          <cell r="Z360">
            <v>0</v>
          </cell>
          <cell r="AA360">
            <v>0</v>
          </cell>
          <cell r="AB360">
            <v>0</v>
          </cell>
          <cell r="AC360">
            <v>0</v>
          </cell>
          <cell r="AD360">
            <v>0</v>
          </cell>
          <cell r="AE360">
            <v>0</v>
          </cell>
          <cell r="AF360">
            <v>0</v>
          </cell>
          <cell r="AG360">
            <v>861631</v>
          </cell>
          <cell r="AH360">
            <v>0</v>
          </cell>
          <cell r="AI360">
            <v>4462</v>
          </cell>
          <cell r="AJ360">
            <v>0</v>
          </cell>
          <cell r="AK360">
            <v>0</v>
          </cell>
          <cell r="AL360">
            <v>0</v>
          </cell>
          <cell r="AM360">
            <v>0</v>
          </cell>
          <cell r="AN360">
            <v>0</v>
          </cell>
          <cell r="AO360">
            <v>0</v>
          </cell>
          <cell r="AP360">
            <v>0</v>
          </cell>
          <cell r="AQ360">
            <v>0</v>
          </cell>
          <cell r="AR360">
            <v>0</v>
          </cell>
          <cell r="AS360">
            <v>0</v>
          </cell>
          <cell r="AT360">
            <v>0.5</v>
          </cell>
          <cell r="AU360">
            <v>0</v>
          </cell>
          <cell r="AV360">
            <v>0</v>
          </cell>
          <cell r="AW360">
            <v>0</v>
          </cell>
          <cell r="AX360">
            <v>0</v>
          </cell>
          <cell r="AY360">
            <v>15</v>
          </cell>
          <cell r="AZ360">
            <v>0</v>
          </cell>
          <cell r="BA360">
            <v>0</v>
          </cell>
          <cell r="BB360">
            <v>2908815700</v>
          </cell>
          <cell r="BC360">
            <v>4157800</v>
          </cell>
          <cell r="BD360" t="str">
            <v>AC</v>
          </cell>
          <cell r="BE360">
            <v>4447</v>
          </cell>
        </row>
        <row r="361">
          <cell r="A361">
            <v>5670</v>
          </cell>
          <cell r="B361">
            <v>42</v>
          </cell>
          <cell r="C361">
            <v>8</v>
          </cell>
          <cell r="D361">
            <v>1</v>
          </cell>
          <cell r="E361" t="str">
            <v xml:space="preserve">Suring                  </v>
          </cell>
          <cell r="F361">
            <v>2227384</v>
          </cell>
          <cell r="G361">
            <v>792948675</v>
          </cell>
          <cell r="H361">
            <v>356</v>
          </cell>
          <cell r="I361">
            <v>5</v>
          </cell>
          <cell r="J361">
            <v>349</v>
          </cell>
          <cell r="K361">
            <v>348</v>
          </cell>
          <cell r="L361">
            <v>0</v>
          </cell>
          <cell r="M361">
            <v>0</v>
          </cell>
          <cell r="N361">
            <v>13384.51</v>
          </cell>
          <cell r="O361">
            <v>4764887</v>
          </cell>
          <cell r="P361">
            <v>4764887</v>
          </cell>
          <cell r="Q361">
            <v>0</v>
          </cell>
          <cell r="R361">
            <v>0</v>
          </cell>
          <cell r="S361">
            <v>0</v>
          </cell>
          <cell r="T361">
            <v>0</v>
          </cell>
          <cell r="U361">
            <v>63137.89</v>
          </cell>
          <cell r="V361">
            <v>0</v>
          </cell>
          <cell r="W361">
            <v>0</v>
          </cell>
          <cell r="X361">
            <v>0</v>
          </cell>
          <cell r="Y361">
            <v>0</v>
          </cell>
          <cell r="Z361">
            <v>0</v>
          </cell>
          <cell r="AA361">
            <v>0</v>
          </cell>
          <cell r="AB361">
            <v>0</v>
          </cell>
          <cell r="AC361">
            <v>0</v>
          </cell>
          <cell r="AD361">
            <v>0</v>
          </cell>
          <cell r="AE361">
            <v>0</v>
          </cell>
          <cell r="AF361">
            <v>0</v>
          </cell>
          <cell r="AG361">
            <v>861631</v>
          </cell>
          <cell r="AH361">
            <v>0</v>
          </cell>
          <cell r="AI361">
            <v>356</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2</v>
          </cell>
          <cell r="AY361">
            <v>0</v>
          </cell>
          <cell r="AZ361">
            <v>0</v>
          </cell>
          <cell r="BA361">
            <v>0</v>
          </cell>
          <cell r="BB361">
            <v>792789775</v>
          </cell>
          <cell r="BC361">
            <v>158900</v>
          </cell>
          <cell r="BD361" t="str">
            <v>AC</v>
          </cell>
          <cell r="BE361">
            <v>354</v>
          </cell>
        </row>
        <row r="362">
          <cell r="A362">
            <v>5726</v>
          </cell>
          <cell r="B362">
            <v>10</v>
          </cell>
          <cell r="C362">
            <v>10</v>
          </cell>
          <cell r="D362">
            <v>1</v>
          </cell>
          <cell r="E362" t="str">
            <v xml:space="preserve">Thorp                   </v>
          </cell>
          <cell r="F362">
            <v>643268</v>
          </cell>
          <cell r="G362">
            <v>365376102</v>
          </cell>
          <cell r="H362">
            <v>568</v>
          </cell>
          <cell r="I362">
            <v>9</v>
          </cell>
          <cell r="J362">
            <v>530</v>
          </cell>
          <cell r="K362">
            <v>531</v>
          </cell>
          <cell r="L362">
            <v>0</v>
          </cell>
          <cell r="M362">
            <v>0</v>
          </cell>
          <cell r="N362">
            <v>10851</v>
          </cell>
          <cell r="O362">
            <v>6163370</v>
          </cell>
          <cell r="P362">
            <v>5585606</v>
          </cell>
          <cell r="Q362">
            <v>577764</v>
          </cell>
          <cell r="R362">
            <v>0</v>
          </cell>
          <cell r="S362">
            <v>0</v>
          </cell>
          <cell r="T362">
            <v>0</v>
          </cell>
          <cell r="U362">
            <v>4300215.3099999996</v>
          </cell>
          <cell r="V362">
            <v>0</v>
          </cell>
          <cell r="W362">
            <v>0</v>
          </cell>
          <cell r="X362">
            <v>0</v>
          </cell>
          <cell r="Y362">
            <v>0</v>
          </cell>
          <cell r="Z362">
            <v>0</v>
          </cell>
          <cell r="AA362">
            <v>0</v>
          </cell>
          <cell r="AB362">
            <v>0</v>
          </cell>
          <cell r="AC362">
            <v>0</v>
          </cell>
          <cell r="AD362">
            <v>0</v>
          </cell>
          <cell r="AE362">
            <v>0</v>
          </cell>
          <cell r="AF362">
            <v>0</v>
          </cell>
          <cell r="AG362">
            <v>861631</v>
          </cell>
          <cell r="AH362">
            <v>0</v>
          </cell>
          <cell r="AI362">
            <v>568</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27</v>
          </cell>
          <cell r="AY362">
            <v>1</v>
          </cell>
          <cell r="AZ362">
            <v>0</v>
          </cell>
          <cell r="BA362">
            <v>0</v>
          </cell>
          <cell r="BB362">
            <v>364955402</v>
          </cell>
          <cell r="BC362">
            <v>420700</v>
          </cell>
          <cell r="BD362" t="str">
            <v>AC</v>
          </cell>
          <cell r="BE362">
            <v>540</v>
          </cell>
        </row>
        <row r="363">
          <cell r="A363">
            <v>5733</v>
          </cell>
          <cell r="B363">
            <v>43</v>
          </cell>
          <cell r="C363">
            <v>9</v>
          </cell>
          <cell r="D363">
            <v>1</v>
          </cell>
          <cell r="E363" t="str">
            <v xml:space="preserve">Three Lakes             </v>
          </cell>
          <cell r="F363">
            <v>3641373</v>
          </cell>
          <cell r="G363">
            <v>1835251885</v>
          </cell>
          <cell r="H363">
            <v>504</v>
          </cell>
          <cell r="I363">
            <v>0</v>
          </cell>
          <cell r="J363">
            <v>500</v>
          </cell>
          <cell r="K363">
            <v>507</v>
          </cell>
          <cell r="L363">
            <v>0</v>
          </cell>
          <cell r="M363">
            <v>0</v>
          </cell>
          <cell r="N363">
            <v>16746.66</v>
          </cell>
          <cell r="O363">
            <v>8440314.5099999998</v>
          </cell>
          <cell r="P363">
            <v>8440314.5099999998</v>
          </cell>
          <cell r="Q363">
            <v>0</v>
          </cell>
          <cell r="R363">
            <v>0</v>
          </cell>
          <cell r="S363">
            <v>0</v>
          </cell>
          <cell r="T363">
            <v>0</v>
          </cell>
          <cell r="U363">
            <v>8198.4699999999993</v>
          </cell>
          <cell r="V363">
            <v>0</v>
          </cell>
          <cell r="W363">
            <v>0</v>
          </cell>
          <cell r="X363">
            <v>0</v>
          </cell>
          <cell r="Y363">
            <v>0</v>
          </cell>
          <cell r="Z363">
            <v>0</v>
          </cell>
          <cell r="AA363">
            <v>0</v>
          </cell>
          <cell r="AB363">
            <v>0</v>
          </cell>
          <cell r="AC363">
            <v>0</v>
          </cell>
          <cell r="AD363">
            <v>0</v>
          </cell>
          <cell r="AE363">
            <v>0</v>
          </cell>
          <cell r="AF363">
            <v>0</v>
          </cell>
          <cell r="AG363">
            <v>861631</v>
          </cell>
          <cell r="AH363">
            <v>0</v>
          </cell>
          <cell r="AI363">
            <v>504</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1835077785</v>
          </cell>
          <cell r="BC363">
            <v>174100</v>
          </cell>
          <cell r="BD363" t="str">
            <v>AC</v>
          </cell>
          <cell r="BE363">
            <v>504</v>
          </cell>
        </row>
        <row r="364">
          <cell r="A364">
            <v>5740</v>
          </cell>
          <cell r="B364">
            <v>58</v>
          </cell>
          <cell r="C364">
            <v>8</v>
          </cell>
          <cell r="D364">
            <v>1</v>
          </cell>
          <cell r="E364" t="str">
            <v xml:space="preserve">Tigerton                </v>
          </cell>
          <cell r="F364">
            <v>677150</v>
          </cell>
          <cell r="G364">
            <v>180799005</v>
          </cell>
          <cell r="H364">
            <v>267</v>
          </cell>
          <cell r="I364">
            <v>7</v>
          </cell>
          <cell r="J364">
            <v>259</v>
          </cell>
          <cell r="K364">
            <v>261</v>
          </cell>
          <cell r="L364">
            <v>0</v>
          </cell>
          <cell r="M364">
            <v>0</v>
          </cell>
          <cell r="N364">
            <v>13367.73</v>
          </cell>
          <cell r="O364">
            <v>3569183</v>
          </cell>
          <cell r="P364">
            <v>3351583</v>
          </cell>
          <cell r="Q364">
            <v>217600</v>
          </cell>
          <cell r="R364">
            <v>0</v>
          </cell>
          <cell r="S364">
            <v>0</v>
          </cell>
          <cell r="T364">
            <v>0</v>
          </cell>
          <cell r="U364">
            <v>1923975.22</v>
          </cell>
          <cell r="V364">
            <v>0</v>
          </cell>
          <cell r="W364">
            <v>0</v>
          </cell>
          <cell r="X364">
            <v>0</v>
          </cell>
          <cell r="Y364">
            <v>0</v>
          </cell>
          <cell r="Z364">
            <v>0</v>
          </cell>
          <cell r="AA364">
            <v>0</v>
          </cell>
          <cell r="AB364">
            <v>0</v>
          </cell>
          <cell r="AC364">
            <v>0</v>
          </cell>
          <cell r="AD364">
            <v>0</v>
          </cell>
          <cell r="AE364">
            <v>0</v>
          </cell>
          <cell r="AF364">
            <v>0</v>
          </cell>
          <cell r="AG364">
            <v>861631</v>
          </cell>
          <cell r="AH364">
            <v>0</v>
          </cell>
          <cell r="AI364">
            <v>267</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180751205</v>
          </cell>
          <cell r="BC364">
            <v>47800</v>
          </cell>
          <cell r="BD364" t="str">
            <v>AC</v>
          </cell>
          <cell r="BE364">
            <v>267</v>
          </cell>
        </row>
        <row r="365">
          <cell r="A365">
            <v>5747</v>
          </cell>
          <cell r="B365">
            <v>41</v>
          </cell>
          <cell r="C365">
            <v>4</v>
          </cell>
          <cell r="D365">
            <v>1</v>
          </cell>
          <cell r="E365" t="str">
            <v xml:space="preserve">Tomah Area              </v>
          </cell>
          <cell r="F365">
            <v>652934</v>
          </cell>
          <cell r="G365">
            <v>2076984082</v>
          </cell>
          <cell r="H365">
            <v>3181</v>
          </cell>
          <cell r="I365">
            <v>102</v>
          </cell>
          <cell r="J365">
            <v>3033</v>
          </cell>
          <cell r="K365">
            <v>3047</v>
          </cell>
          <cell r="L365">
            <v>0</v>
          </cell>
          <cell r="M365">
            <v>0</v>
          </cell>
          <cell r="N365">
            <v>10523.45</v>
          </cell>
          <cell r="O365">
            <v>33475102.739999998</v>
          </cell>
          <cell r="P365">
            <v>33475102.739999998</v>
          </cell>
          <cell r="Q365">
            <v>0</v>
          </cell>
          <cell r="R365">
            <v>0</v>
          </cell>
          <cell r="S365">
            <v>19609</v>
          </cell>
          <cell r="T365">
            <v>0</v>
          </cell>
          <cell r="U365">
            <v>20542101.859999999</v>
          </cell>
          <cell r="V365">
            <v>0</v>
          </cell>
          <cell r="W365">
            <v>0</v>
          </cell>
          <cell r="X365">
            <v>0</v>
          </cell>
          <cell r="Y365">
            <v>0</v>
          </cell>
          <cell r="Z365">
            <v>0</v>
          </cell>
          <cell r="AA365">
            <v>0</v>
          </cell>
          <cell r="AB365">
            <v>0</v>
          </cell>
          <cell r="AC365">
            <v>0</v>
          </cell>
          <cell r="AD365">
            <v>0</v>
          </cell>
          <cell r="AE365">
            <v>0</v>
          </cell>
          <cell r="AF365">
            <v>0</v>
          </cell>
          <cell r="AG365">
            <v>861631</v>
          </cell>
          <cell r="AH365">
            <v>0</v>
          </cell>
          <cell r="AI365">
            <v>3181</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39</v>
          </cell>
          <cell r="AY365">
            <v>0</v>
          </cell>
          <cell r="AZ365">
            <v>0</v>
          </cell>
          <cell r="BA365">
            <v>0</v>
          </cell>
          <cell r="BB365">
            <v>2073586982</v>
          </cell>
          <cell r="BC365">
            <v>3397100</v>
          </cell>
          <cell r="BD365" t="str">
            <v>AC</v>
          </cell>
          <cell r="BE365">
            <v>3142</v>
          </cell>
        </row>
        <row r="366">
          <cell r="A366">
            <v>5754</v>
          </cell>
          <cell r="B366">
            <v>35</v>
          </cell>
          <cell r="C366">
            <v>9</v>
          </cell>
          <cell r="D366">
            <v>1</v>
          </cell>
          <cell r="E366" t="str">
            <v xml:space="preserve">Tomahawk                </v>
          </cell>
          <cell r="F366">
            <v>1688616</v>
          </cell>
          <cell r="G366">
            <v>1982435569</v>
          </cell>
          <cell r="H366">
            <v>1174</v>
          </cell>
          <cell r="I366">
            <v>7</v>
          </cell>
          <cell r="J366">
            <v>1151</v>
          </cell>
          <cell r="K366">
            <v>1155</v>
          </cell>
          <cell r="L366">
            <v>0</v>
          </cell>
          <cell r="M366">
            <v>0.13</v>
          </cell>
          <cell r="N366">
            <v>11519</v>
          </cell>
          <cell r="O366">
            <v>13523310</v>
          </cell>
          <cell r="P366">
            <v>13523310</v>
          </cell>
          <cell r="Q366">
            <v>0</v>
          </cell>
          <cell r="R366">
            <v>0</v>
          </cell>
          <cell r="S366">
            <v>0</v>
          </cell>
          <cell r="T366">
            <v>0</v>
          </cell>
          <cell r="U366">
            <v>804806.83</v>
          </cell>
          <cell r="V366">
            <v>0</v>
          </cell>
          <cell r="W366">
            <v>0</v>
          </cell>
          <cell r="X366">
            <v>0</v>
          </cell>
          <cell r="Y366">
            <v>0</v>
          </cell>
          <cell r="Z366">
            <v>0</v>
          </cell>
          <cell r="AA366">
            <v>0</v>
          </cell>
          <cell r="AB366">
            <v>0</v>
          </cell>
          <cell r="AC366">
            <v>0.26</v>
          </cell>
          <cell r="AD366">
            <v>0</v>
          </cell>
          <cell r="AE366">
            <v>0</v>
          </cell>
          <cell r="AF366">
            <v>0</v>
          </cell>
          <cell r="AG366">
            <v>861631</v>
          </cell>
          <cell r="AH366">
            <v>0</v>
          </cell>
          <cell r="AI366">
            <v>1174</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14</v>
          </cell>
          <cell r="AY366">
            <v>0</v>
          </cell>
          <cell r="AZ366">
            <v>0</v>
          </cell>
          <cell r="BA366">
            <v>0</v>
          </cell>
          <cell r="BB366">
            <v>1981796469</v>
          </cell>
          <cell r="BC366">
            <v>639100</v>
          </cell>
          <cell r="BD366" t="str">
            <v>AC</v>
          </cell>
          <cell r="BE366">
            <v>1160</v>
          </cell>
        </row>
        <row r="367">
          <cell r="A367">
            <v>5757</v>
          </cell>
          <cell r="B367">
            <v>54</v>
          </cell>
          <cell r="C367">
            <v>10</v>
          </cell>
          <cell r="D367">
            <v>1</v>
          </cell>
          <cell r="E367" t="str">
            <v xml:space="preserve">Flambeau                </v>
          </cell>
          <cell r="F367">
            <v>660091</v>
          </cell>
          <cell r="G367">
            <v>351168393</v>
          </cell>
          <cell r="H367">
            <v>532</v>
          </cell>
          <cell r="I367">
            <v>15</v>
          </cell>
          <cell r="J367">
            <v>510</v>
          </cell>
          <cell r="K367">
            <v>508</v>
          </cell>
          <cell r="L367">
            <v>0</v>
          </cell>
          <cell r="M367">
            <v>0</v>
          </cell>
          <cell r="N367">
            <v>12002.93</v>
          </cell>
          <cell r="O367">
            <v>6385557</v>
          </cell>
          <cell r="P367">
            <v>6385557</v>
          </cell>
          <cell r="Q367">
            <v>0</v>
          </cell>
          <cell r="R367">
            <v>0</v>
          </cell>
          <cell r="S367">
            <v>0</v>
          </cell>
          <cell r="T367">
            <v>0</v>
          </cell>
          <cell r="U367">
            <v>4270061.95</v>
          </cell>
          <cell r="V367">
            <v>0</v>
          </cell>
          <cell r="W367">
            <v>0</v>
          </cell>
          <cell r="X367">
            <v>0</v>
          </cell>
          <cell r="Y367">
            <v>0</v>
          </cell>
          <cell r="Z367">
            <v>0</v>
          </cell>
          <cell r="AA367">
            <v>0</v>
          </cell>
          <cell r="AB367">
            <v>0</v>
          </cell>
          <cell r="AC367">
            <v>0</v>
          </cell>
          <cell r="AD367">
            <v>0</v>
          </cell>
          <cell r="AE367">
            <v>0</v>
          </cell>
          <cell r="AF367">
            <v>0</v>
          </cell>
          <cell r="AG367">
            <v>861631</v>
          </cell>
          <cell r="AH367">
            <v>0</v>
          </cell>
          <cell r="AI367">
            <v>532</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8</v>
          </cell>
          <cell r="AY367">
            <v>0</v>
          </cell>
          <cell r="AZ367">
            <v>0</v>
          </cell>
          <cell r="BA367">
            <v>0</v>
          </cell>
          <cell r="BB367">
            <v>350995093</v>
          </cell>
          <cell r="BC367">
            <v>173300</v>
          </cell>
          <cell r="BD367" t="str">
            <v>AC</v>
          </cell>
          <cell r="BE367">
            <v>524</v>
          </cell>
        </row>
        <row r="368">
          <cell r="A368">
            <v>5780</v>
          </cell>
          <cell r="B368">
            <v>30</v>
          </cell>
          <cell r="C368">
            <v>2</v>
          </cell>
          <cell r="D368">
            <v>3</v>
          </cell>
          <cell r="E368" t="str">
            <v>Trevor-Wilmot Consolidat</v>
          </cell>
          <cell r="F368">
            <v>1122191</v>
          </cell>
          <cell r="G368">
            <v>484786606</v>
          </cell>
          <cell r="H368">
            <v>432</v>
          </cell>
          <cell r="I368">
            <v>5</v>
          </cell>
          <cell r="J368">
            <v>425</v>
          </cell>
          <cell r="K368">
            <v>422</v>
          </cell>
          <cell r="L368">
            <v>0</v>
          </cell>
          <cell r="M368">
            <v>0</v>
          </cell>
          <cell r="N368">
            <v>15325.2</v>
          </cell>
          <cell r="O368">
            <v>6620484.2999999998</v>
          </cell>
          <cell r="P368">
            <v>5954084.2999999998</v>
          </cell>
          <cell r="Q368">
            <v>666400</v>
          </cell>
          <cell r="R368">
            <v>0</v>
          </cell>
          <cell r="S368">
            <v>0</v>
          </cell>
          <cell r="T368">
            <v>0</v>
          </cell>
          <cell r="U368">
            <v>3071808.68</v>
          </cell>
          <cell r="V368">
            <v>0</v>
          </cell>
          <cell r="W368">
            <v>0</v>
          </cell>
          <cell r="X368">
            <v>0</v>
          </cell>
          <cell r="Y368">
            <v>0</v>
          </cell>
          <cell r="Z368">
            <v>0</v>
          </cell>
          <cell r="AA368">
            <v>0</v>
          </cell>
          <cell r="AB368">
            <v>0</v>
          </cell>
          <cell r="AC368">
            <v>0</v>
          </cell>
          <cell r="AD368">
            <v>0</v>
          </cell>
          <cell r="AE368">
            <v>0</v>
          </cell>
          <cell r="AF368">
            <v>0</v>
          </cell>
          <cell r="AG368">
            <v>1292446</v>
          </cell>
          <cell r="AH368">
            <v>0</v>
          </cell>
          <cell r="AI368">
            <v>432</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3</v>
          </cell>
          <cell r="AY368">
            <v>0</v>
          </cell>
          <cell r="AZ368">
            <v>0</v>
          </cell>
          <cell r="BA368">
            <v>0</v>
          </cell>
          <cell r="BB368">
            <v>484647206</v>
          </cell>
          <cell r="BC368">
            <v>139400</v>
          </cell>
          <cell r="BD368" t="str">
            <v>AC</v>
          </cell>
          <cell r="BE368">
            <v>429</v>
          </cell>
        </row>
        <row r="369">
          <cell r="A369">
            <v>5810</v>
          </cell>
          <cell r="B369">
            <v>3</v>
          </cell>
          <cell r="C369">
            <v>11</v>
          </cell>
          <cell r="D369">
            <v>1</v>
          </cell>
          <cell r="E369" t="str">
            <v xml:space="preserve">Turtle Lake             </v>
          </cell>
          <cell r="F369">
            <v>1582493</v>
          </cell>
          <cell r="G369">
            <v>724781603</v>
          </cell>
          <cell r="H369">
            <v>458</v>
          </cell>
          <cell r="I369">
            <v>26</v>
          </cell>
          <cell r="J369">
            <v>434</v>
          </cell>
          <cell r="K369">
            <v>427</v>
          </cell>
          <cell r="L369">
            <v>0</v>
          </cell>
          <cell r="M369">
            <v>0</v>
          </cell>
          <cell r="N369">
            <v>11617.86</v>
          </cell>
          <cell r="O369">
            <v>5320981</v>
          </cell>
          <cell r="P369">
            <v>5264961</v>
          </cell>
          <cell r="Q369">
            <v>56020</v>
          </cell>
          <cell r="R369">
            <v>0</v>
          </cell>
          <cell r="S369">
            <v>0</v>
          </cell>
          <cell r="T369">
            <v>0</v>
          </cell>
          <cell r="U369">
            <v>1034263.84</v>
          </cell>
          <cell r="V369">
            <v>0</v>
          </cell>
          <cell r="W369">
            <v>0</v>
          </cell>
          <cell r="X369">
            <v>0</v>
          </cell>
          <cell r="Y369">
            <v>0</v>
          </cell>
          <cell r="Z369">
            <v>0</v>
          </cell>
          <cell r="AA369">
            <v>0</v>
          </cell>
          <cell r="AB369">
            <v>0</v>
          </cell>
          <cell r="AC369">
            <v>0</v>
          </cell>
          <cell r="AD369">
            <v>0</v>
          </cell>
          <cell r="AE369">
            <v>0</v>
          </cell>
          <cell r="AF369">
            <v>0</v>
          </cell>
          <cell r="AG369">
            <v>861631</v>
          </cell>
          <cell r="AH369">
            <v>0</v>
          </cell>
          <cell r="AI369">
            <v>458</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1</v>
          </cell>
          <cell r="AY369">
            <v>0</v>
          </cell>
          <cell r="AZ369">
            <v>0</v>
          </cell>
          <cell r="BA369">
            <v>0</v>
          </cell>
          <cell r="BB369">
            <v>724506703</v>
          </cell>
          <cell r="BC369">
            <v>274900</v>
          </cell>
          <cell r="BD369" t="str">
            <v>AC</v>
          </cell>
          <cell r="BE369">
            <v>457</v>
          </cell>
        </row>
        <row r="370">
          <cell r="A370">
            <v>5817</v>
          </cell>
          <cell r="B370">
            <v>30</v>
          </cell>
          <cell r="C370">
            <v>2</v>
          </cell>
          <cell r="D370">
            <v>3</v>
          </cell>
          <cell r="E370" t="str">
            <v xml:space="preserve">Twin Lakes #4           </v>
          </cell>
          <cell r="F370">
            <v>2045009</v>
          </cell>
          <cell r="G370">
            <v>750518151</v>
          </cell>
          <cell r="H370">
            <v>367</v>
          </cell>
          <cell r="I370">
            <v>7</v>
          </cell>
          <cell r="J370">
            <v>360</v>
          </cell>
          <cell r="K370">
            <v>360</v>
          </cell>
          <cell r="L370">
            <v>0</v>
          </cell>
          <cell r="M370">
            <v>0</v>
          </cell>
          <cell r="N370">
            <v>14191.33</v>
          </cell>
          <cell r="O370">
            <v>5208219</v>
          </cell>
          <cell r="P370">
            <v>4379202</v>
          </cell>
          <cell r="Q370">
            <v>829017</v>
          </cell>
          <cell r="R370">
            <v>0</v>
          </cell>
          <cell r="S370">
            <v>0</v>
          </cell>
          <cell r="T370">
            <v>0</v>
          </cell>
          <cell r="U370">
            <v>890394.8</v>
          </cell>
          <cell r="V370">
            <v>0</v>
          </cell>
          <cell r="W370">
            <v>0</v>
          </cell>
          <cell r="X370">
            <v>0</v>
          </cell>
          <cell r="Y370">
            <v>0</v>
          </cell>
          <cell r="Z370">
            <v>0</v>
          </cell>
          <cell r="AA370">
            <v>0</v>
          </cell>
          <cell r="AB370">
            <v>0</v>
          </cell>
          <cell r="AC370">
            <v>0</v>
          </cell>
          <cell r="AD370">
            <v>0</v>
          </cell>
          <cell r="AE370">
            <v>0</v>
          </cell>
          <cell r="AF370">
            <v>0</v>
          </cell>
          <cell r="AG370">
            <v>1292446</v>
          </cell>
          <cell r="AH370">
            <v>0</v>
          </cell>
          <cell r="AI370">
            <v>367</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750438551</v>
          </cell>
          <cell r="BC370">
            <v>79600</v>
          </cell>
          <cell r="BD370" t="str">
            <v>AC</v>
          </cell>
          <cell r="BE370">
            <v>367</v>
          </cell>
        </row>
        <row r="371">
          <cell r="A371">
            <v>5824</v>
          </cell>
          <cell r="B371">
            <v>36</v>
          </cell>
          <cell r="C371">
            <v>7</v>
          </cell>
          <cell r="D371">
            <v>1</v>
          </cell>
          <cell r="E371" t="str">
            <v xml:space="preserve">Two Rivers              </v>
          </cell>
          <cell r="F371">
            <v>450941</v>
          </cell>
          <cell r="G371">
            <v>782383126</v>
          </cell>
          <cell r="H371">
            <v>1735</v>
          </cell>
          <cell r="I371">
            <v>54</v>
          </cell>
          <cell r="J371">
            <v>1610</v>
          </cell>
          <cell r="K371">
            <v>1623</v>
          </cell>
          <cell r="L371">
            <v>0</v>
          </cell>
          <cell r="M371">
            <v>0</v>
          </cell>
          <cell r="N371">
            <v>10631.11</v>
          </cell>
          <cell r="O371">
            <v>18444984</v>
          </cell>
          <cell r="P371">
            <v>16637615</v>
          </cell>
          <cell r="Q371">
            <v>1807369</v>
          </cell>
          <cell r="R371">
            <v>0</v>
          </cell>
          <cell r="S371">
            <v>0</v>
          </cell>
          <cell r="T371">
            <v>0</v>
          </cell>
          <cell r="U371">
            <v>14874563.23</v>
          </cell>
          <cell r="V371">
            <v>0</v>
          </cell>
          <cell r="W371">
            <v>0</v>
          </cell>
          <cell r="X371">
            <v>0</v>
          </cell>
          <cell r="Y371">
            <v>0</v>
          </cell>
          <cell r="Z371">
            <v>0</v>
          </cell>
          <cell r="AA371">
            <v>0</v>
          </cell>
          <cell r="AB371">
            <v>0</v>
          </cell>
          <cell r="AC371">
            <v>0</v>
          </cell>
          <cell r="AD371">
            <v>0</v>
          </cell>
          <cell r="AE371">
            <v>2</v>
          </cell>
          <cell r="AF371">
            <v>2</v>
          </cell>
          <cell r="AG371">
            <v>861631</v>
          </cell>
          <cell r="AH371">
            <v>0</v>
          </cell>
          <cell r="AI371">
            <v>1735</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64</v>
          </cell>
          <cell r="AY371">
            <v>0</v>
          </cell>
          <cell r="AZ371">
            <v>0</v>
          </cell>
          <cell r="BA371">
            <v>0</v>
          </cell>
          <cell r="BB371">
            <v>781365826</v>
          </cell>
          <cell r="BC371">
            <v>1017300</v>
          </cell>
          <cell r="BD371" t="str">
            <v>AC</v>
          </cell>
          <cell r="BE371">
            <v>1671</v>
          </cell>
        </row>
        <row r="372">
          <cell r="A372">
            <v>5852</v>
          </cell>
          <cell r="B372">
            <v>51</v>
          </cell>
          <cell r="C372">
            <v>2</v>
          </cell>
          <cell r="D372">
            <v>2</v>
          </cell>
          <cell r="E372" t="str">
            <v xml:space="preserve">Union Grove UHS         </v>
          </cell>
          <cell r="F372">
            <v>2810592</v>
          </cell>
          <cell r="G372">
            <v>1998331142</v>
          </cell>
          <cell r="H372">
            <v>711</v>
          </cell>
          <cell r="I372">
            <v>4</v>
          </cell>
          <cell r="J372">
            <v>702</v>
          </cell>
          <cell r="K372">
            <v>697</v>
          </cell>
          <cell r="L372">
            <v>0</v>
          </cell>
          <cell r="M372">
            <v>0</v>
          </cell>
          <cell r="N372">
            <v>14497.2</v>
          </cell>
          <cell r="O372">
            <v>10307508</v>
          </cell>
          <cell r="P372">
            <v>8505408</v>
          </cell>
          <cell r="Q372">
            <v>1802100</v>
          </cell>
          <cell r="R372">
            <v>0</v>
          </cell>
          <cell r="S372">
            <v>0</v>
          </cell>
          <cell r="T372">
            <v>0</v>
          </cell>
          <cell r="U372">
            <v>3470225.84</v>
          </cell>
          <cell r="V372">
            <v>0</v>
          </cell>
          <cell r="W372">
            <v>0</v>
          </cell>
          <cell r="X372">
            <v>0</v>
          </cell>
          <cell r="Y372">
            <v>0</v>
          </cell>
          <cell r="Z372">
            <v>0</v>
          </cell>
          <cell r="AA372">
            <v>0</v>
          </cell>
          <cell r="AB372">
            <v>0</v>
          </cell>
          <cell r="AC372">
            <v>0</v>
          </cell>
          <cell r="AD372">
            <v>0</v>
          </cell>
          <cell r="AE372">
            <v>0</v>
          </cell>
          <cell r="AF372">
            <v>0</v>
          </cell>
          <cell r="AG372">
            <v>2584893</v>
          </cell>
          <cell r="AH372">
            <v>0</v>
          </cell>
          <cell r="AI372">
            <v>711</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6</v>
          </cell>
          <cell r="AY372">
            <v>1</v>
          </cell>
          <cell r="AZ372">
            <v>0</v>
          </cell>
          <cell r="BA372">
            <v>0</v>
          </cell>
          <cell r="BB372">
            <v>1993046242</v>
          </cell>
          <cell r="BC372">
            <v>5284900</v>
          </cell>
          <cell r="BD372" t="str">
            <v>AC</v>
          </cell>
          <cell r="BE372">
            <v>704</v>
          </cell>
        </row>
        <row r="373">
          <cell r="A373">
            <v>5859</v>
          </cell>
          <cell r="B373">
            <v>51</v>
          </cell>
          <cell r="C373">
            <v>2</v>
          </cell>
          <cell r="D373">
            <v>3</v>
          </cell>
          <cell r="E373" t="str">
            <v xml:space="preserve">Union Grove J1          </v>
          </cell>
          <cell r="F373">
            <v>869826</v>
          </cell>
          <cell r="G373">
            <v>539291922</v>
          </cell>
          <cell r="H373">
            <v>620</v>
          </cell>
          <cell r="I373">
            <v>7</v>
          </cell>
          <cell r="J373">
            <v>606</v>
          </cell>
          <cell r="K373">
            <v>606</v>
          </cell>
          <cell r="L373">
            <v>0</v>
          </cell>
          <cell r="M373">
            <v>0</v>
          </cell>
          <cell r="N373">
            <v>11282.19</v>
          </cell>
          <cell r="O373">
            <v>6994958</v>
          </cell>
          <cell r="P373">
            <v>6411708</v>
          </cell>
          <cell r="Q373">
            <v>583250</v>
          </cell>
          <cell r="R373">
            <v>0</v>
          </cell>
          <cell r="S373">
            <v>0</v>
          </cell>
          <cell r="T373">
            <v>0</v>
          </cell>
          <cell r="U373">
            <v>4516121.21</v>
          </cell>
          <cell r="V373">
            <v>0</v>
          </cell>
          <cell r="W373">
            <v>0</v>
          </cell>
          <cell r="X373">
            <v>0</v>
          </cell>
          <cell r="Y373">
            <v>0</v>
          </cell>
          <cell r="Z373">
            <v>0</v>
          </cell>
          <cell r="AA373">
            <v>0</v>
          </cell>
          <cell r="AB373">
            <v>0</v>
          </cell>
          <cell r="AC373">
            <v>0</v>
          </cell>
          <cell r="AD373">
            <v>0</v>
          </cell>
          <cell r="AE373">
            <v>0</v>
          </cell>
          <cell r="AF373">
            <v>0</v>
          </cell>
          <cell r="AG373">
            <v>1292446</v>
          </cell>
          <cell r="AH373">
            <v>0</v>
          </cell>
          <cell r="AI373">
            <v>620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6</v>
          </cell>
          <cell r="AY373">
            <v>1</v>
          </cell>
          <cell r="AZ373">
            <v>0</v>
          </cell>
          <cell r="BA373">
            <v>0</v>
          </cell>
          <cell r="BB373">
            <v>538859822</v>
          </cell>
          <cell r="BC373">
            <v>432100</v>
          </cell>
          <cell r="BD373" t="str">
            <v>AC</v>
          </cell>
          <cell r="BE373">
            <v>613</v>
          </cell>
        </row>
        <row r="374">
          <cell r="A374">
            <v>5866</v>
          </cell>
          <cell r="B374">
            <v>36</v>
          </cell>
          <cell r="C374">
            <v>7</v>
          </cell>
          <cell r="D374">
            <v>1</v>
          </cell>
          <cell r="E374" t="str">
            <v xml:space="preserve">Valders Area            </v>
          </cell>
          <cell r="F374">
            <v>842259</v>
          </cell>
          <cell r="G374">
            <v>801830339</v>
          </cell>
          <cell r="H374">
            <v>952</v>
          </cell>
          <cell r="I374">
            <v>27</v>
          </cell>
          <cell r="J374">
            <v>884</v>
          </cell>
          <cell r="K374">
            <v>891</v>
          </cell>
          <cell r="L374">
            <v>0</v>
          </cell>
          <cell r="M374">
            <v>0.36</v>
          </cell>
          <cell r="N374">
            <v>12987.52</v>
          </cell>
          <cell r="O374">
            <v>12364122</v>
          </cell>
          <cell r="P374">
            <v>9949447</v>
          </cell>
          <cell r="Q374">
            <v>2414675</v>
          </cell>
          <cell r="R374">
            <v>0</v>
          </cell>
          <cell r="S374">
            <v>0</v>
          </cell>
          <cell r="T374">
            <v>0</v>
          </cell>
          <cell r="U374">
            <v>6167398.29</v>
          </cell>
          <cell r="V374">
            <v>0</v>
          </cell>
          <cell r="W374">
            <v>0</v>
          </cell>
          <cell r="X374">
            <v>0</v>
          </cell>
          <cell r="Y374">
            <v>0</v>
          </cell>
          <cell r="Z374">
            <v>0</v>
          </cell>
          <cell r="AA374">
            <v>0</v>
          </cell>
          <cell r="AB374">
            <v>0</v>
          </cell>
          <cell r="AC374">
            <v>0.48</v>
          </cell>
          <cell r="AD374">
            <v>0.23</v>
          </cell>
          <cell r="AE374">
            <v>0</v>
          </cell>
          <cell r="AF374">
            <v>0</v>
          </cell>
          <cell r="AG374">
            <v>861631</v>
          </cell>
          <cell r="AH374">
            <v>0</v>
          </cell>
          <cell r="AI374">
            <v>952</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37</v>
          </cell>
          <cell r="AY374">
            <v>0</v>
          </cell>
          <cell r="AZ374">
            <v>0</v>
          </cell>
          <cell r="BA374">
            <v>0</v>
          </cell>
          <cell r="BB374">
            <v>801206739</v>
          </cell>
          <cell r="BC374">
            <v>623600</v>
          </cell>
          <cell r="BD374" t="str">
            <v>AC</v>
          </cell>
          <cell r="BE374">
            <v>915</v>
          </cell>
        </row>
        <row r="375">
          <cell r="A375">
            <v>5901</v>
          </cell>
          <cell r="B375">
            <v>13</v>
          </cell>
          <cell r="C375">
            <v>2</v>
          </cell>
          <cell r="D375">
            <v>1</v>
          </cell>
          <cell r="E375" t="str">
            <v xml:space="preserve">Verona Area             </v>
          </cell>
          <cell r="F375">
            <v>1058573</v>
          </cell>
          <cell r="G375">
            <v>6089972647</v>
          </cell>
          <cell r="H375">
            <v>5753</v>
          </cell>
          <cell r="I375">
            <v>83</v>
          </cell>
          <cell r="J375">
            <v>5594</v>
          </cell>
          <cell r="K375">
            <v>5643</v>
          </cell>
          <cell r="L375">
            <v>0</v>
          </cell>
          <cell r="M375">
            <v>1.54</v>
          </cell>
          <cell r="N375">
            <v>16594.32</v>
          </cell>
          <cell r="O375">
            <v>95467094.849999994</v>
          </cell>
          <cell r="P375">
            <v>70345438</v>
          </cell>
          <cell r="Q375">
            <v>25121656.850000001</v>
          </cell>
          <cell r="R375">
            <v>0</v>
          </cell>
          <cell r="S375">
            <v>0</v>
          </cell>
          <cell r="T375">
            <v>0</v>
          </cell>
          <cell r="U375">
            <v>25082293.699999999</v>
          </cell>
          <cell r="V375">
            <v>61159.85</v>
          </cell>
          <cell r="W375">
            <v>0</v>
          </cell>
          <cell r="X375">
            <v>0</v>
          </cell>
          <cell r="Y375">
            <v>0</v>
          </cell>
          <cell r="Z375">
            <v>0</v>
          </cell>
          <cell r="AA375">
            <v>0</v>
          </cell>
          <cell r="AB375">
            <v>0</v>
          </cell>
          <cell r="AC375">
            <v>1.54</v>
          </cell>
          <cell r="AD375">
            <v>1.54</v>
          </cell>
          <cell r="AE375">
            <v>0</v>
          </cell>
          <cell r="AF375">
            <v>0</v>
          </cell>
          <cell r="AG375">
            <v>861631</v>
          </cell>
          <cell r="AH375">
            <v>0</v>
          </cell>
          <cell r="AI375">
            <v>5753</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32</v>
          </cell>
          <cell r="AY375">
            <v>4</v>
          </cell>
          <cell r="AZ375">
            <v>0</v>
          </cell>
          <cell r="BA375">
            <v>13</v>
          </cell>
          <cell r="BB375">
            <v>6058319447</v>
          </cell>
          <cell r="BC375">
            <v>31653200</v>
          </cell>
          <cell r="BD375" t="str">
            <v>AC</v>
          </cell>
          <cell r="BE375">
            <v>5704</v>
          </cell>
        </row>
        <row r="376">
          <cell r="A376">
            <v>5960</v>
          </cell>
          <cell r="B376">
            <v>62</v>
          </cell>
          <cell r="C376">
            <v>3</v>
          </cell>
          <cell r="D376">
            <v>1</v>
          </cell>
          <cell r="E376" t="str">
            <v xml:space="preserve">Kickapoo Area           </v>
          </cell>
          <cell r="F376">
            <v>644146</v>
          </cell>
          <cell r="G376">
            <v>282136089</v>
          </cell>
          <cell r="H376">
            <v>438</v>
          </cell>
          <cell r="I376">
            <v>17</v>
          </cell>
          <cell r="J376">
            <v>411</v>
          </cell>
          <cell r="K376">
            <v>424</v>
          </cell>
          <cell r="L376">
            <v>0</v>
          </cell>
          <cell r="M376">
            <v>0</v>
          </cell>
          <cell r="N376">
            <v>12392.42</v>
          </cell>
          <cell r="O376">
            <v>5427882</v>
          </cell>
          <cell r="P376">
            <v>4536808</v>
          </cell>
          <cell r="Q376">
            <v>891074</v>
          </cell>
          <cell r="R376">
            <v>0</v>
          </cell>
          <cell r="S376">
            <v>0</v>
          </cell>
          <cell r="T376">
            <v>0</v>
          </cell>
          <cell r="U376">
            <v>3475112.67</v>
          </cell>
          <cell r="V376">
            <v>0</v>
          </cell>
          <cell r="W376">
            <v>0</v>
          </cell>
          <cell r="X376">
            <v>0</v>
          </cell>
          <cell r="Y376">
            <v>0</v>
          </cell>
          <cell r="Z376">
            <v>0</v>
          </cell>
          <cell r="AA376">
            <v>0</v>
          </cell>
          <cell r="AB376">
            <v>0</v>
          </cell>
          <cell r="AC376">
            <v>0</v>
          </cell>
          <cell r="AD376">
            <v>0</v>
          </cell>
          <cell r="AE376">
            <v>0</v>
          </cell>
          <cell r="AF376">
            <v>0</v>
          </cell>
          <cell r="AG376">
            <v>861631</v>
          </cell>
          <cell r="AH376">
            <v>0</v>
          </cell>
          <cell r="AI376">
            <v>438</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3</v>
          </cell>
          <cell r="AY376">
            <v>0</v>
          </cell>
          <cell r="AZ376">
            <v>0</v>
          </cell>
          <cell r="BA376">
            <v>0</v>
          </cell>
          <cell r="BB376">
            <v>281784689</v>
          </cell>
          <cell r="BC376">
            <v>351400</v>
          </cell>
          <cell r="BD376" t="str">
            <v>AC</v>
          </cell>
          <cell r="BE376">
            <v>435</v>
          </cell>
        </row>
        <row r="377">
          <cell r="A377">
            <v>5985</v>
          </cell>
          <cell r="B377">
            <v>62</v>
          </cell>
          <cell r="C377">
            <v>4</v>
          </cell>
          <cell r="D377">
            <v>1</v>
          </cell>
          <cell r="E377" t="str">
            <v xml:space="preserve">Viroqua Area            </v>
          </cell>
          <cell r="F377">
            <v>692380</v>
          </cell>
          <cell r="G377">
            <v>775465261</v>
          </cell>
          <cell r="H377">
            <v>1120</v>
          </cell>
          <cell r="I377">
            <v>32</v>
          </cell>
          <cell r="J377">
            <v>1037</v>
          </cell>
          <cell r="K377">
            <v>1024</v>
          </cell>
          <cell r="L377">
            <v>0</v>
          </cell>
          <cell r="M377">
            <v>0.41</v>
          </cell>
          <cell r="N377">
            <v>11500.57</v>
          </cell>
          <cell r="O377">
            <v>12880641</v>
          </cell>
          <cell r="P377">
            <v>12316016</v>
          </cell>
          <cell r="Q377">
            <v>564625</v>
          </cell>
          <cell r="R377">
            <v>0</v>
          </cell>
          <cell r="S377">
            <v>0</v>
          </cell>
          <cell r="T377">
            <v>0</v>
          </cell>
          <cell r="U377">
            <v>7842716.4400000004</v>
          </cell>
          <cell r="V377">
            <v>0</v>
          </cell>
          <cell r="W377">
            <v>0</v>
          </cell>
          <cell r="X377">
            <v>0</v>
          </cell>
          <cell r="Y377">
            <v>0</v>
          </cell>
          <cell r="Z377">
            <v>0</v>
          </cell>
          <cell r="AA377">
            <v>0</v>
          </cell>
          <cell r="AB377">
            <v>0</v>
          </cell>
          <cell r="AC377">
            <v>0.19</v>
          </cell>
          <cell r="AD377">
            <v>0.63</v>
          </cell>
          <cell r="AE377">
            <v>0</v>
          </cell>
          <cell r="AF377">
            <v>0</v>
          </cell>
          <cell r="AG377">
            <v>861631</v>
          </cell>
          <cell r="AH377">
            <v>0</v>
          </cell>
          <cell r="AI377">
            <v>1120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57</v>
          </cell>
          <cell r="AY377">
            <v>0</v>
          </cell>
          <cell r="AZ377">
            <v>0</v>
          </cell>
          <cell r="BA377">
            <v>0</v>
          </cell>
          <cell r="BB377">
            <v>774890561</v>
          </cell>
          <cell r="BC377">
            <v>574700</v>
          </cell>
          <cell r="BD377" t="str">
            <v>AC</v>
          </cell>
          <cell r="BE377">
            <v>1063</v>
          </cell>
        </row>
        <row r="378">
          <cell r="A378">
            <v>5992</v>
          </cell>
          <cell r="B378">
            <v>21</v>
          </cell>
          <cell r="C378">
            <v>8</v>
          </cell>
          <cell r="D378">
            <v>1</v>
          </cell>
          <cell r="E378" t="str">
            <v xml:space="preserve">Wabeno Area             </v>
          </cell>
          <cell r="F378">
            <v>2592944</v>
          </cell>
          <cell r="G378">
            <v>1055328317</v>
          </cell>
          <cell r="H378">
            <v>407</v>
          </cell>
          <cell r="I378">
            <v>5</v>
          </cell>
          <cell r="J378">
            <v>399</v>
          </cell>
          <cell r="K378">
            <v>399</v>
          </cell>
          <cell r="L378">
            <v>0</v>
          </cell>
          <cell r="M378">
            <v>0.28999999999999998</v>
          </cell>
          <cell r="N378">
            <v>14857.12</v>
          </cell>
          <cell r="O378">
            <v>6046846</v>
          </cell>
          <cell r="P378">
            <v>6128630</v>
          </cell>
          <cell r="Q378">
            <v>0</v>
          </cell>
          <cell r="R378">
            <v>0</v>
          </cell>
          <cell r="S378">
            <v>81784</v>
          </cell>
          <cell r="T378">
            <v>81784</v>
          </cell>
          <cell r="U378">
            <v>50599.21</v>
          </cell>
          <cell r="V378">
            <v>0</v>
          </cell>
          <cell r="W378">
            <v>0</v>
          </cell>
          <cell r="X378">
            <v>0</v>
          </cell>
          <cell r="Y378">
            <v>0</v>
          </cell>
          <cell r="Z378">
            <v>0</v>
          </cell>
          <cell r="AA378">
            <v>0</v>
          </cell>
          <cell r="AB378">
            <v>0</v>
          </cell>
          <cell r="AC378">
            <v>0.3</v>
          </cell>
          <cell r="AD378">
            <v>0.28000000000000003</v>
          </cell>
          <cell r="AE378">
            <v>0</v>
          </cell>
          <cell r="AF378">
            <v>0</v>
          </cell>
          <cell r="AG378">
            <v>861631</v>
          </cell>
          <cell r="AH378">
            <v>0</v>
          </cell>
          <cell r="AI378">
            <v>407</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3</v>
          </cell>
          <cell r="AY378">
            <v>0</v>
          </cell>
          <cell r="AZ378">
            <v>0</v>
          </cell>
          <cell r="BA378">
            <v>0</v>
          </cell>
          <cell r="BB378">
            <v>1054964917</v>
          </cell>
          <cell r="BC378">
            <v>363400</v>
          </cell>
          <cell r="BD378" t="str">
            <v>AC</v>
          </cell>
          <cell r="BE378">
            <v>404</v>
          </cell>
        </row>
        <row r="379">
          <cell r="A379">
            <v>6013</v>
          </cell>
          <cell r="B379">
            <v>64</v>
          </cell>
          <cell r="C379">
            <v>2</v>
          </cell>
          <cell r="D379">
            <v>2</v>
          </cell>
          <cell r="E379" t="str">
            <v xml:space="preserve">Big Foot UHS            </v>
          </cell>
          <cell r="F379">
            <v>7796270</v>
          </cell>
          <cell r="G379">
            <v>3718820740</v>
          </cell>
          <cell r="H379">
            <v>477</v>
          </cell>
          <cell r="I379">
            <v>5</v>
          </cell>
          <cell r="J379">
            <v>475</v>
          </cell>
          <cell r="K379">
            <v>468</v>
          </cell>
          <cell r="L379">
            <v>0</v>
          </cell>
          <cell r="M379">
            <v>0</v>
          </cell>
          <cell r="N379">
            <v>16040.23</v>
          </cell>
          <cell r="O379">
            <v>7651191</v>
          </cell>
          <cell r="P379">
            <v>6786398</v>
          </cell>
          <cell r="Q379">
            <v>864793</v>
          </cell>
          <cell r="R379">
            <v>0</v>
          </cell>
          <cell r="S379">
            <v>0</v>
          </cell>
          <cell r="T379">
            <v>0</v>
          </cell>
          <cell r="U379">
            <v>46458.6</v>
          </cell>
          <cell r="V379">
            <v>0</v>
          </cell>
          <cell r="W379">
            <v>0</v>
          </cell>
          <cell r="X379">
            <v>0</v>
          </cell>
          <cell r="Y379">
            <v>0</v>
          </cell>
          <cell r="Z379">
            <v>0</v>
          </cell>
          <cell r="AA379">
            <v>0</v>
          </cell>
          <cell r="AB379">
            <v>0</v>
          </cell>
          <cell r="AC379">
            <v>0</v>
          </cell>
          <cell r="AD379">
            <v>0</v>
          </cell>
          <cell r="AE379">
            <v>1</v>
          </cell>
          <cell r="AF379">
            <v>1</v>
          </cell>
          <cell r="AG379">
            <v>2584893</v>
          </cell>
          <cell r="AH379">
            <v>0</v>
          </cell>
          <cell r="AI379">
            <v>477</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3717538040</v>
          </cell>
          <cell r="BC379">
            <v>1282700</v>
          </cell>
          <cell r="BD379" t="str">
            <v>AC</v>
          </cell>
          <cell r="BE379">
            <v>477</v>
          </cell>
        </row>
        <row r="380">
          <cell r="A380">
            <v>6022</v>
          </cell>
          <cell r="B380">
            <v>64</v>
          </cell>
          <cell r="C380">
            <v>2</v>
          </cell>
          <cell r="D380">
            <v>3</v>
          </cell>
          <cell r="E380" t="str">
            <v xml:space="preserve">Walworth J1             </v>
          </cell>
          <cell r="F380">
            <v>1291003</v>
          </cell>
          <cell r="G380">
            <v>528020423</v>
          </cell>
          <cell r="H380">
            <v>409</v>
          </cell>
          <cell r="I380">
            <v>6</v>
          </cell>
          <cell r="J380">
            <v>395</v>
          </cell>
          <cell r="K380">
            <v>401</v>
          </cell>
          <cell r="L380">
            <v>0</v>
          </cell>
          <cell r="M380">
            <v>0</v>
          </cell>
          <cell r="N380">
            <v>11398.96</v>
          </cell>
          <cell r="O380">
            <v>4662176</v>
          </cell>
          <cell r="P380">
            <v>4087651</v>
          </cell>
          <cell r="Q380">
            <v>574525</v>
          </cell>
          <cell r="R380">
            <v>0</v>
          </cell>
          <cell r="S380">
            <v>0</v>
          </cell>
          <cell r="T380">
            <v>0</v>
          </cell>
          <cell r="U380">
            <v>2576680.88</v>
          </cell>
          <cell r="V380">
            <v>0</v>
          </cell>
          <cell r="W380">
            <v>0</v>
          </cell>
          <cell r="X380">
            <v>0</v>
          </cell>
          <cell r="Y380">
            <v>0</v>
          </cell>
          <cell r="Z380">
            <v>0</v>
          </cell>
          <cell r="AA380">
            <v>0</v>
          </cell>
          <cell r="AB380">
            <v>0</v>
          </cell>
          <cell r="AC380">
            <v>0</v>
          </cell>
          <cell r="AD380">
            <v>0</v>
          </cell>
          <cell r="AE380">
            <v>0</v>
          </cell>
          <cell r="AF380">
            <v>0</v>
          </cell>
          <cell r="AG380">
            <v>1292446</v>
          </cell>
          <cell r="AH380">
            <v>0</v>
          </cell>
          <cell r="AI380">
            <v>409</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5</v>
          </cell>
          <cell r="AY380">
            <v>0</v>
          </cell>
          <cell r="AZ380">
            <v>0</v>
          </cell>
          <cell r="BA380">
            <v>0</v>
          </cell>
          <cell r="BB380">
            <v>526873723</v>
          </cell>
          <cell r="BC380">
            <v>1146700</v>
          </cell>
          <cell r="BD380" t="str">
            <v>AC</v>
          </cell>
          <cell r="BE380">
            <v>404</v>
          </cell>
        </row>
        <row r="381">
          <cell r="A381">
            <v>6027</v>
          </cell>
          <cell r="B381">
            <v>4</v>
          </cell>
          <cell r="C381">
            <v>12</v>
          </cell>
          <cell r="D381">
            <v>1</v>
          </cell>
          <cell r="E381" t="str">
            <v xml:space="preserve">Washburn                </v>
          </cell>
          <cell r="F381">
            <v>800848</v>
          </cell>
          <cell r="G381">
            <v>402025606</v>
          </cell>
          <cell r="H381">
            <v>502</v>
          </cell>
          <cell r="I381">
            <v>14</v>
          </cell>
          <cell r="J381">
            <v>478</v>
          </cell>
          <cell r="K381">
            <v>477</v>
          </cell>
          <cell r="L381">
            <v>0</v>
          </cell>
          <cell r="M381">
            <v>0.85</v>
          </cell>
          <cell r="N381">
            <v>11613.07</v>
          </cell>
          <cell r="O381">
            <v>5829760.8799999999</v>
          </cell>
          <cell r="P381">
            <v>5660053</v>
          </cell>
          <cell r="Q381">
            <v>169707.88</v>
          </cell>
          <cell r="R381">
            <v>0</v>
          </cell>
          <cell r="S381">
            <v>0</v>
          </cell>
          <cell r="T381">
            <v>0</v>
          </cell>
          <cell r="U381">
            <v>3433020.16</v>
          </cell>
          <cell r="V381">
            <v>19707.88</v>
          </cell>
          <cell r="W381">
            <v>0</v>
          </cell>
          <cell r="X381">
            <v>0</v>
          </cell>
          <cell r="Y381">
            <v>0</v>
          </cell>
          <cell r="Z381">
            <v>0</v>
          </cell>
          <cell r="AA381">
            <v>0</v>
          </cell>
          <cell r="AB381">
            <v>0</v>
          </cell>
          <cell r="AC381">
            <v>0.82</v>
          </cell>
          <cell r="AD381">
            <v>0.87</v>
          </cell>
          <cell r="AE381">
            <v>0</v>
          </cell>
          <cell r="AF381">
            <v>0</v>
          </cell>
          <cell r="AG381">
            <v>861631</v>
          </cell>
          <cell r="AH381">
            <v>0</v>
          </cell>
          <cell r="AI381">
            <v>502</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3</v>
          </cell>
          <cell r="AY381">
            <v>6</v>
          </cell>
          <cell r="AZ381">
            <v>0</v>
          </cell>
          <cell r="BA381">
            <v>0</v>
          </cell>
          <cell r="BB381">
            <v>401973006</v>
          </cell>
          <cell r="BC381">
            <v>52600</v>
          </cell>
          <cell r="BD381" t="str">
            <v>AC</v>
          </cell>
          <cell r="BE381">
            <v>493</v>
          </cell>
        </row>
        <row r="382">
          <cell r="A382">
            <v>6069</v>
          </cell>
          <cell r="B382">
            <v>15</v>
          </cell>
          <cell r="C382">
            <v>7</v>
          </cell>
          <cell r="D382">
            <v>1</v>
          </cell>
          <cell r="E382" t="str">
            <v xml:space="preserve">Washington              </v>
          </cell>
          <cell r="F382">
            <v>6094140</v>
          </cell>
          <cell r="G382">
            <v>377836700</v>
          </cell>
          <cell r="H382">
            <v>62</v>
          </cell>
          <cell r="I382">
            <v>0</v>
          </cell>
          <cell r="J382">
            <v>62</v>
          </cell>
          <cell r="K382">
            <v>61</v>
          </cell>
          <cell r="L382">
            <v>0</v>
          </cell>
          <cell r="M382">
            <v>0.4</v>
          </cell>
          <cell r="N382">
            <v>24726.65</v>
          </cell>
          <cell r="O382">
            <v>1533052.07</v>
          </cell>
          <cell r="P382">
            <v>1458672</v>
          </cell>
          <cell r="Q382">
            <v>74380.070000000007</v>
          </cell>
          <cell r="R382">
            <v>0</v>
          </cell>
          <cell r="S382">
            <v>0</v>
          </cell>
          <cell r="T382">
            <v>0</v>
          </cell>
          <cell r="U382">
            <v>0</v>
          </cell>
          <cell r="V382">
            <v>5425.07</v>
          </cell>
          <cell r="W382">
            <v>0</v>
          </cell>
          <cell r="X382">
            <v>0</v>
          </cell>
          <cell r="Y382">
            <v>0</v>
          </cell>
          <cell r="Z382">
            <v>0</v>
          </cell>
          <cell r="AA382">
            <v>0</v>
          </cell>
          <cell r="AB382">
            <v>0</v>
          </cell>
          <cell r="AC382">
            <v>0</v>
          </cell>
          <cell r="AD382">
            <v>0.79</v>
          </cell>
          <cell r="AE382">
            <v>0</v>
          </cell>
          <cell r="AF382">
            <v>0</v>
          </cell>
          <cell r="AG382">
            <v>861631</v>
          </cell>
          <cell r="AH382">
            <v>0</v>
          </cell>
          <cell r="AI382">
            <v>62</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377794600</v>
          </cell>
          <cell r="BC382">
            <v>42100</v>
          </cell>
          <cell r="BD382" t="str">
            <v>AC</v>
          </cell>
          <cell r="BE382">
            <v>62</v>
          </cell>
        </row>
        <row r="383">
          <cell r="A383">
            <v>6083</v>
          </cell>
          <cell r="B383">
            <v>51</v>
          </cell>
          <cell r="C383">
            <v>2</v>
          </cell>
          <cell r="D383">
            <v>2</v>
          </cell>
          <cell r="E383" t="str">
            <v xml:space="preserve">Waterford UHS           </v>
          </cell>
          <cell r="F383">
            <v>2542751</v>
          </cell>
          <cell r="G383">
            <v>2486810874</v>
          </cell>
          <cell r="H383">
            <v>978</v>
          </cell>
          <cell r="I383">
            <v>20</v>
          </cell>
          <cell r="J383">
            <v>953</v>
          </cell>
          <cell r="K383">
            <v>955</v>
          </cell>
          <cell r="L383">
            <v>0</v>
          </cell>
          <cell r="M383">
            <v>0</v>
          </cell>
          <cell r="N383">
            <v>15239.75</v>
          </cell>
          <cell r="O383">
            <v>14904474.67</v>
          </cell>
          <cell r="P383">
            <v>14245445</v>
          </cell>
          <cell r="Q383">
            <v>659029.67000000004</v>
          </cell>
          <cell r="R383">
            <v>0</v>
          </cell>
          <cell r="S383">
            <v>0</v>
          </cell>
          <cell r="T383">
            <v>0</v>
          </cell>
          <cell r="U383">
            <v>5603368.0800000001</v>
          </cell>
          <cell r="V383">
            <v>3.67</v>
          </cell>
          <cell r="W383">
            <v>0</v>
          </cell>
          <cell r="X383">
            <v>0</v>
          </cell>
          <cell r="Y383">
            <v>0</v>
          </cell>
          <cell r="Z383">
            <v>0</v>
          </cell>
          <cell r="AA383">
            <v>0</v>
          </cell>
          <cell r="AB383">
            <v>0</v>
          </cell>
          <cell r="AC383">
            <v>0</v>
          </cell>
          <cell r="AD383">
            <v>0</v>
          </cell>
          <cell r="AE383">
            <v>0</v>
          </cell>
          <cell r="AF383">
            <v>0</v>
          </cell>
          <cell r="AG383">
            <v>2584893</v>
          </cell>
          <cell r="AH383">
            <v>0</v>
          </cell>
          <cell r="AI383">
            <v>978</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3</v>
          </cell>
          <cell r="AY383">
            <v>1</v>
          </cell>
          <cell r="AZ383">
            <v>0</v>
          </cell>
          <cell r="BA383">
            <v>0</v>
          </cell>
          <cell r="BB383">
            <v>2485550274</v>
          </cell>
          <cell r="BC383">
            <v>1260600</v>
          </cell>
          <cell r="BD383" t="str">
            <v>AC</v>
          </cell>
          <cell r="BE383">
            <v>974</v>
          </cell>
        </row>
        <row r="384">
          <cell r="A384">
            <v>6104</v>
          </cell>
          <cell r="B384">
            <v>51</v>
          </cell>
          <cell r="C384">
            <v>2</v>
          </cell>
          <cell r="D384">
            <v>3</v>
          </cell>
          <cell r="E384" t="str">
            <v xml:space="preserve">Washington-Caldwell     </v>
          </cell>
          <cell r="F384">
            <v>1333175</v>
          </cell>
          <cell r="G384">
            <v>238638344</v>
          </cell>
          <cell r="H384">
            <v>179</v>
          </cell>
          <cell r="I384">
            <v>0</v>
          </cell>
          <cell r="J384">
            <v>174</v>
          </cell>
          <cell r="K384">
            <v>175</v>
          </cell>
          <cell r="L384">
            <v>0</v>
          </cell>
          <cell r="M384">
            <v>0</v>
          </cell>
          <cell r="N384">
            <v>12593.06</v>
          </cell>
          <cell r="O384">
            <v>2254157.56</v>
          </cell>
          <cell r="P384">
            <v>2249820.4</v>
          </cell>
          <cell r="Q384">
            <v>4337.16</v>
          </cell>
          <cell r="R384">
            <v>0</v>
          </cell>
          <cell r="S384">
            <v>0</v>
          </cell>
          <cell r="T384">
            <v>0</v>
          </cell>
          <cell r="U384">
            <v>885533.8</v>
          </cell>
          <cell r="V384">
            <v>4337.16</v>
          </cell>
          <cell r="W384">
            <v>0</v>
          </cell>
          <cell r="X384">
            <v>0</v>
          </cell>
          <cell r="Y384">
            <v>0</v>
          </cell>
          <cell r="Z384">
            <v>0</v>
          </cell>
          <cell r="AA384">
            <v>0</v>
          </cell>
          <cell r="AB384">
            <v>0</v>
          </cell>
          <cell r="AC384">
            <v>0</v>
          </cell>
          <cell r="AD384">
            <v>0</v>
          </cell>
          <cell r="AE384">
            <v>0</v>
          </cell>
          <cell r="AF384">
            <v>0</v>
          </cell>
          <cell r="AG384">
            <v>1292446</v>
          </cell>
          <cell r="AH384">
            <v>0</v>
          </cell>
          <cell r="AI384">
            <v>179</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4</v>
          </cell>
          <cell r="AY384">
            <v>0</v>
          </cell>
          <cell r="AZ384">
            <v>0</v>
          </cell>
          <cell r="BA384">
            <v>0</v>
          </cell>
          <cell r="BB384">
            <v>238576844</v>
          </cell>
          <cell r="BC384">
            <v>61500</v>
          </cell>
          <cell r="BD384" t="str">
            <v>AC</v>
          </cell>
          <cell r="BE384">
            <v>175</v>
          </cell>
        </row>
        <row r="385">
          <cell r="A385">
            <v>6113</v>
          </cell>
          <cell r="B385">
            <v>51</v>
          </cell>
          <cell r="C385">
            <v>2</v>
          </cell>
          <cell r="D385">
            <v>3</v>
          </cell>
          <cell r="E385" t="str">
            <v xml:space="preserve">Waterford Graded        </v>
          </cell>
          <cell r="F385">
            <v>1250014</v>
          </cell>
          <cell r="G385">
            <v>1751270090</v>
          </cell>
          <cell r="H385">
            <v>1401</v>
          </cell>
          <cell r="I385">
            <v>11</v>
          </cell>
          <cell r="J385">
            <v>1367</v>
          </cell>
          <cell r="K385">
            <v>1372</v>
          </cell>
          <cell r="L385">
            <v>0</v>
          </cell>
          <cell r="M385">
            <v>0</v>
          </cell>
          <cell r="N385">
            <v>14131.78</v>
          </cell>
          <cell r="O385">
            <v>19798624</v>
          </cell>
          <cell r="P385">
            <v>16532019</v>
          </cell>
          <cell r="Q385">
            <v>3266605</v>
          </cell>
          <cell r="R385">
            <v>0</v>
          </cell>
          <cell r="S385">
            <v>0</v>
          </cell>
          <cell r="T385">
            <v>0</v>
          </cell>
          <cell r="U385">
            <v>8109506.8399999999</v>
          </cell>
          <cell r="V385">
            <v>0</v>
          </cell>
          <cell r="W385">
            <v>0</v>
          </cell>
          <cell r="X385">
            <v>0</v>
          </cell>
          <cell r="Y385">
            <v>0</v>
          </cell>
          <cell r="Z385">
            <v>0</v>
          </cell>
          <cell r="AA385">
            <v>0</v>
          </cell>
          <cell r="AB385">
            <v>0</v>
          </cell>
          <cell r="AC385">
            <v>0</v>
          </cell>
          <cell r="AD385">
            <v>0</v>
          </cell>
          <cell r="AE385">
            <v>0</v>
          </cell>
          <cell r="AF385">
            <v>0</v>
          </cell>
          <cell r="AG385">
            <v>1292446</v>
          </cell>
          <cell r="AH385">
            <v>0</v>
          </cell>
          <cell r="AI385">
            <v>1401</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20</v>
          </cell>
          <cell r="AY385">
            <v>0</v>
          </cell>
          <cell r="AZ385">
            <v>0</v>
          </cell>
          <cell r="BA385">
            <v>0</v>
          </cell>
          <cell r="BB385">
            <v>1750128390</v>
          </cell>
          <cell r="BC385">
            <v>1141700</v>
          </cell>
          <cell r="BD385" t="str">
            <v>AC</v>
          </cell>
          <cell r="BE385">
            <v>1381</v>
          </cell>
        </row>
        <row r="386">
          <cell r="A386">
            <v>6118</v>
          </cell>
          <cell r="B386">
            <v>28</v>
          </cell>
          <cell r="C386">
            <v>2</v>
          </cell>
          <cell r="D386">
            <v>1</v>
          </cell>
          <cell r="E386" t="str">
            <v xml:space="preserve">Waterloo                </v>
          </cell>
          <cell r="F386">
            <v>731865</v>
          </cell>
          <cell r="G386">
            <v>589151011</v>
          </cell>
          <cell r="H386">
            <v>805</v>
          </cell>
          <cell r="I386">
            <v>15</v>
          </cell>
          <cell r="J386">
            <v>762</v>
          </cell>
          <cell r="K386">
            <v>752</v>
          </cell>
          <cell r="L386">
            <v>0</v>
          </cell>
          <cell r="M386">
            <v>0</v>
          </cell>
          <cell r="N386">
            <v>12929.01</v>
          </cell>
          <cell r="O386">
            <v>10407857.029999999</v>
          </cell>
          <cell r="P386">
            <v>9262325.0299999993</v>
          </cell>
          <cell r="Q386">
            <v>1145532</v>
          </cell>
          <cell r="R386">
            <v>0</v>
          </cell>
          <cell r="S386">
            <v>0</v>
          </cell>
          <cell r="T386">
            <v>0</v>
          </cell>
          <cell r="U386">
            <v>5800608.8899999997</v>
          </cell>
          <cell r="V386">
            <v>0</v>
          </cell>
          <cell r="W386">
            <v>0</v>
          </cell>
          <cell r="X386">
            <v>0</v>
          </cell>
          <cell r="Y386">
            <v>0</v>
          </cell>
          <cell r="Z386">
            <v>0</v>
          </cell>
          <cell r="AA386">
            <v>0</v>
          </cell>
          <cell r="AB386">
            <v>0</v>
          </cell>
          <cell r="AC386">
            <v>0</v>
          </cell>
          <cell r="AD386">
            <v>0</v>
          </cell>
          <cell r="AE386">
            <v>0</v>
          </cell>
          <cell r="AF386">
            <v>0</v>
          </cell>
          <cell r="AG386">
            <v>861631</v>
          </cell>
          <cell r="AH386">
            <v>0</v>
          </cell>
          <cell r="AI386">
            <v>805</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30</v>
          </cell>
          <cell r="AY386">
            <v>2</v>
          </cell>
          <cell r="AZ386">
            <v>0</v>
          </cell>
          <cell r="BA386">
            <v>1</v>
          </cell>
          <cell r="BB386">
            <v>588823211</v>
          </cell>
          <cell r="BC386">
            <v>327800</v>
          </cell>
          <cell r="BD386" t="str">
            <v>AC</v>
          </cell>
          <cell r="BE386">
            <v>772</v>
          </cell>
        </row>
        <row r="387">
          <cell r="A387">
            <v>6125</v>
          </cell>
          <cell r="B387">
            <v>28</v>
          </cell>
          <cell r="C387">
            <v>2</v>
          </cell>
          <cell r="D387">
            <v>1</v>
          </cell>
          <cell r="E387" t="str">
            <v xml:space="preserve">Watertown               </v>
          </cell>
          <cell r="F387">
            <v>743986</v>
          </cell>
          <cell r="G387">
            <v>2780274597</v>
          </cell>
          <cell r="H387">
            <v>3737</v>
          </cell>
          <cell r="I387">
            <v>74</v>
          </cell>
          <cell r="J387">
            <v>3363</v>
          </cell>
          <cell r="K387">
            <v>3348</v>
          </cell>
          <cell r="L387">
            <v>0</v>
          </cell>
          <cell r="M387">
            <v>0.31</v>
          </cell>
          <cell r="N387">
            <v>11830.89</v>
          </cell>
          <cell r="O387">
            <v>44212038.759999998</v>
          </cell>
          <cell r="P387">
            <v>42063040.130000003</v>
          </cell>
          <cell r="Q387">
            <v>2148998.63</v>
          </cell>
          <cell r="R387">
            <v>0</v>
          </cell>
          <cell r="S387">
            <v>0</v>
          </cell>
          <cell r="T387">
            <v>0</v>
          </cell>
          <cell r="U387">
            <v>25932080.140000001</v>
          </cell>
          <cell r="V387">
            <v>0</v>
          </cell>
          <cell r="W387">
            <v>0</v>
          </cell>
          <cell r="X387">
            <v>0</v>
          </cell>
          <cell r="Y387">
            <v>0</v>
          </cell>
          <cell r="Z387">
            <v>0</v>
          </cell>
          <cell r="AA387">
            <v>0</v>
          </cell>
          <cell r="AB387">
            <v>0</v>
          </cell>
          <cell r="AC387">
            <v>0.31</v>
          </cell>
          <cell r="AD387">
            <v>0.31</v>
          </cell>
          <cell r="AE387">
            <v>0</v>
          </cell>
          <cell r="AF387">
            <v>1</v>
          </cell>
          <cell r="AG387">
            <v>861631</v>
          </cell>
          <cell r="AH387">
            <v>0</v>
          </cell>
          <cell r="AI387">
            <v>3737</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250</v>
          </cell>
          <cell r="AY387">
            <v>40</v>
          </cell>
          <cell r="AZ387">
            <v>0</v>
          </cell>
          <cell r="BA387">
            <v>17</v>
          </cell>
          <cell r="BB387">
            <v>2775670397</v>
          </cell>
          <cell r="BC387">
            <v>4604200</v>
          </cell>
          <cell r="BD387" t="str">
            <v>AC</v>
          </cell>
          <cell r="BE387">
            <v>3430</v>
          </cell>
        </row>
        <row r="388">
          <cell r="A388">
            <v>6174</v>
          </cell>
          <cell r="B388">
            <v>67</v>
          </cell>
          <cell r="C388">
            <v>1</v>
          </cell>
          <cell r="D388">
            <v>1</v>
          </cell>
          <cell r="E388" t="str">
            <v xml:space="preserve">Waukesha                </v>
          </cell>
          <cell r="F388">
            <v>1099885</v>
          </cell>
          <cell r="G388">
            <v>13283306948</v>
          </cell>
          <cell r="H388">
            <v>12077</v>
          </cell>
          <cell r="I388">
            <v>267</v>
          </cell>
          <cell r="J388">
            <v>11233</v>
          </cell>
          <cell r="K388">
            <v>11231</v>
          </cell>
          <cell r="L388">
            <v>0</v>
          </cell>
          <cell r="M388">
            <v>0</v>
          </cell>
          <cell r="N388">
            <v>10936.68</v>
          </cell>
          <cell r="O388">
            <v>132082326.53</v>
          </cell>
          <cell r="P388">
            <v>124584687</v>
          </cell>
          <cell r="Q388">
            <v>7608172.0999999996</v>
          </cell>
          <cell r="R388">
            <v>0</v>
          </cell>
          <cell r="S388">
            <v>0</v>
          </cell>
          <cell r="T388">
            <v>0</v>
          </cell>
          <cell r="U388">
            <v>56710929.439999998</v>
          </cell>
          <cell r="V388">
            <v>1278122.1000000001</v>
          </cell>
          <cell r="W388">
            <v>0</v>
          </cell>
          <cell r="X388">
            <v>0</v>
          </cell>
          <cell r="Y388">
            <v>0</v>
          </cell>
          <cell r="Z388">
            <v>0</v>
          </cell>
          <cell r="AA388">
            <v>0</v>
          </cell>
          <cell r="AB388">
            <v>0</v>
          </cell>
          <cell r="AC388">
            <v>0</v>
          </cell>
          <cell r="AD388">
            <v>0</v>
          </cell>
          <cell r="AE388">
            <v>0</v>
          </cell>
          <cell r="AF388">
            <v>0</v>
          </cell>
          <cell r="AG388">
            <v>861631</v>
          </cell>
          <cell r="AH388">
            <v>110532.57</v>
          </cell>
          <cell r="AI388">
            <v>12077</v>
          </cell>
          <cell r="AJ388">
            <v>0</v>
          </cell>
          <cell r="AK388">
            <v>0</v>
          </cell>
          <cell r="AL388">
            <v>0</v>
          </cell>
          <cell r="AM388">
            <v>0</v>
          </cell>
          <cell r="AN388">
            <v>0</v>
          </cell>
          <cell r="AO388">
            <v>0</v>
          </cell>
          <cell r="AP388">
            <v>0</v>
          </cell>
          <cell r="AQ388">
            <v>0</v>
          </cell>
          <cell r="AR388">
            <v>0</v>
          </cell>
          <cell r="AS388">
            <v>0</v>
          </cell>
          <cell r="AT388">
            <v>18</v>
          </cell>
          <cell r="AU388">
            <v>0</v>
          </cell>
          <cell r="AV388">
            <v>0</v>
          </cell>
          <cell r="AW388">
            <v>0</v>
          </cell>
          <cell r="AX388">
            <v>443</v>
          </cell>
          <cell r="AY388">
            <v>33</v>
          </cell>
          <cell r="AZ388">
            <v>0</v>
          </cell>
          <cell r="BA388">
            <v>93</v>
          </cell>
          <cell r="BB388">
            <v>13229772648</v>
          </cell>
          <cell r="BC388">
            <v>53534300</v>
          </cell>
          <cell r="BD388" t="str">
            <v>AC</v>
          </cell>
          <cell r="BE388">
            <v>11508</v>
          </cell>
        </row>
        <row r="389">
          <cell r="A389">
            <v>6181</v>
          </cell>
          <cell r="B389">
            <v>13</v>
          </cell>
          <cell r="C389">
            <v>2</v>
          </cell>
          <cell r="D389">
            <v>1</v>
          </cell>
          <cell r="E389" t="str">
            <v xml:space="preserve">Waunakee Community      </v>
          </cell>
          <cell r="F389">
            <v>928241</v>
          </cell>
          <cell r="G389">
            <v>3991438138</v>
          </cell>
          <cell r="H389">
            <v>4300</v>
          </cell>
          <cell r="I389">
            <v>166</v>
          </cell>
          <cell r="J389">
            <v>4118</v>
          </cell>
          <cell r="K389">
            <v>4126</v>
          </cell>
          <cell r="L389">
            <v>0</v>
          </cell>
          <cell r="M389">
            <v>0</v>
          </cell>
          <cell r="N389">
            <v>12909.59</v>
          </cell>
          <cell r="O389">
            <v>55511219.759999998</v>
          </cell>
          <cell r="P389">
            <v>47931531</v>
          </cell>
          <cell r="Q389">
            <v>7579688.7599999998</v>
          </cell>
          <cell r="R389">
            <v>0</v>
          </cell>
          <cell r="S389">
            <v>0</v>
          </cell>
          <cell r="T389">
            <v>0</v>
          </cell>
          <cell r="U389">
            <v>23686343.109999999</v>
          </cell>
          <cell r="V389">
            <v>212557.76</v>
          </cell>
          <cell r="W389">
            <v>0</v>
          </cell>
          <cell r="X389">
            <v>0</v>
          </cell>
          <cell r="Y389">
            <v>0</v>
          </cell>
          <cell r="Z389">
            <v>0</v>
          </cell>
          <cell r="AA389">
            <v>0</v>
          </cell>
          <cell r="AB389">
            <v>0</v>
          </cell>
          <cell r="AC389">
            <v>0</v>
          </cell>
          <cell r="AD389">
            <v>0</v>
          </cell>
          <cell r="AE389">
            <v>0</v>
          </cell>
          <cell r="AF389">
            <v>0</v>
          </cell>
          <cell r="AG389">
            <v>861631</v>
          </cell>
          <cell r="AH389">
            <v>0</v>
          </cell>
          <cell r="AI389">
            <v>4300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3</v>
          </cell>
          <cell r="AY389">
            <v>2</v>
          </cell>
          <cell r="AZ389">
            <v>0</v>
          </cell>
          <cell r="BA389">
            <v>7</v>
          </cell>
          <cell r="BB389">
            <v>3986556538</v>
          </cell>
          <cell r="BC389">
            <v>4881600</v>
          </cell>
          <cell r="BD389" t="str">
            <v>AC</v>
          </cell>
          <cell r="BE389">
            <v>4288</v>
          </cell>
        </row>
        <row r="390">
          <cell r="A390">
            <v>6195</v>
          </cell>
          <cell r="B390">
            <v>68</v>
          </cell>
          <cell r="C390">
            <v>5</v>
          </cell>
          <cell r="D390">
            <v>1</v>
          </cell>
          <cell r="E390" t="str">
            <v xml:space="preserve">Waupaca                 </v>
          </cell>
          <cell r="F390">
            <v>946356</v>
          </cell>
          <cell r="G390">
            <v>2022362393</v>
          </cell>
          <cell r="H390">
            <v>2137</v>
          </cell>
          <cell r="I390">
            <v>70</v>
          </cell>
          <cell r="J390">
            <v>1953</v>
          </cell>
          <cell r="K390">
            <v>1978</v>
          </cell>
          <cell r="L390">
            <v>0</v>
          </cell>
          <cell r="M390">
            <v>0.12</v>
          </cell>
          <cell r="N390">
            <v>10890.68</v>
          </cell>
          <cell r="O390">
            <v>23273378.870000001</v>
          </cell>
          <cell r="P390">
            <v>23222633</v>
          </cell>
          <cell r="Q390">
            <v>50745.87</v>
          </cell>
          <cell r="R390">
            <v>0</v>
          </cell>
          <cell r="S390">
            <v>0</v>
          </cell>
          <cell r="T390">
            <v>0</v>
          </cell>
          <cell r="U390">
            <v>11619649.18</v>
          </cell>
          <cell r="V390">
            <v>50745.87</v>
          </cell>
          <cell r="W390">
            <v>0</v>
          </cell>
          <cell r="X390">
            <v>0</v>
          </cell>
          <cell r="Y390">
            <v>0</v>
          </cell>
          <cell r="Z390">
            <v>0</v>
          </cell>
          <cell r="AA390">
            <v>0</v>
          </cell>
          <cell r="AB390">
            <v>0</v>
          </cell>
          <cell r="AC390">
            <v>0.11</v>
          </cell>
          <cell r="AD390">
            <v>0.12</v>
          </cell>
          <cell r="AE390">
            <v>0</v>
          </cell>
          <cell r="AF390">
            <v>0</v>
          </cell>
          <cell r="AG390">
            <v>861631</v>
          </cell>
          <cell r="AH390">
            <v>0</v>
          </cell>
          <cell r="AI390">
            <v>2137</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99</v>
          </cell>
          <cell r="AY390">
            <v>0</v>
          </cell>
          <cell r="AZ390">
            <v>0</v>
          </cell>
          <cell r="BA390">
            <v>2</v>
          </cell>
          <cell r="BB390">
            <v>2019007393</v>
          </cell>
          <cell r="BC390">
            <v>3355000</v>
          </cell>
          <cell r="BD390" t="str">
            <v>AC</v>
          </cell>
          <cell r="BE390">
            <v>2036</v>
          </cell>
        </row>
        <row r="391">
          <cell r="A391">
            <v>6216</v>
          </cell>
          <cell r="B391">
            <v>20</v>
          </cell>
          <cell r="C391">
            <v>6</v>
          </cell>
          <cell r="D391">
            <v>1</v>
          </cell>
          <cell r="E391" t="str">
            <v xml:space="preserve">Waupun                  </v>
          </cell>
          <cell r="F391">
            <v>632226</v>
          </cell>
          <cell r="G391">
            <v>1378884503</v>
          </cell>
          <cell r="H391">
            <v>2181</v>
          </cell>
          <cell r="I391">
            <v>29</v>
          </cell>
          <cell r="J391">
            <v>2028</v>
          </cell>
          <cell r="K391">
            <v>2022</v>
          </cell>
          <cell r="L391">
            <v>0</v>
          </cell>
          <cell r="M391">
            <v>0.34</v>
          </cell>
          <cell r="N391">
            <v>12064</v>
          </cell>
          <cell r="O391">
            <v>26311585</v>
          </cell>
          <cell r="P391">
            <v>23203315</v>
          </cell>
          <cell r="Q391">
            <v>3108270</v>
          </cell>
          <cell r="R391">
            <v>0</v>
          </cell>
          <cell r="S391">
            <v>0</v>
          </cell>
          <cell r="T391">
            <v>0</v>
          </cell>
          <cell r="U391">
            <v>15858231.189999999</v>
          </cell>
          <cell r="V391">
            <v>0</v>
          </cell>
          <cell r="W391">
            <v>0</v>
          </cell>
          <cell r="X391">
            <v>0</v>
          </cell>
          <cell r="Y391">
            <v>0</v>
          </cell>
          <cell r="Z391">
            <v>0</v>
          </cell>
          <cell r="AA391">
            <v>0</v>
          </cell>
          <cell r="AB391">
            <v>0</v>
          </cell>
          <cell r="AC391">
            <v>0.33</v>
          </cell>
          <cell r="AD391">
            <v>0.35</v>
          </cell>
          <cell r="AE391">
            <v>0</v>
          </cell>
          <cell r="AF391">
            <v>0</v>
          </cell>
          <cell r="AG391">
            <v>861631</v>
          </cell>
          <cell r="AH391">
            <v>0</v>
          </cell>
          <cell r="AI391">
            <v>2181</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105</v>
          </cell>
          <cell r="AY391">
            <v>22</v>
          </cell>
          <cell r="AZ391">
            <v>0</v>
          </cell>
          <cell r="BA391">
            <v>0</v>
          </cell>
          <cell r="BB391">
            <v>1378458303</v>
          </cell>
          <cell r="BC391">
            <v>426200</v>
          </cell>
          <cell r="BD391" t="str">
            <v>AC</v>
          </cell>
          <cell r="BE391">
            <v>2054</v>
          </cell>
        </row>
        <row r="392">
          <cell r="A392">
            <v>6223</v>
          </cell>
          <cell r="B392">
            <v>37</v>
          </cell>
          <cell r="C392">
            <v>9</v>
          </cell>
          <cell r="D392">
            <v>1</v>
          </cell>
          <cell r="E392" t="str">
            <v xml:space="preserve">Wausau                  </v>
          </cell>
          <cell r="F392">
            <v>615843</v>
          </cell>
          <cell r="G392">
            <v>5202025015</v>
          </cell>
          <cell r="H392">
            <v>8447</v>
          </cell>
          <cell r="I392">
            <v>291</v>
          </cell>
          <cell r="J392">
            <v>7887</v>
          </cell>
          <cell r="K392">
            <v>7923</v>
          </cell>
          <cell r="L392">
            <v>0</v>
          </cell>
          <cell r="M392">
            <v>3.13</v>
          </cell>
          <cell r="N392">
            <v>13055.17</v>
          </cell>
          <cell r="O392">
            <v>110277026</v>
          </cell>
          <cell r="P392">
            <v>92814716</v>
          </cell>
          <cell r="Q392">
            <v>17462310</v>
          </cell>
          <cell r="R392">
            <v>0</v>
          </cell>
          <cell r="S392">
            <v>0</v>
          </cell>
          <cell r="T392">
            <v>0</v>
          </cell>
          <cell r="U392">
            <v>63180311.25</v>
          </cell>
          <cell r="V392">
            <v>0</v>
          </cell>
          <cell r="W392">
            <v>0</v>
          </cell>
          <cell r="X392">
            <v>0</v>
          </cell>
          <cell r="Y392">
            <v>0</v>
          </cell>
          <cell r="Z392">
            <v>0</v>
          </cell>
          <cell r="AA392">
            <v>0</v>
          </cell>
          <cell r="AB392">
            <v>0</v>
          </cell>
          <cell r="AC392">
            <v>3.24</v>
          </cell>
          <cell r="AD392">
            <v>3.01</v>
          </cell>
          <cell r="AE392">
            <v>0</v>
          </cell>
          <cell r="AF392">
            <v>0</v>
          </cell>
          <cell r="AG392">
            <v>861631</v>
          </cell>
          <cell r="AH392">
            <v>0</v>
          </cell>
          <cell r="AI392">
            <v>8447</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240</v>
          </cell>
          <cell r="AY392">
            <v>8</v>
          </cell>
          <cell r="AZ392">
            <v>0</v>
          </cell>
          <cell r="BA392">
            <v>0</v>
          </cell>
          <cell r="BB392">
            <v>5153305515</v>
          </cell>
          <cell r="BC392">
            <v>48719500</v>
          </cell>
          <cell r="BD392" t="str">
            <v>AC</v>
          </cell>
          <cell r="BE392">
            <v>8199</v>
          </cell>
        </row>
        <row r="393">
          <cell r="A393">
            <v>6230</v>
          </cell>
          <cell r="B393">
            <v>38</v>
          </cell>
          <cell r="C393">
            <v>8</v>
          </cell>
          <cell r="D393">
            <v>1</v>
          </cell>
          <cell r="E393" t="str">
            <v xml:space="preserve">Wausaukee               </v>
          </cell>
          <cell r="F393">
            <v>2158763</v>
          </cell>
          <cell r="G393">
            <v>872140423</v>
          </cell>
          <cell r="H393">
            <v>404</v>
          </cell>
          <cell r="I393">
            <v>2</v>
          </cell>
          <cell r="J393">
            <v>391</v>
          </cell>
          <cell r="K393">
            <v>399</v>
          </cell>
          <cell r="L393">
            <v>0</v>
          </cell>
          <cell r="M393">
            <v>0</v>
          </cell>
          <cell r="N393">
            <v>10773.74</v>
          </cell>
          <cell r="O393">
            <v>4352592.59</v>
          </cell>
          <cell r="P393">
            <v>4352592.59</v>
          </cell>
          <cell r="Q393">
            <v>0</v>
          </cell>
          <cell r="R393">
            <v>0</v>
          </cell>
          <cell r="S393">
            <v>0</v>
          </cell>
          <cell r="T393">
            <v>0</v>
          </cell>
          <cell r="U393">
            <v>73854.28</v>
          </cell>
          <cell r="V393">
            <v>0</v>
          </cell>
          <cell r="W393">
            <v>0</v>
          </cell>
          <cell r="X393">
            <v>0</v>
          </cell>
          <cell r="Y393">
            <v>0</v>
          </cell>
          <cell r="Z393">
            <v>0</v>
          </cell>
          <cell r="AA393">
            <v>0</v>
          </cell>
          <cell r="AB393">
            <v>0</v>
          </cell>
          <cell r="AC393">
            <v>0</v>
          </cell>
          <cell r="AD393">
            <v>0</v>
          </cell>
          <cell r="AE393">
            <v>0</v>
          </cell>
          <cell r="AF393">
            <v>0</v>
          </cell>
          <cell r="AG393">
            <v>861631</v>
          </cell>
          <cell r="AH393">
            <v>0</v>
          </cell>
          <cell r="AI393">
            <v>404</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7</v>
          </cell>
          <cell r="AY393">
            <v>0</v>
          </cell>
          <cell r="AZ393">
            <v>0</v>
          </cell>
          <cell r="BA393">
            <v>0</v>
          </cell>
          <cell r="BB393">
            <v>871986523</v>
          </cell>
          <cell r="BC393">
            <v>153900</v>
          </cell>
          <cell r="BD393" t="str">
            <v>AC</v>
          </cell>
          <cell r="BE393">
            <v>397</v>
          </cell>
        </row>
        <row r="394">
          <cell r="A394">
            <v>6237</v>
          </cell>
          <cell r="B394">
            <v>69</v>
          </cell>
          <cell r="C394">
            <v>5</v>
          </cell>
          <cell r="D394">
            <v>1</v>
          </cell>
          <cell r="E394" t="str">
            <v xml:space="preserve">Wautoma Area            </v>
          </cell>
          <cell r="F394">
            <v>1026996</v>
          </cell>
          <cell r="G394">
            <v>1409038805</v>
          </cell>
          <cell r="H394">
            <v>1372</v>
          </cell>
          <cell r="I394">
            <v>31</v>
          </cell>
          <cell r="J394">
            <v>1338</v>
          </cell>
          <cell r="K394">
            <v>1316</v>
          </cell>
          <cell r="L394">
            <v>0</v>
          </cell>
          <cell r="M394">
            <v>0.23</v>
          </cell>
          <cell r="N394">
            <v>11214.11</v>
          </cell>
          <cell r="O394">
            <v>15385757.949999999</v>
          </cell>
          <cell r="P394">
            <v>15061544.949999999</v>
          </cell>
          <cell r="Q394">
            <v>324213</v>
          </cell>
          <cell r="R394">
            <v>0</v>
          </cell>
          <cell r="S394">
            <v>0</v>
          </cell>
          <cell r="T394">
            <v>0</v>
          </cell>
          <cell r="U394">
            <v>7196559.2000000002</v>
          </cell>
          <cell r="V394">
            <v>0</v>
          </cell>
          <cell r="W394">
            <v>0</v>
          </cell>
          <cell r="X394">
            <v>0</v>
          </cell>
          <cell r="Y394">
            <v>0</v>
          </cell>
          <cell r="Z394">
            <v>0</v>
          </cell>
          <cell r="AA394">
            <v>0</v>
          </cell>
          <cell r="AB394">
            <v>0</v>
          </cell>
          <cell r="AC394">
            <v>0.23</v>
          </cell>
          <cell r="AD394">
            <v>0.23</v>
          </cell>
          <cell r="AE394">
            <v>0</v>
          </cell>
          <cell r="AF394">
            <v>0</v>
          </cell>
          <cell r="AG394">
            <v>861631</v>
          </cell>
          <cell r="AH394">
            <v>0</v>
          </cell>
          <cell r="AI394">
            <v>1372</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14</v>
          </cell>
          <cell r="AY394">
            <v>0</v>
          </cell>
          <cell r="AZ394">
            <v>0</v>
          </cell>
          <cell r="BA394">
            <v>0</v>
          </cell>
          <cell r="BB394">
            <v>1408476605</v>
          </cell>
          <cell r="BC394">
            <v>562200</v>
          </cell>
          <cell r="BD394" t="str">
            <v>AC</v>
          </cell>
          <cell r="BE394">
            <v>1358</v>
          </cell>
        </row>
        <row r="395">
          <cell r="A395">
            <v>6244</v>
          </cell>
          <cell r="B395">
            <v>40</v>
          </cell>
          <cell r="C395">
            <v>1</v>
          </cell>
          <cell r="D395">
            <v>1</v>
          </cell>
          <cell r="E395" t="str">
            <v xml:space="preserve">Wauwatosa               </v>
          </cell>
          <cell r="F395">
            <v>1399039</v>
          </cell>
          <cell r="G395">
            <v>8639068900</v>
          </cell>
          <cell r="H395">
            <v>6175</v>
          </cell>
          <cell r="I395">
            <v>212</v>
          </cell>
          <cell r="J395">
            <v>5816.5</v>
          </cell>
          <cell r="K395">
            <v>5850.5</v>
          </cell>
          <cell r="L395">
            <v>0</v>
          </cell>
          <cell r="M395">
            <v>0</v>
          </cell>
          <cell r="N395">
            <v>13905.54</v>
          </cell>
          <cell r="O395">
            <v>85866683.150000006</v>
          </cell>
          <cell r="P395">
            <v>63581102</v>
          </cell>
          <cell r="Q395">
            <v>22285581.149999999</v>
          </cell>
          <cell r="R395">
            <v>0</v>
          </cell>
          <cell r="S395">
            <v>0</v>
          </cell>
          <cell r="T395">
            <v>0</v>
          </cell>
          <cell r="U395">
            <v>18682676.149999999</v>
          </cell>
          <cell r="V395">
            <v>1748305.15</v>
          </cell>
          <cell r="W395">
            <v>110713</v>
          </cell>
          <cell r="X395">
            <v>5</v>
          </cell>
          <cell r="Y395">
            <v>5</v>
          </cell>
          <cell r="Z395">
            <v>5</v>
          </cell>
          <cell r="AA395">
            <v>0</v>
          </cell>
          <cell r="AB395">
            <v>0</v>
          </cell>
          <cell r="AC395">
            <v>0</v>
          </cell>
          <cell r="AD395">
            <v>0</v>
          </cell>
          <cell r="AE395">
            <v>0</v>
          </cell>
          <cell r="AF395">
            <v>0</v>
          </cell>
          <cell r="AG395">
            <v>861631</v>
          </cell>
          <cell r="AH395">
            <v>0</v>
          </cell>
          <cell r="AI395">
            <v>6175</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112</v>
          </cell>
          <cell r="AY395">
            <v>12</v>
          </cell>
          <cell r="AZ395">
            <v>0</v>
          </cell>
          <cell r="BA395">
            <v>5</v>
          </cell>
          <cell r="BB395">
            <v>8519107200</v>
          </cell>
          <cell r="BC395">
            <v>119961700</v>
          </cell>
          <cell r="BD395" t="str">
            <v>AC</v>
          </cell>
          <cell r="BE395">
            <v>6046</v>
          </cell>
        </row>
        <row r="396">
          <cell r="A396">
            <v>6251</v>
          </cell>
          <cell r="B396">
            <v>12</v>
          </cell>
          <cell r="C396">
            <v>3</v>
          </cell>
          <cell r="D396">
            <v>1</v>
          </cell>
          <cell r="E396" t="str">
            <v xml:space="preserve">Wauzeka-Steuben         </v>
          </cell>
          <cell r="F396">
            <v>479067</v>
          </cell>
          <cell r="G396">
            <v>117850375</v>
          </cell>
          <cell r="H396">
            <v>246</v>
          </cell>
          <cell r="I396">
            <v>8</v>
          </cell>
          <cell r="J396">
            <v>235</v>
          </cell>
          <cell r="K396">
            <v>240</v>
          </cell>
          <cell r="L396">
            <v>0</v>
          </cell>
          <cell r="M396">
            <v>0.12</v>
          </cell>
          <cell r="N396">
            <v>14816.17</v>
          </cell>
          <cell r="O396">
            <v>3644778</v>
          </cell>
          <cell r="P396">
            <v>3644778</v>
          </cell>
          <cell r="Q396">
            <v>0</v>
          </cell>
          <cell r="R396">
            <v>0</v>
          </cell>
          <cell r="S396">
            <v>0</v>
          </cell>
          <cell r="T396">
            <v>0</v>
          </cell>
          <cell r="U396">
            <v>2343419.62</v>
          </cell>
          <cell r="V396">
            <v>0</v>
          </cell>
          <cell r="W396">
            <v>0</v>
          </cell>
          <cell r="X396">
            <v>0</v>
          </cell>
          <cell r="Y396">
            <v>0</v>
          </cell>
          <cell r="Z396">
            <v>0</v>
          </cell>
          <cell r="AA396">
            <v>0</v>
          </cell>
          <cell r="AB396">
            <v>0</v>
          </cell>
          <cell r="AC396">
            <v>0.12</v>
          </cell>
          <cell r="AD396">
            <v>0.11</v>
          </cell>
          <cell r="AE396">
            <v>0</v>
          </cell>
          <cell r="AF396">
            <v>0</v>
          </cell>
          <cell r="AG396">
            <v>861631</v>
          </cell>
          <cell r="AH396">
            <v>0</v>
          </cell>
          <cell r="AI396">
            <v>246</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117817775</v>
          </cell>
          <cell r="BC396">
            <v>32600</v>
          </cell>
          <cell r="BD396" t="str">
            <v>AC</v>
          </cell>
          <cell r="BE396">
            <v>246</v>
          </cell>
        </row>
        <row r="397">
          <cell r="A397">
            <v>6293</v>
          </cell>
          <cell r="B397">
            <v>7</v>
          </cell>
          <cell r="C397">
            <v>11</v>
          </cell>
          <cell r="D397">
            <v>1</v>
          </cell>
          <cell r="E397" t="str">
            <v xml:space="preserve">Webster                 </v>
          </cell>
          <cell r="F397">
            <v>2993867</v>
          </cell>
          <cell r="G397">
            <v>1868173198</v>
          </cell>
          <cell r="H397">
            <v>624</v>
          </cell>
          <cell r="I397">
            <v>12</v>
          </cell>
          <cell r="J397">
            <v>619</v>
          </cell>
          <cell r="K397">
            <v>604</v>
          </cell>
          <cell r="L397">
            <v>0</v>
          </cell>
          <cell r="M397">
            <v>0.38</v>
          </cell>
          <cell r="N397">
            <v>11824.03</v>
          </cell>
          <cell r="O397">
            <v>7378197</v>
          </cell>
          <cell r="P397">
            <v>6615682</v>
          </cell>
          <cell r="Q397">
            <v>762515</v>
          </cell>
          <cell r="R397">
            <v>0</v>
          </cell>
          <cell r="S397">
            <v>0</v>
          </cell>
          <cell r="T397">
            <v>0</v>
          </cell>
          <cell r="U397">
            <v>24224.959999999999</v>
          </cell>
          <cell r="V397">
            <v>0</v>
          </cell>
          <cell r="W397">
            <v>0</v>
          </cell>
          <cell r="X397">
            <v>0</v>
          </cell>
          <cell r="Y397">
            <v>0</v>
          </cell>
          <cell r="Z397">
            <v>0</v>
          </cell>
          <cell r="AA397">
            <v>0</v>
          </cell>
          <cell r="AB397">
            <v>0</v>
          </cell>
          <cell r="AC397">
            <v>0.39</v>
          </cell>
          <cell r="AD397">
            <v>0.36</v>
          </cell>
          <cell r="AE397">
            <v>0</v>
          </cell>
          <cell r="AF397">
            <v>0</v>
          </cell>
          <cell r="AG397">
            <v>861631</v>
          </cell>
          <cell r="AH397">
            <v>0</v>
          </cell>
          <cell r="AI397">
            <v>624</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1867939498</v>
          </cell>
          <cell r="BC397">
            <v>233700</v>
          </cell>
          <cell r="BD397" t="str">
            <v>AC</v>
          </cell>
          <cell r="BE397">
            <v>624</v>
          </cell>
        </row>
        <row r="398">
          <cell r="A398">
            <v>6300</v>
          </cell>
          <cell r="B398">
            <v>40</v>
          </cell>
          <cell r="C398">
            <v>1</v>
          </cell>
          <cell r="D398">
            <v>1</v>
          </cell>
          <cell r="E398" t="str">
            <v xml:space="preserve">West Allis              </v>
          </cell>
          <cell r="F398">
            <v>739496</v>
          </cell>
          <cell r="G398">
            <v>6133380418</v>
          </cell>
          <cell r="H398">
            <v>8294</v>
          </cell>
          <cell r="I398">
            <v>55</v>
          </cell>
          <cell r="J398">
            <v>7681</v>
          </cell>
          <cell r="K398">
            <v>7677</v>
          </cell>
          <cell r="L398">
            <v>0</v>
          </cell>
          <cell r="M398">
            <v>0</v>
          </cell>
          <cell r="N398">
            <v>10921.11</v>
          </cell>
          <cell r="O398">
            <v>90579670.129999995</v>
          </cell>
          <cell r="P398">
            <v>87215285.129999995</v>
          </cell>
          <cell r="Q398">
            <v>3364385</v>
          </cell>
          <cell r="R398">
            <v>0</v>
          </cell>
          <cell r="S398">
            <v>0</v>
          </cell>
          <cell r="T398">
            <v>0</v>
          </cell>
          <cell r="U398">
            <v>54168386.850000001</v>
          </cell>
          <cell r="V398">
            <v>0</v>
          </cell>
          <cell r="W398">
            <v>50259</v>
          </cell>
          <cell r="X398">
            <v>6.73</v>
          </cell>
          <cell r="Y398">
            <v>0</v>
          </cell>
          <cell r="Z398">
            <v>0</v>
          </cell>
          <cell r="AA398">
            <v>6.73</v>
          </cell>
          <cell r="AB398">
            <v>0</v>
          </cell>
          <cell r="AC398">
            <v>0</v>
          </cell>
          <cell r="AD398">
            <v>0</v>
          </cell>
          <cell r="AE398">
            <v>1</v>
          </cell>
          <cell r="AF398">
            <v>1</v>
          </cell>
          <cell r="AG398">
            <v>861631</v>
          </cell>
          <cell r="AH398">
            <v>0</v>
          </cell>
          <cell r="AI398">
            <v>8294</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534</v>
          </cell>
          <cell r="AY398">
            <v>25</v>
          </cell>
          <cell r="AZ398">
            <v>0</v>
          </cell>
          <cell r="BA398">
            <v>1</v>
          </cell>
          <cell r="BB398">
            <v>6111534218</v>
          </cell>
          <cell r="BC398">
            <v>21846200</v>
          </cell>
          <cell r="BD398" t="str">
            <v>AC</v>
          </cell>
          <cell r="BE398">
            <v>7734</v>
          </cell>
        </row>
        <row r="399">
          <cell r="A399">
            <v>6307</v>
          </cell>
          <cell r="B399">
            <v>66</v>
          </cell>
          <cell r="C399">
            <v>6</v>
          </cell>
          <cell r="D399">
            <v>1</v>
          </cell>
          <cell r="E399" t="str">
            <v xml:space="preserve">West Bend               </v>
          </cell>
          <cell r="F399">
            <v>1062418</v>
          </cell>
          <cell r="G399">
            <v>6832407753</v>
          </cell>
          <cell r="H399">
            <v>6431</v>
          </cell>
          <cell r="I399">
            <v>129</v>
          </cell>
          <cell r="J399">
            <v>5910</v>
          </cell>
          <cell r="K399">
            <v>5899</v>
          </cell>
          <cell r="L399">
            <v>0</v>
          </cell>
          <cell r="M399">
            <v>0.64</v>
          </cell>
          <cell r="N399">
            <v>10889.37</v>
          </cell>
          <cell r="O399">
            <v>70029545.090000004</v>
          </cell>
          <cell r="P399">
            <v>65028039</v>
          </cell>
          <cell r="Q399">
            <v>5001506.09</v>
          </cell>
          <cell r="R399">
            <v>0</v>
          </cell>
          <cell r="S399">
            <v>0</v>
          </cell>
          <cell r="T399">
            <v>0</v>
          </cell>
          <cell r="U399">
            <v>30313016.91</v>
          </cell>
          <cell r="V399">
            <v>1041278.09</v>
          </cell>
          <cell r="W399">
            <v>0</v>
          </cell>
          <cell r="X399">
            <v>0</v>
          </cell>
          <cell r="Y399">
            <v>0</v>
          </cell>
          <cell r="Z399">
            <v>0</v>
          </cell>
          <cell r="AA399">
            <v>0</v>
          </cell>
          <cell r="AB399">
            <v>0</v>
          </cell>
          <cell r="AC399">
            <v>0.81</v>
          </cell>
          <cell r="AD399">
            <v>0.46</v>
          </cell>
          <cell r="AE399">
            <v>0</v>
          </cell>
          <cell r="AF399">
            <v>0</v>
          </cell>
          <cell r="AG399">
            <v>861631</v>
          </cell>
          <cell r="AH399">
            <v>0</v>
          </cell>
          <cell r="AI399">
            <v>6431</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343</v>
          </cell>
          <cell r="AY399">
            <v>53</v>
          </cell>
          <cell r="AZ399">
            <v>0</v>
          </cell>
          <cell r="BA399">
            <v>0</v>
          </cell>
          <cell r="BB399">
            <v>6818268953</v>
          </cell>
          <cell r="BC399">
            <v>14138800</v>
          </cell>
          <cell r="BD399" t="str">
            <v>AC</v>
          </cell>
          <cell r="BE399">
            <v>6035</v>
          </cell>
        </row>
        <row r="400">
          <cell r="A400">
            <v>6321</v>
          </cell>
          <cell r="B400">
            <v>62</v>
          </cell>
          <cell r="C400">
            <v>4</v>
          </cell>
          <cell r="D400">
            <v>1</v>
          </cell>
          <cell r="E400" t="str">
            <v xml:space="preserve">Westby Area             </v>
          </cell>
          <cell r="F400">
            <v>605650</v>
          </cell>
          <cell r="G400">
            <v>687412461</v>
          </cell>
          <cell r="H400">
            <v>1135</v>
          </cell>
          <cell r="I400">
            <v>51</v>
          </cell>
          <cell r="J400">
            <v>1052</v>
          </cell>
          <cell r="K400">
            <v>1050</v>
          </cell>
          <cell r="L400">
            <v>0</v>
          </cell>
          <cell r="M400">
            <v>0.11</v>
          </cell>
          <cell r="N400">
            <v>14643.68</v>
          </cell>
          <cell r="O400">
            <v>16620575</v>
          </cell>
          <cell r="P400">
            <v>13085862</v>
          </cell>
          <cell r="Q400">
            <v>3534713</v>
          </cell>
          <cell r="R400">
            <v>0</v>
          </cell>
          <cell r="S400">
            <v>0</v>
          </cell>
          <cell r="T400">
            <v>0</v>
          </cell>
          <cell r="U400">
            <v>9355365.8399999999</v>
          </cell>
          <cell r="V400">
            <v>0</v>
          </cell>
          <cell r="W400">
            <v>0</v>
          </cell>
          <cell r="X400">
            <v>0</v>
          </cell>
          <cell r="Y400">
            <v>0</v>
          </cell>
          <cell r="Z400">
            <v>0</v>
          </cell>
          <cell r="AA400">
            <v>0</v>
          </cell>
          <cell r="AB400">
            <v>0</v>
          </cell>
          <cell r="AC400">
            <v>0.11</v>
          </cell>
          <cell r="AD400">
            <v>0.11</v>
          </cell>
          <cell r="AE400">
            <v>0</v>
          </cell>
          <cell r="AF400">
            <v>0</v>
          </cell>
          <cell r="AG400">
            <v>861631</v>
          </cell>
          <cell r="AH400">
            <v>0</v>
          </cell>
          <cell r="AI400">
            <v>1135</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32</v>
          </cell>
          <cell r="AY400">
            <v>1</v>
          </cell>
          <cell r="AZ400">
            <v>0</v>
          </cell>
          <cell r="BA400">
            <v>0</v>
          </cell>
          <cell r="BB400">
            <v>686719961</v>
          </cell>
          <cell r="BC400">
            <v>692500</v>
          </cell>
          <cell r="BD400" t="str">
            <v>AC</v>
          </cell>
          <cell r="BE400">
            <v>1102</v>
          </cell>
        </row>
        <row r="401">
          <cell r="A401">
            <v>6328</v>
          </cell>
          <cell r="B401">
            <v>5</v>
          </cell>
          <cell r="C401">
            <v>7</v>
          </cell>
          <cell r="D401">
            <v>1</v>
          </cell>
          <cell r="E401" t="str">
            <v xml:space="preserve">West Depere             </v>
          </cell>
          <cell r="F401">
            <v>734493</v>
          </cell>
          <cell r="G401">
            <v>2874804134</v>
          </cell>
          <cell r="H401">
            <v>3914</v>
          </cell>
          <cell r="I401">
            <v>96</v>
          </cell>
          <cell r="J401">
            <v>3741</v>
          </cell>
          <cell r="K401">
            <v>3763</v>
          </cell>
          <cell r="L401">
            <v>0</v>
          </cell>
          <cell r="M401">
            <v>0</v>
          </cell>
          <cell r="N401">
            <v>12945.76</v>
          </cell>
          <cell r="O401">
            <v>50669692.159999996</v>
          </cell>
          <cell r="P401">
            <v>39397690.159999996</v>
          </cell>
          <cell r="Q401">
            <v>11272002</v>
          </cell>
          <cell r="R401">
            <v>0</v>
          </cell>
          <cell r="S401">
            <v>0</v>
          </cell>
          <cell r="T401">
            <v>0</v>
          </cell>
          <cell r="U401">
            <v>27466584.300000001</v>
          </cell>
          <cell r="V401">
            <v>13</v>
          </cell>
          <cell r="W401">
            <v>0</v>
          </cell>
          <cell r="X401">
            <v>0</v>
          </cell>
          <cell r="Y401">
            <v>0</v>
          </cell>
          <cell r="Z401">
            <v>0</v>
          </cell>
          <cell r="AA401">
            <v>0</v>
          </cell>
          <cell r="AB401">
            <v>0</v>
          </cell>
          <cell r="AC401">
            <v>0</v>
          </cell>
          <cell r="AD401">
            <v>0</v>
          </cell>
          <cell r="AE401">
            <v>1</v>
          </cell>
          <cell r="AF401">
            <v>1</v>
          </cell>
          <cell r="AG401">
            <v>861631</v>
          </cell>
          <cell r="AH401">
            <v>0</v>
          </cell>
          <cell r="AI401">
            <v>3914</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51</v>
          </cell>
          <cell r="AY401">
            <v>6</v>
          </cell>
          <cell r="AZ401">
            <v>0</v>
          </cell>
          <cell r="BA401">
            <v>9</v>
          </cell>
          <cell r="BB401">
            <v>2848300934</v>
          </cell>
          <cell r="BC401">
            <v>26503200</v>
          </cell>
          <cell r="BD401" t="str">
            <v>AC</v>
          </cell>
          <cell r="BE401">
            <v>3848</v>
          </cell>
        </row>
        <row r="402">
          <cell r="A402">
            <v>6335</v>
          </cell>
          <cell r="B402">
            <v>39</v>
          </cell>
          <cell r="C402">
            <v>5</v>
          </cell>
          <cell r="D402">
            <v>1</v>
          </cell>
          <cell r="E402" t="str">
            <v xml:space="preserve">Westfield               </v>
          </cell>
          <cell r="F402">
            <v>1206120</v>
          </cell>
          <cell r="G402">
            <v>1440107398</v>
          </cell>
          <cell r="H402">
            <v>1194</v>
          </cell>
          <cell r="I402">
            <v>25</v>
          </cell>
          <cell r="J402">
            <v>1146</v>
          </cell>
          <cell r="K402">
            <v>1124</v>
          </cell>
          <cell r="L402">
            <v>0</v>
          </cell>
          <cell r="M402">
            <v>0</v>
          </cell>
          <cell r="N402">
            <v>10110.66</v>
          </cell>
          <cell r="O402">
            <v>12072129</v>
          </cell>
          <cell r="P402">
            <v>11972129</v>
          </cell>
          <cell r="Q402">
            <v>100000</v>
          </cell>
          <cell r="R402">
            <v>0</v>
          </cell>
          <cell r="S402">
            <v>0</v>
          </cell>
          <cell r="T402">
            <v>0</v>
          </cell>
          <cell r="U402">
            <v>4647627.51</v>
          </cell>
          <cell r="V402">
            <v>0</v>
          </cell>
          <cell r="W402">
            <v>0</v>
          </cell>
          <cell r="X402">
            <v>0</v>
          </cell>
          <cell r="Y402">
            <v>0</v>
          </cell>
          <cell r="Z402">
            <v>0</v>
          </cell>
          <cell r="AA402">
            <v>0</v>
          </cell>
          <cell r="AB402">
            <v>0</v>
          </cell>
          <cell r="AC402">
            <v>0</v>
          </cell>
          <cell r="AD402">
            <v>0</v>
          </cell>
          <cell r="AE402">
            <v>1</v>
          </cell>
          <cell r="AF402">
            <v>1</v>
          </cell>
          <cell r="AG402">
            <v>861631</v>
          </cell>
          <cell r="AH402">
            <v>0</v>
          </cell>
          <cell r="AI402">
            <v>1194</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33</v>
          </cell>
          <cell r="AY402">
            <v>1</v>
          </cell>
          <cell r="AZ402">
            <v>0</v>
          </cell>
          <cell r="BA402">
            <v>0</v>
          </cell>
          <cell r="BB402">
            <v>1439382498</v>
          </cell>
          <cell r="BC402">
            <v>724900</v>
          </cell>
          <cell r="BD402" t="str">
            <v>AC</v>
          </cell>
          <cell r="BE402">
            <v>1160</v>
          </cell>
        </row>
        <row r="403">
          <cell r="A403">
            <v>6354</v>
          </cell>
          <cell r="B403">
            <v>56</v>
          </cell>
          <cell r="C403">
            <v>3</v>
          </cell>
          <cell r="D403">
            <v>1</v>
          </cell>
          <cell r="E403" t="str">
            <v xml:space="preserve">Weston                  </v>
          </cell>
          <cell r="F403">
            <v>820765</v>
          </cell>
          <cell r="G403">
            <v>221606612</v>
          </cell>
          <cell r="H403">
            <v>270</v>
          </cell>
          <cell r="I403">
            <v>4</v>
          </cell>
          <cell r="J403">
            <v>265</v>
          </cell>
          <cell r="K403">
            <v>261</v>
          </cell>
          <cell r="L403">
            <v>0</v>
          </cell>
          <cell r="M403">
            <v>0</v>
          </cell>
          <cell r="N403">
            <v>15410.08</v>
          </cell>
          <cell r="O403">
            <v>4160721</v>
          </cell>
          <cell r="P403">
            <v>4023921</v>
          </cell>
          <cell r="Q403">
            <v>136800</v>
          </cell>
          <cell r="R403">
            <v>0</v>
          </cell>
          <cell r="S403">
            <v>0</v>
          </cell>
          <cell r="T403">
            <v>0</v>
          </cell>
          <cell r="U403">
            <v>2117898.79</v>
          </cell>
          <cell r="V403">
            <v>0</v>
          </cell>
          <cell r="W403">
            <v>0</v>
          </cell>
          <cell r="X403">
            <v>0</v>
          </cell>
          <cell r="Y403">
            <v>0</v>
          </cell>
          <cell r="Z403">
            <v>0</v>
          </cell>
          <cell r="AA403">
            <v>0</v>
          </cell>
          <cell r="AB403">
            <v>0</v>
          </cell>
          <cell r="AC403">
            <v>0</v>
          </cell>
          <cell r="AD403">
            <v>0</v>
          </cell>
          <cell r="AE403">
            <v>0</v>
          </cell>
          <cell r="AF403">
            <v>0</v>
          </cell>
          <cell r="AG403">
            <v>861631</v>
          </cell>
          <cell r="AH403">
            <v>0</v>
          </cell>
          <cell r="AI403">
            <v>270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3</v>
          </cell>
          <cell r="AY403">
            <v>0</v>
          </cell>
          <cell r="AZ403">
            <v>0</v>
          </cell>
          <cell r="BA403">
            <v>0</v>
          </cell>
          <cell r="BB403">
            <v>221545612</v>
          </cell>
          <cell r="BC403">
            <v>61000</v>
          </cell>
          <cell r="BD403" t="str">
            <v>AC</v>
          </cell>
          <cell r="BE403">
            <v>267</v>
          </cell>
        </row>
        <row r="404">
          <cell r="A404">
            <v>6370</v>
          </cell>
          <cell r="B404">
            <v>32</v>
          </cell>
          <cell r="C404">
            <v>4</v>
          </cell>
          <cell r="D404">
            <v>1</v>
          </cell>
          <cell r="E404" t="str">
            <v xml:space="preserve">West Salem              </v>
          </cell>
          <cell r="F404">
            <v>673003</v>
          </cell>
          <cell r="G404">
            <v>1235633832</v>
          </cell>
          <cell r="H404">
            <v>1836</v>
          </cell>
          <cell r="I404">
            <v>65</v>
          </cell>
          <cell r="J404">
            <v>1715</v>
          </cell>
          <cell r="K404">
            <v>1715</v>
          </cell>
          <cell r="L404">
            <v>0</v>
          </cell>
          <cell r="M404">
            <v>0.12</v>
          </cell>
          <cell r="N404">
            <v>12393.38</v>
          </cell>
          <cell r="O404">
            <v>22754245</v>
          </cell>
          <cell r="P404">
            <v>20273137</v>
          </cell>
          <cell r="Q404">
            <v>2481108</v>
          </cell>
          <cell r="R404">
            <v>0</v>
          </cell>
          <cell r="S404">
            <v>0</v>
          </cell>
          <cell r="T404">
            <v>0</v>
          </cell>
          <cell r="U404">
            <v>13237563.98</v>
          </cell>
          <cell r="V404">
            <v>0</v>
          </cell>
          <cell r="W404">
            <v>0</v>
          </cell>
          <cell r="X404">
            <v>0</v>
          </cell>
          <cell r="Y404">
            <v>0</v>
          </cell>
          <cell r="Z404">
            <v>0</v>
          </cell>
          <cell r="AA404">
            <v>0</v>
          </cell>
          <cell r="AB404">
            <v>0</v>
          </cell>
          <cell r="AC404">
            <v>0.12</v>
          </cell>
          <cell r="AD404">
            <v>0.12</v>
          </cell>
          <cell r="AE404">
            <v>0</v>
          </cell>
          <cell r="AF404">
            <v>0</v>
          </cell>
          <cell r="AG404">
            <v>861631</v>
          </cell>
          <cell r="AH404">
            <v>0</v>
          </cell>
          <cell r="AI404">
            <v>1836</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39</v>
          </cell>
          <cell r="AY404">
            <v>17</v>
          </cell>
          <cell r="AZ404">
            <v>0</v>
          </cell>
          <cell r="BA404">
            <v>0</v>
          </cell>
          <cell r="BB404">
            <v>1234396032</v>
          </cell>
          <cell r="BC404">
            <v>1237800</v>
          </cell>
          <cell r="BD404" t="str">
            <v>AC</v>
          </cell>
          <cell r="BE404">
            <v>1780</v>
          </cell>
        </row>
        <row r="405">
          <cell r="A405">
            <v>6384</v>
          </cell>
          <cell r="B405">
            <v>68</v>
          </cell>
          <cell r="C405">
            <v>6</v>
          </cell>
          <cell r="D405">
            <v>1</v>
          </cell>
          <cell r="E405" t="str">
            <v xml:space="preserve">Weyauwega-Fremont       </v>
          </cell>
          <cell r="F405">
            <v>993908</v>
          </cell>
          <cell r="G405">
            <v>856748897</v>
          </cell>
          <cell r="H405">
            <v>862</v>
          </cell>
          <cell r="I405">
            <v>25</v>
          </cell>
          <cell r="J405">
            <v>818</v>
          </cell>
          <cell r="K405">
            <v>819</v>
          </cell>
          <cell r="L405">
            <v>0</v>
          </cell>
          <cell r="M405">
            <v>0</v>
          </cell>
          <cell r="N405">
            <v>11342.02</v>
          </cell>
          <cell r="O405">
            <v>9776823.3900000006</v>
          </cell>
          <cell r="P405">
            <v>8293531.3099999996</v>
          </cell>
          <cell r="Q405">
            <v>1483292.08</v>
          </cell>
          <cell r="R405">
            <v>0</v>
          </cell>
          <cell r="S405">
            <v>0</v>
          </cell>
          <cell r="T405">
            <v>0</v>
          </cell>
          <cell r="U405">
            <v>4193150.51</v>
          </cell>
          <cell r="V405">
            <v>44520.58</v>
          </cell>
          <cell r="W405">
            <v>0</v>
          </cell>
          <cell r="X405">
            <v>0</v>
          </cell>
          <cell r="Y405">
            <v>0</v>
          </cell>
          <cell r="Z405">
            <v>0</v>
          </cell>
          <cell r="AA405">
            <v>0</v>
          </cell>
          <cell r="AB405">
            <v>0</v>
          </cell>
          <cell r="AC405">
            <v>0</v>
          </cell>
          <cell r="AD405">
            <v>0</v>
          </cell>
          <cell r="AE405">
            <v>0</v>
          </cell>
          <cell r="AF405">
            <v>0</v>
          </cell>
          <cell r="AG405">
            <v>861631</v>
          </cell>
          <cell r="AH405">
            <v>0</v>
          </cell>
          <cell r="AI405">
            <v>862</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17</v>
          </cell>
          <cell r="AY405">
            <v>0</v>
          </cell>
          <cell r="AZ405">
            <v>0</v>
          </cell>
          <cell r="BA405">
            <v>1</v>
          </cell>
          <cell r="BB405">
            <v>856216597</v>
          </cell>
          <cell r="BC405">
            <v>532300</v>
          </cell>
          <cell r="BD405" t="str">
            <v>AC</v>
          </cell>
          <cell r="BE405">
            <v>844</v>
          </cell>
        </row>
        <row r="406">
          <cell r="A406">
            <v>6412</v>
          </cell>
          <cell r="B406">
            <v>30</v>
          </cell>
          <cell r="C406">
            <v>2</v>
          </cell>
          <cell r="D406">
            <v>3</v>
          </cell>
          <cell r="E406" t="str">
            <v xml:space="preserve">Wheatland J1            </v>
          </cell>
          <cell r="F406">
            <v>1264922</v>
          </cell>
          <cell r="G406">
            <v>604632844</v>
          </cell>
          <cell r="H406">
            <v>478</v>
          </cell>
          <cell r="I406">
            <v>19</v>
          </cell>
          <cell r="J406">
            <v>457</v>
          </cell>
          <cell r="K406">
            <v>455</v>
          </cell>
          <cell r="L406">
            <v>0</v>
          </cell>
          <cell r="M406">
            <v>0</v>
          </cell>
          <cell r="N406">
            <v>12375.35</v>
          </cell>
          <cell r="O406">
            <v>5915418</v>
          </cell>
          <cell r="P406">
            <v>5323060</v>
          </cell>
          <cell r="Q406">
            <v>592358</v>
          </cell>
          <cell r="R406">
            <v>0</v>
          </cell>
          <cell r="S406">
            <v>0</v>
          </cell>
          <cell r="T406">
            <v>0</v>
          </cell>
          <cell r="U406">
            <v>2628817.5499999998</v>
          </cell>
          <cell r="V406">
            <v>0</v>
          </cell>
          <cell r="W406">
            <v>0</v>
          </cell>
          <cell r="X406">
            <v>0</v>
          </cell>
          <cell r="Y406">
            <v>0</v>
          </cell>
          <cell r="Z406">
            <v>0</v>
          </cell>
          <cell r="AA406">
            <v>0</v>
          </cell>
          <cell r="AB406">
            <v>0</v>
          </cell>
          <cell r="AC406">
            <v>0</v>
          </cell>
          <cell r="AD406">
            <v>0</v>
          </cell>
          <cell r="AE406">
            <v>0</v>
          </cell>
          <cell r="AF406">
            <v>0</v>
          </cell>
          <cell r="AG406">
            <v>1292446</v>
          </cell>
          <cell r="AH406">
            <v>0</v>
          </cell>
          <cell r="AI406">
            <v>478</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3</v>
          </cell>
          <cell r="AY406">
            <v>0</v>
          </cell>
          <cell r="AZ406">
            <v>0</v>
          </cell>
          <cell r="BA406">
            <v>0</v>
          </cell>
          <cell r="BB406">
            <v>604568344</v>
          </cell>
          <cell r="BC406">
            <v>64500</v>
          </cell>
          <cell r="BD406" t="str">
            <v>AC</v>
          </cell>
          <cell r="BE406">
            <v>475</v>
          </cell>
        </row>
        <row r="407">
          <cell r="A407">
            <v>6419</v>
          </cell>
          <cell r="B407">
            <v>40</v>
          </cell>
          <cell r="C407">
            <v>1</v>
          </cell>
          <cell r="D407">
            <v>1</v>
          </cell>
          <cell r="E407" t="str">
            <v xml:space="preserve">Whitefish Bay           </v>
          </cell>
          <cell r="F407">
            <v>1027685</v>
          </cell>
          <cell r="G407">
            <v>2863131717</v>
          </cell>
          <cell r="H407">
            <v>2786</v>
          </cell>
          <cell r="I407">
            <v>5</v>
          </cell>
          <cell r="J407">
            <v>2753</v>
          </cell>
          <cell r="K407">
            <v>2770</v>
          </cell>
          <cell r="L407">
            <v>0</v>
          </cell>
          <cell r="M407">
            <v>0</v>
          </cell>
          <cell r="N407">
            <v>12507.47</v>
          </cell>
          <cell r="O407">
            <v>34845812</v>
          </cell>
          <cell r="P407">
            <v>33747900</v>
          </cell>
          <cell r="Q407">
            <v>1097912</v>
          </cell>
          <cell r="R407">
            <v>0</v>
          </cell>
          <cell r="S407">
            <v>0</v>
          </cell>
          <cell r="T407">
            <v>0</v>
          </cell>
          <cell r="U407">
            <v>14800664.279999999</v>
          </cell>
          <cell r="V407">
            <v>0</v>
          </cell>
          <cell r="W407">
            <v>843763</v>
          </cell>
          <cell r="X407">
            <v>59.2</v>
          </cell>
          <cell r="Y407">
            <v>59</v>
          </cell>
          <cell r="Z407">
            <v>59</v>
          </cell>
          <cell r="AA407">
            <v>0.2</v>
          </cell>
          <cell r="AB407">
            <v>0</v>
          </cell>
          <cell r="AC407">
            <v>0</v>
          </cell>
          <cell r="AD407">
            <v>0</v>
          </cell>
          <cell r="AE407">
            <v>0</v>
          </cell>
          <cell r="AF407">
            <v>0</v>
          </cell>
          <cell r="AG407">
            <v>861631</v>
          </cell>
          <cell r="AH407">
            <v>0</v>
          </cell>
          <cell r="AI407">
            <v>2786</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11</v>
          </cell>
          <cell r="AY407">
            <v>6</v>
          </cell>
          <cell r="AZ407">
            <v>0</v>
          </cell>
          <cell r="BA407">
            <v>2</v>
          </cell>
          <cell r="BB407">
            <v>2862945317</v>
          </cell>
          <cell r="BC407">
            <v>186400</v>
          </cell>
          <cell r="BD407" t="str">
            <v>AC</v>
          </cell>
          <cell r="BE407">
            <v>2767</v>
          </cell>
        </row>
        <row r="408">
          <cell r="A408">
            <v>6426</v>
          </cell>
          <cell r="B408">
            <v>61</v>
          </cell>
          <cell r="C408">
            <v>4</v>
          </cell>
          <cell r="D408">
            <v>1</v>
          </cell>
          <cell r="E408" t="str">
            <v xml:space="preserve">Whitehall               </v>
          </cell>
          <cell r="F408">
            <v>505467</v>
          </cell>
          <cell r="G408">
            <v>393253375</v>
          </cell>
          <cell r="H408">
            <v>778</v>
          </cell>
          <cell r="I408">
            <v>41</v>
          </cell>
          <cell r="J408">
            <v>731</v>
          </cell>
          <cell r="K408">
            <v>729</v>
          </cell>
          <cell r="L408">
            <v>0</v>
          </cell>
          <cell r="M408">
            <v>0</v>
          </cell>
          <cell r="N408">
            <v>11682.51</v>
          </cell>
          <cell r="O408">
            <v>9088992.8499999996</v>
          </cell>
          <cell r="P408">
            <v>7994834.8499999996</v>
          </cell>
          <cell r="Q408">
            <v>1094158</v>
          </cell>
          <cell r="R408">
            <v>0</v>
          </cell>
          <cell r="S408">
            <v>0</v>
          </cell>
          <cell r="T408">
            <v>0</v>
          </cell>
          <cell r="U408">
            <v>6334509.5</v>
          </cell>
          <cell r="V408">
            <v>0</v>
          </cell>
          <cell r="W408">
            <v>0</v>
          </cell>
          <cell r="X408">
            <v>0</v>
          </cell>
          <cell r="Y408">
            <v>0</v>
          </cell>
          <cell r="Z408">
            <v>0</v>
          </cell>
          <cell r="AA408">
            <v>0</v>
          </cell>
          <cell r="AB408">
            <v>0</v>
          </cell>
          <cell r="AC408">
            <v>0</v>
          </cell>
          <cell r="AD408">
            <v>0</v>
          </cell>
          <cell r="AE408">
            <v>0</v>
          </cell>
          <cell r="AF408">
            <v>0</v>
          </cell>
          <cell r="AG408">
            <v>861631</v>
          </cell>
          <cell r="AH408">
            <v>0</v>
          </cell>
          <cell r="AI408">
            <v>778</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6</v>
          </cell>
          <cell r="AY408">
            <v>1</v>
          </cell>
          <cell r="AZ408">
            <v>0</v>
          </cell>
          <cell r="BA408">
            <v>0</v>
          </cell>
          <cell r="BB408">
            <v>392783575</v>
          </cell>
          <cell r="BC408">
            <v>469800</v>
          </cell>
          <cell r="BD408" t="str">
            <v>AC</v>
          </cell>
          <cell r="BE408">
            <v>771</v>
          </cell>
        </row>
        <row r="409">
          <cell r="A409">
            <v>6440</v>
          </cell>
          <cell r="B409">
            <v>34</v>
          </cell>
          <cell r="C409">
            <v>8</v>
          </cell>
          <cell r="D409">
            <v>1</v>
          </cell>
          <cell r="E409" t="str">
            <v xml:space="preserve">White Lake              </v>
          </cell>
          <cell r="F409">
            <v>1334737</v>
          </cell>
          <cell r="G409">
            <v>221566364</v>
          </cell>
          <cell r="H409">
            <v>166</v>
          </cell>
          <cell r="I409">
            <v>4</v>
          </cell>
          <cell r="J409">
            <v>161</v>
          </cell>
          <cell r="K409">
            <v>161</v>
          </cell>
          <cell r="L409">
            <v>0</v>
          </cell>
          <cell r="M409">
            <v>0</v>
          </cell>
          <cell r="N409">
            <v>15886.72</v>
          </cell>
          <cell r="O409">
            <v>2637196</v>
          </cell>
          <cell r="P409">
            <v>2423436</v>
          </cell>
          <cell r="Q409">
            <v>213760</v>
          </cell>
          <cell r="R409">
            <v>0</v>
          </cell>
          <cell r="S409">
            <v>0</v>
          </cell>
          <cell r="T409">
            <v>0</v>
          </cell>
          <cell r="U409">
            <v>199934.68</v>
          </cell>
          <cell r="V409">
            <v>0</v>
          </cell>
          <cell r="W409">
            <v>0</v>
          </cell>
          <cell r="X409">
            <v>0</v>
          </cell>
          <cell r="Y409">
            <v>0</v>
          </cell>
          <cell r="Z409">
            <v>0</v>
          </cell>
          <cell r="AA409">
            <v>0</v>
          </cell>
          <cell r="AB409">
            <v>0</v>
          </cell>
          <cell r="AC409">
            <v>0</v>
          </cell>
          <cell r="AD409">
            <v>0</v>
          </cell>
          <cell r="AE409">
            <v>0</v>
          </cell>
          <cell r="AF409">
            <v>0</v>
          </cell>
          <cell r="AG409">
            <v>861631</v>
          </cell>
          <cell r="AH409">
            <v>0</v>
          </cell>
          <cell r="AI409">
            <v>166</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1</v>
          </cell>
          <cell r="AY409">
            <v>0</v>
          </cell>
          <cell r="AZ409">
            <v>0</v>
          </cell>
          <cell r="BA409">
            <v>0</v>
          </cell>
          <cell r="BB409">
            <v>221547564</v>
          </cell>
          <cell r="BC409">
            <v>18800</v>
          </cell>
          <cell r="BD409" t="str">
            <v>AC</v>
          </cell>
          <cell r="BE409">
            <v>165</v>
          </cell>
        </row>
        <row r="410">
          <cell r="A410">
            <v>6461</v>
          </cell>
          <cell r="B410">
            <v>64</v>
          </cell>
          <cell r="C410">
            <v>2</v>
          </cell>
          <cell r="D410">
            <v>1</v>
          </cell>
          <cell r="E410" t="str">
            <v xml:space="preserve">Whitewater              </v>
          </cell>
          <cell r="F410">
            <v>884339</v>
          </cell>
          <cell r="G410">
            <v>1938470746</v>
          </cell>
          <cell r="H410">
            <v>2192</v>
          </cell>
          <cell r="I410">
            <v>50</v>
          </cell>
          <cell r="J410">
            <v>2119</v>
          </cell>
          <cell r="K410">
            <v>2111</v>
          </cell>
          <cell r="L410">
            <v>0</v>
          </cell>
          <cell r="M410">
            <v>0</v>
          </cell>
          <cell r="N410">
            <v>15203.75</v>
          </cell>
          <cell r="O410">
            <v>33326628.039999999</v>
          </cell>
          <cell r="P410">
            <v>25736685</v>
          </cell>
          <cell r="Q410">
            <v>7589943.04</v>
          </cell>
          <cell r="R410">
            <v>0</v>
          </cell>
          <cell r="S410">
            <v>0</v>
          </cell>
          <cell r="T410">
            <v>0</v>
          </cell>
          <cell r="U410">
            <v>12881245.77</v>
          </cell>
          <cell r="V410">
            <v>201701.04</v>
          </cell>
          <cell r="W410">
            <v>0</v>
          </cell>
          <cell r="X410">
            <v>0</v>
          </cell>
          <cell r="Y410">
            <v>0</v>
          </cell>
          <cell r="Z410">
            <v>0</v>
          </cell>
          <cell r="AA410">
            <v>0</v>
          </cell>
          <cell r="AB410">
            <v>0</v>
          </cell>
          <cell r="AC410">
            <v>0</v>
          </cell>
          <cell r="AD410">
            <v>0</v>
          </cell>
          <cell r="AE410">
            <v>0</v>
          </cell>
          <cell r="AF410">
            <v>0</v>
          </cell>
          <cell r="AG410">
            <v>861631</v>
          </cell>
          <cell r="AH410">
            <v>0</v>
          </cell>
          <cell r="AI410">
            <v>2192</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22</v>
          </cell>
          <cell r="AY410">
            <v>2</v>
          </cell>
          <cell r="AZ410">
            <v>0</v>
          </cell>
          <cell r="BA410">
            <v>3</v>
          </cell>
          <cell r="BB410">
            <v>1937460146</v>
          </cell>
          <cell r="BC410">
            <v>1010600</v>
          </cell>
          <cell r="BD410" t="str">
            <v>AC</v>
          </cell>
          <cell r="BE410">
            <v>2165</v>
          </cell>
        </row>
        <row r="411">
          <cell r="A411">
            <v>6470</v>
          </cell>
          <cell r="B411">
            <v>40</v>
          </cell>
          <cell r="C411">
            <v>1</v>
          </cell>
          <cell r="D411">
            <v>1</v>
          </cell>
          <cell r="E411" t="str">
            <v xml:space="preserve">Whitnall                </v>
          </cell>
          <cell r="F411">
            <v>975453</v>
          </cell>
          <cell r="G411">
            <v>2116733564</v>
          </cell>
          <cell r="H411">
            <v>2170</v>
          </cell>
          <cell r="I411">
            <v>30</v>
          </cell>
          <cell r="J411">
            <v>2096</v>
          </cell>
          <cell r="K411">
            <v>2094</v>
          </cell>
          <cell r="L411">
            <v>0</v>
          </cell>
          <cell r="M411">
            <v>0</v>
          </cell>
          <cell r="N411">
            <v>11299.02</v>
          </cell>
          <cell r="O411">
            <v>24518867.550000001</v>
          </cell>
          <cell r="P411">
            <v>22867574.140000001</v>
          </cell>
          <cell r="Q411">
            <v>1651293.41</v>
          </cell>
          <cell r="R411">
            <v>0</v>
          </cell>
          <cell r="S411">
            <v>0</v>
          </cell>
          <cell r="T411">
            <v>0</v>
          </cell>
          <cell r="U411">
            <v>11660380.220000001</v>
          </cell>
          <cell r="V411">
            <v>199713.41</v>
          </cell>
          <cell r="W411">
            <v>180764</v>
          </cell>
          <cell r="X411">
            <v>13.91</v>
          </cell>
          <cell r="Y411">
            <v>11</v>
          </cell>
          <cell r="Z411">
            <v>11</v>
          </cell>
          <cell r="AA411">
            <v>2.91</v>
          </cell>
          <cell r="AB411">
            <v>0</v>
          </cell>
          <cell r="AC411">
            <v>0</v>
          </cell>
          <cell r="AD411">
            <v>0</v>
          </cell>
          <cell r="AE411">
            <v>0</v>
          </cell>
          <cell r="AF411">
            <v>0</v>
          </cell>
          <cell r="AG411">
            <v>861631</v>
          </cell>
          <cell r="AH411">
            <v>0</v>
          </cell>
          <cell r="AI411">
            <v>2170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42</v>
          </cell>
          <cell r="AY411">
            <v>2</v>
          </cell>
          <cell r="AZ411">
            <v>0</v>
          </cell>
          <cell r="BA411">
            <v>1</v>
          </cell>
          <cell r="BB411">
            <v>2113383364</v>
          </cell>
          <cell r="BC411">
            <v>3350200</v>
          </cell>
          <cell r="BD411" t="str">
            <v>AC</v>
          </cell>
          <cell r="BE411">
            <v>2125</v>
          </cell>
        </row>
        <row r="412">
          <cell r="A412">
            <v>6475</v>
          </cell>
          <cell r="B412">
            <v>69</v>
          </cell>
          <cell r="C412">
            <v>5</v>
          </cell>
          <cell r="D412">
            <v>1</v>
          </cell>
          <cell r="E412" t="str">
            <v xml:space="preserve">Wild Rose               </v>
          </cell>
          <cell r="F412">
            <v>1868745</v>
          </cell>
          <cell r="G412">
            <v>1033416148</v>
          </cell>
          <cell r="H412">
            <v>553</v>
          </cell>
          <cell r="I412">
            <v>2</v>
          </cell>
          <cell r="J412">
            <v>542</v>
          </cell>
          <cell r="K412">
            <v>545</v>
          </cell>
          <cell r="L412">
            <v>0</v>
          </cell>
          <cell r="M412">
            <v>0.73</v>
          </cell>
          <cell r="N412">
            <v>13003.53</v>
          </cell>
          <cell r="O412">
            <v>7190952</v>
          </cell>
          <cell r="P412">
            <v>5954356</v>
          </cell>
          <cell r="Q412">
            <v>1236596</v>
          </cell>
          <cell r="R412">
            <v>0</v>
          </cell>
          <cell r="S412">
            <v>0</v>
          </cell>
          <cell r="T412">
            <v>0</v>
          </cell>
          <cell r="U412">
            <v>684552.05</v>
          </cell>
          <cell r="V412">
            <v>0</v>
          </cell>
          <cell r="W412">
            <v>0</v>
          </cell>
          <cell r="X412">
            <v>0</v>
          </cell>
          <cell r="Y412">
            <v>0</v>
          </cell>
          <cell r="Z412">
            <v>0</v>
          </cell>
          <cell r="AA412">
            <v>0</v>
          </cell>
          <cell r="AB412">
            <v>0</v>
          </cell>
          <cell r="AC412">
            <v>0.67</v>
          </cell>
          <cell r="AD412">
            <v>0.79</v>
          </cell>
          <cell r="AE412">
            <v>0</v>
          </cell>
          <cell r="AF412">
            <v>0</v>
          </cell>
          <cell r="AG412">
            <v>861631</v>
          </cell>
          <cell r="AH412">
            <v>0</v>
          </cell>
          <cell r="AI412">
            <v>553</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6</v>
          </cell>
          <cell r="AY412">
            <v>0</v>
          </cell>
          <cell r="AZ412">
            <v>0</v>
          </cell>
          <cell r="BA412">
            <v>0</v>
          </cell>
          <cell r="BB412">
            <v>1033307348</v>
          </cell>
          <cell r="BC412">
            <v>108800</v>
          </cell>
          <cell r="BD412" t="str">
            <v>AC</v>
          </cell>
          <cell r="BE412">
            <v>547</v>
          </cell>
        </row>
        <row r="413">
          <cell r="A413">
            <v>6482</v>
          </cell>
          <cell r="B413">
            <v>64</v>
          </cell>
          <cell r="C413">
            <v>2</v>
          </cell>
          <cell r="D413">
            <v>1</v>
          </cell>
          <cell r="E413" t="str">
            <v xml:space="preserve">Williams Bay            </v>
          </cell>
          <cell r="F413">
            <v>3123758</v>
          </cell>
          <cell r="G413">
            <v>1593116761</v>
          </cell>
          <cell r="H413">
            <v>510</v>
          </cell>
          <cell r="I413">
            <v>0</v>
          </cell>
          <cell r="J413">
            <v>501</v>
          </cell>
          <cell r="K413">
            <v>504</v>
          </cell>
          <cell r="L413">
            <v>0</v>
          </cell>
          <cell r="M413">
            <v>0</v>
          </cell>
          <cell r="N413">
            <v>19624.25</v>
          </cell>
          <cell r="O413">
            <v>10008365</v>
          </cell>
          <cell r="P413">
            <v>8109561</v>
          </cell>
          <cell r="Q413">
            <v>1898804</v>
          </cell>
          <cell r="R413">
            <v>0</v>
          </cell>
          <cell r="S413">
            <v>0</v>
          </cell>
          <cell r="T413">
            <v>0</v>
          </cell>
          <cell r="U413">
            <v>10918.47</v>
          </cell>
          <cell r="V413">
            <v>0</v>
          </cell>
          <cell r="W413">
            <v>0</v>
          </cell>
          <cell r="X413">
            <v>0</v>
          </cell>
          <cell r="Y413">
            <v>0</v>
          </cell>
          <cell r="Z413">
            <v>0</v>
          </cell>
          <cell r="AA413">
            <v>0</v>
          </cell>
          <cell r="AB413">
            <v>0</v>
          </cell>
          <cell r="AC413">
            <v>0</v>
          </cell>
          <cell r="AD413">
            <v>0</v>
          </cell>
          <cell r="AE413">
            <v>0</v>
          </cell>
          <cell r="AF413">
            <v>0</v>
          </cell>
          <cell r="AG413">
            <v>861631</v>
          </cell>
          <cell r="AH413">
            <v>0</v>
          </cell>
          <cell r="AI413">
            <v>510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7</v>
          </cell>
          <cell r="AY413">
            <v>0</v>
          </cell>
          <cell r="AZ413">
            <v>0</v>
          </cell>
          <cell r="BA413">
            <v>0</v>
          </cell>
          <cell r="BB413">
            <v>1592723161</v>
          </cell>
          <cell r="BC413">
            <v>393600</v>
          </cell>
          <cell r="BD413" t="str">
            <v>AC</v>
          </cell>
          <cell r="BE413">
            <v>503</v>
          </cell>
        </row>
        <row r="414">
          <cell r="A414">
            <v>6545</v>
          </cell>
          <cell r="B414">
            <v>30</v>
          </cell>
          <cell r="C414">
            <v>2</v>
          </cell>
          <cell r="D414">
            <v>2</v>
          </cell>
          <cell r="E414" t="str">
            <v xml:space="preserve">Wilmot UHS              </v>
          </cell>
          <cell r="F414">
            <v>3274422</v>
          </cell>
          <cell r="G414">
            <v>3140170549</v>
          </cell>
          <cell r="H414">
            <v>959</v>
          </cell>
          <cell r="I414">
            <v>23</v>
          </cell>
          <cell r="J414">
            <v>938</v>
          </cell>
          <cell r="K414">
            <v>932</v>
          </cell>
          <cell r="L414">
            <v>0</v>
          </cell>
          <cell r="M414">
            <v>0</v>
          </cell>
          <cell r="N414">
            <v>20735.38</v>
          </cell>
          <cell r="O414">
            <v>19885225.73</v>
          </cell>
          <cell r="P414">
            <v>14030568</v>
          </cell>
          <cell r="Q414">
            <v>5854657.7300000004</v>
          </cell>
          <cell r="R414">
            <v>0</v>
          </cell>
          <cell r="S414">
            <v>0</v>
          </cell>
          <cell r="T414">
            <v>0</v>
          </cell>
          <cell r="U414">
            <v>2647248.7599999998</v>
          </cell>
          <cell r="V414">
            <v>174794.73</v>
          </cell>
          <cell r="W414">
            <v>0</v>
          </cell>
          <cell r="X414">
            <v>0</v>
          </cell>
          <cell r="Y414">
            <v>0</v>
          </cell>
          <cell r="Z414">
            <v>0</v>
          </cell>
          <cell r="AA414">
            <v>0</v>
          </cell>
          <cell r="AB414">
            <v>0</v>
          </cell>
          <cell r="AC414">
            <v>0</v>
          </cell>
          <cell r="AD414">
            <v>0</v>
          </cell>
          <cell r="AE414">
            <v>0</v>
          </cell>
          <cell r="AF414">
            <v>0</v>
          </cell>
          <cell r="AG414">
            <v>2584893</v>
          </cell>
          <cell r="AH414">
            <v>0</v>
          </cell>
          <cell r="AI414">
            <v>959</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1</v>
          </cell>
          <cell r="AY414">
            <v>0</v>
          </cell>
          <cell r="AZ414">
            <v>0</v>
          </cell>
          <cell r="BA414">
            <v>0</v>
          </cell>
          <cell r="BB414">
            <v>3139740449</v>
          </cell>
          <cell r="BC414">
            <v>430100</v>
          </cell>
          <cell r="BD414" t="str">
            <v>AC</v>
          </cell>
          <cell r="BE414">
            <v>958</v>
          </cell>
        </row>
        <row r="415">
          <cell r="A415">
            <v>6608</v>
          </cell>
          <cell r="B415">
            <v>70</v>
          </cell>
          <cell r="C415">
            <v>6</v>
          </cell>
          <cell r="D415">
            <v>1</v>
          </cell>
          <cell r="E415" t="str">
            <v xml:space="preserve">Winneconne Community    </v>
          </cell>
          <cell r="F415">
            <v>995698</v>
          </cell>
          <cell r="G415">
            <v>1541340404</v>
          </cell>
          <cell r="H415">
            <v>1548</v>
          </cell>
          <cell r="I415">
            <v>39</v>
          </cell>
          <cell r="J415">
            <v>1486</v>
          </cell>
          <cell r="K415">
            <v>1478</v>
          </cell>
          <cell r="L415">
            <v>0</v>
          </cell>
          <cell r="M415">
            <v>0.36</v>
          </cell>
          <cell r="N415">
            <v>10758.34</v>
          </cell>
          <cell r="O415">
            <v>16653914.43</v>
          </cell>
          <cell r="P415">
            <v>15506628</v>
          </cell>
          <cell r="Q415">
            <v>1147286.43</v>
          </cell>
          <cell r="R415">
            <v>0</v>
          </cell>
          <cell r="S415">
            <v>0</v>
          </cell>
          <cell r="T415">
            <v>0</v>
          </cell>
          <cell r="U415">
            <v>7904482.4199999999</v>
          </cell>
          <cell r="V415">
            <v>57791.43</v>
          </cell>
          <cell r="W415">
            <v>0</v>
          </cell>
          <cell r="X415">
            <v>0</v>
          </cell>
          <cell r="Y415">
            <v>0</v>
          </cell>
          <cell r="Z415">
            <v>0</v>
          </cell>
          <cell r="AA415">
            <v>0</v>
          </cell>
          <cell r="AB415">
            <v>0</v>
          </cell>
          <cell r="AC415">
            <v>0.36</v>
          </cell>
          <cell r="AD415">
            <v>0.36</v>
          </cell>
          <cell r="AE415">
            <v>0</v>
          </cell>
          <cell r="AF415">
            <v>0</v>
          </cell>
          <cell r="AG415">
            <v>861631</v>
          </cell>
          <cell r="AH415">
            <v>0</v>
          </cell>
          <cell r="AI415">
            <v>1548</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26</v>
          </cell>
          <cell r="AY415">
            <v>1</v>
          </cell>
          <cell r="AZ415">
            <v>0</v>
          </cell>
          <cell r="BA415">
            <v>0</v>
          </cell>
          <cell r="BB415">
            <v>1541122904</v>
          </cell>
          <cell r="BC415">
            <v>217500</v>
          </cell>
          <cell r="BD415" t="str">
            <v>AC</v>
          </cell>
          <cell r="BE415">
            <v>1521</v>
          </cell>
        </row>
        <row r="416">
          <cell r="A416">
            <v>6615</v>
          </cell>
          <cell r="B416">
            <v>57</v>
          </cell>
          <cell r="C416">
            <v>12</v>
          </cell>
          <cell r="D416">
            <v>1</v>
          </cell>
          <cell r="E416" t="str">
            <v xml:space="preserve">Winter                  </v>
          </cell>
          <cell r="F416">
            <v>2099727</v>
          </cell>
          <cell r="G416">
            <v>575325263</v>
          </cell>
          <cell r="H416">
            <v>274</v>
          </cell>
          <cell r="I416">
            <v>8</v>
          </cell>
          <cell r="J416">
            <v>271</v>
          </cell>
          <cell r="K416">
            <v>257</v>
          </cell>
          <cell r="L416">
            <v>0</v>
          </cell>
          <cell r="M416">
            <v>0</v>
          </cell>
          <cell r="N416">
            <v>13345.08</v>
          </cell>
          <cell r="O416">
            <v>3656550.8</v>
          </cell>
          <cell r="P416">
            <v>3382381.8</v>
          </cell>
          <cell r="Q416">
            <v>274169</v>
          </cell>
          <cell r="R416">
            <v>0</v>
          </cell>
          <cell r="S416">
            <v>0</v>
          </cell>
          <cell r="T416">
            <v>0</v>
          </cell>
          <cell r="U416">
            <v>42530.87</v>
          </cell>
          <cell r="V416">
            <v>0</v>
          </cell>
          <cell r="W416">
            <v>0</v>
          </cell>
          <cell r="X416">
            <v>0</v>
          </cell>
          <cell r="Y416">
            <v>0</v>
          </cell>
          <cell r="Z416">
            <v>0</v>
          </cell>
          <cell r="AA416">
            <v>0</v>
          </cell>
          <cell r="AB416">
            <v>0</v>
          </cell>
          <cell r="AC416">
            <v>0</v>
          </cell>
          <cell r="AD416">
            <v>0</v>
          </cell>
          <cell r="AE416">
            <v>0</v>
          </cell>
          <cell r="AF416">
            <v>0</v>
          </cell>
          <cell r="AG416">
            <v>861631</v>
          </cell>
          <cell r="AH416">
            <v>0</v>
          </cell>
          <cell r="AI416">
            <v>274</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2</v>
          </cell>
          <cell r="AY416">
            <v>0</v>
          </cell>
          <cell r="AZ416">
            <v>0</v>
          </cell>
          <cell r="BA416">
            <v>0</v>
          </cell>
          <cell r="BB416">
            <v>575294463</v>
          </cell>
          <cell r="BC416">
            <v>30800</v>
          </cell>
          <cell r="BD416" t="str">
            <v>AC</v>
          </cell>
          <cell r="BE416">
            <v>272</v>
          </cell>
        </row>
        <row r="417">
          <cell r="A417">
            <v>6678</v>
          </cell>
          <cell r="B417">
            <v>11</v>
          </cell>
          <cell r="C417">
            <v>5</v>
          </cell>
          <cell r="D417">
            <v>1</v>
          </cell>
          <cell r="E417" t="str">
            <v xml:space="preserve">Wisconsin Dells         </v>
          </cell>
          <cell r="F417">
            <v>1593462</v>
          </cell>
          <cell r="G417">
            <v>2938344082</v>
          </cell>
          <cell r="H417">
            <v>1844</v>
          </cell>
          <cell r="I417">
            <v>22</v>
          </cell>
          <cell r="J417">
            <v>1801</v>
          </cell>
          <cell r="K417">
            <v>1803</v>
          </cell>
          <cell r="L417">
            <v>0</v>
          </cell>
          <cell r="M417">
            <v>0.23</v>
          </cell>
          <cell r="N417">
            <v>10712.78</v>
          </cell>
          <cell r="O417">
            <v>19754367</v>
          </cell>
          <cell r="P417">
            <v>17759374</v>
          </cell>
          <cell r="Q417">
            <v>1994993</v>
          </cell>
          <cell r="R417">
            <v>0</v>
          </cell>
          <cell r="S417">
            <v>0</v>
          </cell>
          <cell r="T417">
            <v>0</v>
          </cell>
          <cell r="U417">
            <v>3041950.08</v>
          </cell>
          <cell r="V417">
            <v>0</v>
          </cell>
          <cell r="W417">
            <v>0</v>
          </cell>
          <cell r="X417">
            <v>0</v>
          </cell>
          <cell r="Y417">
            <v>0</v>
          </cell>
          <cell r="Z417">
            <v>0</v>
          </cell>
          <cell r="AA417">
            <v>0</v>
          </cell>
          <cell r="AB417">
            <v>0</v>
          </cell>
          <cell r="AC417">
            <v>0.23</v>
          </cell>
          <cell r="AD417">
            <v>0.23</v>
          </cell>
          <cell r="AE417">
            <v>1</v>
          </cell>
          <cell r="AF417">
            <v>1</v>
          </cell>
          <cell r="AG417">
            <v>861631</v>
          </cell>
          <cell r="AH417">
            <v>0</v>
          </cell>
          <cell r="AI417">
            <v>1844</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18</v>
          </cell>
          <cell r="AY417">
            <v>2</v>
          </cell>
          <cell r="AZ417">
            <v>0</v>
          </cell>
          <cell r="BA417">
            <v>0</v>
          </cell>
          <cell r="BB417">
            <v>2934412882</v>
          </cell>
          <cell r="BC417">
            <v>3931200</v>
          </cell>
          <cell r="BD417" t="str">
            <v>AC</v>
          </cell>
          <cell r="BE417">
            <v>1824</v>
          </cell>
        </row>
        <row r="418">
          <cell r="A418">
            <v>6685</v>
          </cell>
          <cell r="B418">
            <v>71</v>
          </cell>
          <cell r="C418">
            <v>5</v>
          </cell>
          <cell r="D418">
            <v>1</v>
          </cell>
          <cell r="E418" t="str">
            <v xml:space="preserve">Wisconsin Rapids        </v>
          </cell>
          <cell r="F418">
            <v>597800</v>
          </cell>
          <cell r="G418">
            <v>3011715643</v>
          </cell>
          <cell r="H418">
            <v>5038</v>
          </cell>
          <cell r="I418">
            <v>66</v>
          </cell>
          <cell r="J418">
            <v>4686</v>
          </cell>
          <cell r="K418">
            <v>4675</v>
          </cell>
          <cell r="L418">
            <v>0</v>
          </cell>
          <cell r="M418">
            <v>0</v>
          </cell>
          <cell r="N418">
            <v>21229.32</v>
          </cell>
          <cell r="O418">
            <v>106953313</v>
          </cell>
          <cell r="P418">
            <v>87712813</v>
          </cell>
          <cell r="Q418">
            <v>19240500</v>
          </cell>
          <cell r="R418">
            <v>0</v>
          </cell>
          <cell r="S418">
            <v>0</v>
          </cell>
          <cell r="T418">
            <v>0</v>
          </cell>
          <cell r="U418">
            <v>40433477</v>
          </cell>
          <cell r="V418">
            <v>0</v>
          </cell>
          <cell r="W418">
            <v>0</v>
          </cell>
          <cell r="X418">
            <v>0</v>
          </cell>
          <cell r="Y418">
            <v>0</v>
          </cell>
          <cell r="Z418">
            <v>0</v>
          </cell>
          <cell r="AA418">
            <v>0</v>
          </cell>
          <cell r="AB418">
            <v>0</v>
          </cell>
          <cell r="AC418">
            <v>0</v>
          </cell>
          <cell r="AD418">
            <v>0</v>
          </cell>
          <cell r="AE418">
            <v>0</v>
          </cell>
          <cell r="AF418">
            <v>0</v>
          </cell>
          <cell r="AG418">
            <v>861631</v>
          </cell>
          <cell r="AH418">
            <v>0</v>
          </cell>
          <cell r="AI418">
            <v>5038</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252</v>
          </cell>
          <cell r="AY418">
            <v>35</v>
          </cell>
          <cell r="AZ418">
            <v>0</v>
          </cell>
          <cell r="BA418">
            <v>4</v>
          </cell>
          <cell r="BB418">
            <v>2999294743</v>
          </cell>
          <cell r="BC418">
            <v>12420900</v>
          </cell>
          <cell r="BD418" t="str">
            <v>AC</v>
          </cell>
          <cell r="BE418">
            <v>4747</v>
          </cell>
        </row>
        <row r="419">
          <cell r="A419">
            <v>6692</v>
          </cell>
          <cell r="B419">
            <v>58</v>
          </cell>
          <cell r="C419">
            <v>8</v>
          </cell>
          <cell r="D419">
            <v>1</v>
          </cell>
          <cell r="E419" t="str">
            <v xml:space="preserve">Wittenberg-Birnamwood   </v>
          </cell>
          <cell r="F419">
            <v>623901</v>
          </cell>
          <cell r="G419">
            <v>694402212</v>
          </cell>
          <cell r="H419">
            <v>1113</v>
          </cell>
          <cell r="I419">
            <v>14</v>
          </cell>
          <cell r="J419">
            <v>1091</v>
          </cell>
          <cell r="K419">
            <v>1095</v>
          </cell>
          <cell r="L419">
            <v>0</v>
          </cell>
          <cell r="M419">
            <v>0.16</v>
          </cell>
          <cell r="N419">
            <v>10882.11</v>
          </cell>
          <cell r="O419">
            <v>12111791</v>
          </cell>
          <cell r="P419">
            <v>11130959</v>
          </cell>
          <cell r="Q419">
            <v>980832</v>
          </cell>
          <cell r="R419">
            <v>0</v>
          </cell>
          <cell r="S419">
            <v>0</v>
          </cell>
          <cell r="T419">
            <v>0</v>
          </cell>
          <cell r="U419">
            <v>8035923.0700000003</v>
          </cell>
          <cell r="V419">
            <v>0</v>
          </cell>
          <cell r="W419">
            <v>0</v>
          </cell>
          <cell r="X419">
            <v>0</v>
          </cell>
          <cell r="Y419">
            <v>0</v>
          </cell>
          <cell r="Z419">
            <v>0</v>
          </cell>
          <cell r="AA419">
            <v>0</v>
          </cell>
          <cell r="AB419">
            <v>0</v>
          </cell>
          <cell r="AC419">
            <v>0.32</v>
          </cell>
          <cell r="AD419">
            <v>0</v>
          </cell>
          <cell r="AE419">
            <v>0</v>
          </cell>
          <cell r="AF419">
            <v>0</v>
          </cell>
          <cell r="AG419">
            <v>861631</v>
          </cell>
          <cell r="AH419">
            <v>0</v>
          </cell>
          <cell r="AI419">
            <v>1113</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6</v>
          </cell>
          <cell r="AY419">
            <v>0</v>
          </cell>
          <cell r="AZ419">
            <v>0</v>
          </cell>
          <cell r="BA419">
            <v>0</v>
          </cell>
          <cell r="BB419">
            <v>693789112</v>
          </cell>
          <cell r="BC419">
            <v>613100</v>
          </cell>
          <cell r="BD419" t="str">
            <v>AC</v>
          </cell>
          <cell r="BE419">
            <v>1107</v>
          </cell>
        </row>
        <row r="420">
          <cell r="A420">
            <v>6713</v>
          </cell>
          <cell r="B420">
            <v>29</v>
          </cell>
          <cell r="C420">
            <v>4</v>
          </cell>
          <cell r="D420">
            <v>1</v>
          </cell>
          <cell r="E420" t="str">
            <v xml:space="preserve">Wonewoc-Union Center    </v>
          </cell>
          <cell r="F420">
            <v>885506</v>
          </cell>
          <cell r="G420">
            <v>348003962</v>
          </cell>
          <cell r="H420">
            <v>393</v>
          </cell>
          <cell r="I420">
            <v>13</v>
          </cell>
          <cell r="J420">
            <v>374</v>
          </cell>
          <cell r="K420">
            <v>384</v>
          </cell>
          <cell r="L420">
            <v>0</v>
          </cell>
          <cell r="M420">
            <v>0</v>
          </cell>
          <cell r="N420">
            <v>12383.02</v>
          </cell>
          <cell r="O420">
            <v>4866526</v>
          </cell>
          <cell r="P420">
            <v>4411126</v>
          </cell>
          <cell r="Q420">
            <v>455400</v>
          </cell>
          <cell r="R420">
            <v>0</v>
          </cell>
          <cell r="S420">
            <v>0</v>
          </cell>
          <cell r="T420">
            <v>0</v>
          </cell>
          <cell r="U420">
            <v>2227889.66</v>
          </cell>
          <cell r="V420">
            <v>0</v>
          </cell>
          <cell r="W420">
            <v>0</v>
          </cell>
          <cell r="X420">
            <v>0</v>
          </cell>
          <cell r="Y420">
            <v>0</v>
          </cell>
          <cell r="Z420">
            <v>0</v>
          </cell>
          <cell r="AA420">
            <v>0</v>
          </cell>
          <cell r="AB420">
            <v>0</v>
          </cell>
          <cell r="AC420">
            <v>0</v>
          </cell>
          <cell r="AD420">
            <v>0</v>
          </cell>
          <cell r="AE420">
            <v>0</v>
          </cell>
          <cell r="AF420">
            <v>0</v>
          </cell>
          <cell r="AG420">
            <v>861631</v>
          </cell>
          <cell r="AH420">
            <v>0</v>
          </cell>
          <cell r="AI420">
            <v>393</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1</v>
          </cell>
          <cell r="AY420">
            <v>0</v>
          </cell>
          <cell r="AZ420">
            <v>0</v>
          </cell>
          <cell r="BA420">
            <v>0</v>
          </cell>
          <cell r="BB420">
            <v>347913362</v>
          </cell>
          <cell r="BC420">
            <v>90600</v>
          </cell>
          <cell r="BD420" t="str">
            <v>AC</v>
          </cell>
          <cell r="BE420">
            <v>392</v>
          </cell>
        </row>
        <row r="421">
          <cell r="A421">
            <v>6720</v>
          </cell>
          <cell r="B421">
            <v>43</v>
          </cell>
          <cell r="C421">
            <v>9</v>
          </cell>
          <cell r="D421">
            <v>3</v>
          </cell>
          <cell r="E421" t="str">
            <v xml:space="preserve">Woodruff J1             </v>
          </cell>
          <cell r="F421">
            <v>2641613</v>
          </cell>
          <cell r="G421">
            <v>1175517900</v>
          </cell>
          <cell r="H421">
            <v>445</v>
          </cell>
          <cell r="I421">
            <v>4</v>
          </cell>
          <cell r="J421">
            <v>440</v>
          </cell>
          <cell r="K421">
            <v>440</v>
          </cell>
          <cell r="L421">
            <v>0</v>
          </cell>
          <cell r="M421">
            <v>0</v>
          </cell>
          <cell r="N421">
            <v>12733.7</v>
          </cell>
          <cell r="O421">
            <v>5666495</v>
          </cell>
          <cell r="P421">
            <v>5666495</v>
          </cell>
          <cell r="Q421">
            <v>0</v>
          </cell>
          <cell r="R421">
            <v>0</v>
          </cell>
          <cell r="S421">
            <v>0</v>
          </cell>
          <cell r="T421">
            <v>0</v>
          </cell>
          <cell r="U421">
            <v>174066.61</v>
          </cell>
          <cell r="V421">
            <v>0</v>
          </cell>
          <cell r="W421">
            <v>0</v>
          </cell>
          <cell r="X421">
            <v>0</v>
          </cell>
          <cell r="Y421">
            <v>0</v>
          </cell>
          <cell r="Z421">
            <v>0</v>
          </cell>
          <cell r="AA421">
            <v>0</v>
          </cell>
          <cell r="AB421">
            <v>0</v>
          </cell>
          <cell r="AC421">
            <v>0</v>
          </cell>
          <cell r="AD421">
            <v>0</v>
          </cell>
          <cell r="AE421">
            <v>0</v>
          </cell>
          <cell r="AF421">
            <v>0</v>
          </cell>
          <cell r="AG421">
            <v>1292446</v>
          </cell>
          <cell r="AH421">
            <v>0</v>
          </cell>
          <cell r="AI421">
            <v>445</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1</v>
          </cell>
          <cell r="AY421">
            <v>0</v>
          </cell>
          <cell r="AZ421">
            <v>0</v>
          </cell>
          <cell r="BA421">
            <v>0</v>
          </cell>
          <cell r="BB421">
            <v>1174739300</v>
          </cell>
          <cell r="BC421">
            <v>778600</v>
          </cell>
          <cell r="BD421" t="str">
            <v>AC</v>
          </cell>
          <cell r="BE421">
            <v>444</v>
          </cell>
        </row>
        <row r="422">
          <cell r="A422">
            <v>6734</v>
          </cell>
          <cell r="B422">
            <v>5</v>
          </cell>
          <cell r="C422">
            <v>7</v>
          </cell>
          <cell r="D422">
            <v>1</v>
          </cell>
          <cell r="E422" t="str">
            <v xml:space="preserve">Wrightstown Community   </v>
          </cell>
          <cell r="F422">
            <v>732473</v>
          </cell>
          <cell r="G422">
            <v>988105518</v>
          </cell>
          <cell r="H422">
            <v>1349</v>
          </cell>
          <cell r="I422">
            <v>35</v>
          </cell>
          <cell r="J422">
            <v>1267</v>
          </cell>
          <cell r="K422">
            <v>1273</v>
          </cell>
          <cell r="L422">
            <v>0</v>
          </cell>
          <cell r="M422">
            <v>0</v>
          </cell>
          <cell r="N422">
            <v>13461.48</v>
          </cell>
          <cell r="O422">
            <v>18159533.300000001</v>
          </cell>
          <cell r="P422">
            <v>13684533.300000001</v>
          </cell>
          <cell r="Q422">
            <v>4475000</v>
          </cell>
          <cell r="R422">
            <v>0</v>
          </cell>
          <cell r="S422">
            <v>0</v>
          </cell>
          <cell r="T422">
            <v>0</v>
          </cell>
          <cell r="U422">
            <v>9517902.4199999999</v>
          </cell>
          <cell r="V422">
            <v>0</v>
          </cell>
          <cell r="W422">
            <v>0</v>
          </cell>
          <cell r="X422">
            <v>0</v>
          </cell>
          <cell r="Y422">
            <v>0</v>
          </cell>
          <cell r="Z422">
            <v>0</v>
          </cell>
          <cell r="AA422">
            <v>0</v>
          </cell>
          <cell r="AB422">
            <v>0</v>
          </cell>
          <cell r="AC422">
            <v>0</v>
          </cell>
          <cell r="AD422">
            <v>0</v>
          </cell>
          <cell r="AE422">
            <v>1</v>
          </cell>
          <cell r="AF422">
            <v>1</v>
          </cell>
          <cell r="AG422">
            <v>861631</v>
          </cell>
          <cell r="AH422">
            <v>0</v>
          </cell>
          <cell r="AI422">
            <v>1349</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41</v>
          </cell>
          <cell r="AY422">
            <v>2</v>
          </cell>
          <cell r="AZ422">
            <v>0</v>
          </cell>
          <cell r="BA422">
            <v>1</v>
          </cell>
          <cell r="BB422">
            <v>985801218</v>
          </cell>
          <cell r="BC422">
            <v>2304300</v>
          </cell>
          <cell r="BD422" t="str">
            <v>AC</v>
          </cell>
          <cell r="BE422">
            <v>1305</v>
          </cell>
        </row>
        <row r="423">
          <cell r="A423">
            <v>6748</v>
          </cell>
          <cell r="B423">
            <v>51</v>
          </cell>
          <cell r="C423">
            <v>2</v>
          </cell>
          <cell r="D423">
            <v>3</v>
          </cell>
          <cell r="E423" t="str">
            <v xml:space="preserve">Yorkville J2            </v>
          </cell>
          <cell r="F423">
            <v>2033682</v>
          </cell>
          <cell r="G423">
            <v>703654087</v>
          </cell>
          <cell r="H423">
            <v>346</v>
          </cell>
          <cell r="I423">
            <v>12</v>
          </cell>
          <cell r="J423">
            <v>332</v>
          </cell>
          <cell r="K423">
            <v>329</v>
          </cell>
          <cell r="L423">
            <v>0</v>
          </cell>
          <cell r="M423">
            <v>0</v>
          </cell>
          <cell r="N423">
            <v>14962.05</v>
          </cell>
          <cell r="O423">
            <v>5176867.82</v>
          </cell>
          <cell r="P423">
            <v>4316175.07</v>
          </cell>
          <cell r="Q423">
            <v>860692.75</v>
          </cell>
          <cell r="R423">
            <v>0</v>
          </cell>
          <cell r="S423">
            <v>0</v>
          </cell>
          <cell r="T423">
            <v>0</v>
          </cell>
          <cell r="U423">
            <v>590649.56000000006</v>
          </cell>
          <cell r="V423">
            <v>0</v>
          </cell>
          <cell r="W423">
            <v>0</v>
          </cell>
          <cell r="X423">
            <v>0</v>
          </cell>
          <cell r="Y423">
            <v>0</v>
          </cell>
          <cell r="Z423">
            <v>0</v>
          </cell>
          <cell r="AA423">
            <v>0</v>
          </cell>
          <cell r="AB423">
            <v>0</v>
          </cell>
          <cell r="AC423">
            <v>0</v>
          </cell>
          <cell r="AD423">
            <v>0</v>
          </cell>
          <cell r="AE423">
            <v>0</v>
          </cell>
          <cell r="AF423">
            <v>0</v>
          </cell>
          <cell r="AG423">
            <v>1292446</v>
          </cell>
          <cell r="AH423">
            <v>0</v>
          </cell>
          <cell r="AI423">
            <v>346</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3</v>
          </cell>
          <cell r="AY423">
            <v>0</v>
          </cell>
          <cell r="AZ423">
            <v>0</v>
          </cell>
          <cell r="BA423">
            <v>0</v>
          </cell>
          <cell r="BB423">
            <v>700909887</v>
          </cell>
          <cell r="BC423">
            <v>2744200</v>
          </cell>
          <cell r="BD423" t="str">
            <v>AC</v>
          </cell>
          <cell r="BE423">
            <v>343</v>
          </cell>
        </row>
        <row r="426">
          <cell r="F426">
            <v>540900186</v>
          </cell>
          <cell r="G426">
            <v>762845589236</v>
          </cell>
          <cell r="H426">
            <v>831067</v>
          </cell>
          <cell r="I426">
            <v>17698</v>
          </cell>
          <cell r="J426">
            <v>788515.25</v>
          </cell>
          <cell r="K426">
            <v>789553.75</v>
          </cell>
          <cell r="L426">
            <v>0</v>
          </cell>
          <cell r="M426">
            <v>86.36</v>
          </cell>
          <cell r="N426">
            <v>5483235.8199999984</v>
          </cell>
          <cell r="O426">
            <v>10351176210.01</v>
          </cell>
          <cell r="P426">
            <v>9242951406.0699978</v>
          </cell>
          <cell r="Q426">
            <v>1113203448.8200002</v>
          </cell>
          <cell r="R426">
            <v>0</v>
          </cell>
          <cell r="S426">
            <v>4225301</v>
          </cell>
          <cell r="T426">
            <v>2340266</v>
          </cell>
          <cell r="U426">
            <v>5200611981.2000036</v>
          </cell>
          <cell r="V426">
            <v>20536531.040000003</v>
          </cell>
          <cell r="W426">
            <v>4219395</v>
          </cell>
          <cell r="X426">
            <v>236.28</v>
          </cell>
          <cell r="Y426">
            <v>225</v>
          </cell>
          <cell r="Z426">
            <v>223</v>
          </cell>
          <cell r="AA426">
            <v>12.280000000000001</v>
          </cell>
          <cell r="AB426">
            <v>801</v>
          </cell>
          <cell r="AC426">
            <v>85.699999999999989</v>
          </cell>
          <cell r="AD426">
            <v>86.360000000000042</v>
          </cell>
          <cell r="AE426">
            <v>96</v>
          </cell>
          <cell r="AF426">
            <v>104</v>
          </cell>
          <cell r="AG426">
            <v>398504316</v>
          </cell>
          <cell r="AH426">
            <v>1234355.96</v>
          </cell>
          <cell r="AI426">
            <v>830732</v>
          </cell>
          <cell r="AJ426">
            <v>0</v>
          </cell>
          <cell r="AK426">
            <v>0</v>
          </cell>
          <cell r="AL426">
            <v>0</v>
          </cell>
          <cell r="AM426">
            <v>0</v>
          </cell>
          <cell r="AN426">
            <v>0</v>
          </cell>
          <cell r="AO426">
            <v>0</v>
          </cell>
          <cell r="AP426">
            <v>0</v>
          </cell>
          <cell r="AQ426">
            <v>0</v>
          </cell>
          <cell r="AR426">
            <v>0</v>
          </cell>
          <cell r="AS426">
            <v>0</v>
          </cell>
          <cell r="AT426">
            <v>34.5</v>
          </cell>
          <cell r="AU426">
            <v>16.5</v>
          </cell>
          <cell r="AV426">
            <v>0</v>
          </cell>
          <cell r="AW426">
            <v>0</v>
          </cell>
          <cell r="AX426">
            <v>19553</v>
          </cell>
          <cell r="AY426">
            <v>2198</v>
          </cell>
          <cell r="AZ426">
            <v>1404022.92</v>
          </cell>
          <cell r="BA426">
            <v>1982</v>
          </cell>
        </row>
      </sheetData>
      <sheetData sheetId="4">
        <row r="1">
          <cell r="B1" t="str">
            <v>District Code</v>
          </cell>
          <cell r="C1" t="str">
            <v>CESA</v>
          </cell>
          <cell r="D1" t="str">
            <v>NCES</v>
          </cell>
          <cell r="E1" t="str">
            <v>District Type</v>
          </cell>
          <cell r="F1" t="str">
            <v>2022 Area</v>
          </cell>
          <cell r="G1" t="str">
            <v>2023 Area</v>
          </cell>
        </row>
        <row r="2">
          <cell r="B2">
            <v>7</v>
          </cell>
          <cell r="C2">
            <v>10</v>
          </cell>
          <cell r="D2">
            <v>5500030</v>
          </cell>
          <cell r="E2" t="str">
            <v>Unified</v>
          </cell>
          <cell r="F2">
            <v>42.948300132852744</v>
          </cell>
          <cell r="G2">
            <v>42.948128334252303</v>
          </cell>
        </row>
        <row r="3">
          <cell r="B3">
            <v>14</v>
          </cell>
          <cell r="C3">
            <v>5</v>
          </cell>
          <cell r="D3">
            <v>5500060</v>
          </cell>
          <cell r="E3" t="str">
            <v>Unified</v>
          </cell>
          <cell r="F3">
            <v>486.73997792392754</v>
          </cell>
          <cell r="G3">
            <v>486.67101891351001</v>
          </cell>
        </row>
        <row r="4">
          <cell r="B4">
            <v>63</v>
          </cell>
          <cell r="C4">
            <v>2</v>
          </cell>
          <cell r="D4">
            <v>5500120</v>
          </cell>
          <cell r="E4" t="str">
            <v>Unified</v>
          </cell>
          <cell r="F4">
            <v>67.224280656521515</v>
          </cell>
          <cell r="G4">
            <v>67.224011750946701</v>
          </cell>
        </row>
        <row r="5">
          <cell r="B5">
            <v>70</v>
          </cell>
          <cell r="C5">
            <v>7</v>
          </cell>
          <cell r="D5">
            <v>5500150</v>
          </cell>
          <cell r="E5" t="str">
            <v>Unified</v>
          </cell>
          <cell r="F5">
            <v>68.3581578823634</v>
          </cell>
          <cell r="G5">
            <v>68.357884441137202</v>
          </cell>
        </row>
        <row r="6">
          <cell r="B6">
            <v>84</v>
          </cell>
          <cell r="C6">
            <v>4</v>
          </cell>
          <cell r="D6">
            <v>5500180</v>
          </cell>
          <cell r="E6" t="str">
            <v>Unified</v>
          </cell>
          <cell r="F6">
            <v>136.7320621710505</v>
          </cell>
          <cell r="G6">
            <v>136.73151522561</v>
          </cell>
        </row>
        <row r="7">
          <cell r="B7">
            <v>91</v>
          </cell>
          <cell r="C7">
            <v>4</v>
          </cell>
          <cell r="D7">
            <v>5500210</v>
          </cell>
          <cell r="E7" t="str">
            <v>Unified</v>
          </cell>
          <cell r="F7">
            <v>133.42990589305882</v>
          </cell>
          <cell r="G7">
            <v>133.42937215665901</v>
          </cell>
        </row>
        <row r="8">
          <cell r="B8">
            <v>105</v>
          </cell>
          <cell r="C8">
            <v>5</v>
          </cell>
          <cell r="D8">
            <v>5500240</v>
          </cell>
          <cell r="E8" t="str">
            <v>Unified</v>
          </cell>
          <cell r="F8">
            <v>108.33522183286189</v>
          </cell>
          <cell r="G8">
            <v>108.334788478353</v>
          </cell>
        </row>
        <row r="9">
          <cell r="B9">
            <v>112</v>
          </cell>
          <cell r="C9">
            <v>10</v>
          </cell>
          <cell r="D9">
            <v>5500270</v>
          </cell>
          <cell r="E9" t="str">
            <v>Unified</v>
          </cell>
          <cell r="F9">
            <v>13.028044142795311</v>
          </cell>
          <cell r="G9">
            <v>13.0279920289807</v>
          </cell>
        </row>
        <row r="10">
          <cell r="B10">
            <v>119</v>
          </cell>
          <cell r="C10">
            <v>11</v>
          </cell>
          <cell r="D10">
            <v>5500300</v>
          </cell>
          <cell r="E10" t="str">
            <v>Unified</v>
          </cell>
          <cell r="F10">
            <v>162.66264466408194</v>
          </cell>
          <cell r="G10">
            <v>163.01555188504199</v>
          </cell>
        </row>
        <row r="11">
          <cell r="B11">
            <v>126</v>
          </cell>
          <cell r="C11">
            <v>5</v>
          </cell>
          <cell r="D11">
            <v>5500330</v>
          </cell>
          <cell r="E11" t="str">
            <v>Unified</v>
          </cell>
          <cell r="F11">
            <v>99.487022616809696</v>
          </cell>
          <cell r="G11">
            <v>99.486624656210694</v>
          </cell>
        </row>
        <row r="12">
          <cell r="B12">
            <v>140</v>
          </cell>
          <cell r="C12">
            <v>9</v>
          </cell>
          <cell r="D12">
            <v>5500360</v>
          </cell>
          <cell r="E12" t="str">
            <v>Unified</v>
          </cell>
          <cell r="F12">
            <v>542.52598650428388</v>
          </cell>
          <cell r="G12">
            <v>542.52381633212599</v>
          </cell>
        </row>
        <row r="13">
          <cell r="B13">
            <v>147</v>
          </cell>
          <cell r="C13">
            <v>6</v>
          </cell>
          <cell r="D13">
            <v>5500390</v>
          </cell>
          <cell r="E13" t="str">
            <v>Unified</v>
          </cell>
          <cell r="F13">
            <v>44.615704534976132</v>
          </cell>
          <cell r="G13">
            <v>44.615526066548398</v>
          </cell>
        </row>
        <row r="14">
          <cell r="B14">
            <v>154</v>
          </cell>
          <cell r="C14">
            <v>4</v>
          </cell>
          <cell r="D14">
            <v>5500420</v>
          </cell>
          <cell r="E14" t="str">
            <v>Unified</v>
          </cell>
          <cell r="F14">
            <v>213.55571212788675</v>
          </cell>
          <cell r="G14">
            <v>213.551091536109</v>
          </cell>
        </row>
        <row r="15">
          <cell r="B15">
            <v>161</v>
          </cell>
          <cell r="C15">
            <v>3</v>
          </cell>
          <cell r="D15">
            <v>5500450</v>
          </cell>
          <cell r="E15" t="str">
            <v>Unified</v>
          </cell>
          <cell r="F15">
            <v>83.248368478364398</v>
          </cell>
          <cell r="G15">
            <v>83.285693348103294</v>
          </cell>
        </row>
        <row r="16">
          <cell r="B16">
            <v>170</v>
          </cell>
          <cell r="C16">
            <v>12</v>
          </cell>
          <cell r="D16">
            <v>5500510</v>
          </cell>
          <cell r="E16" t="str">
            <v>Unified</v>
          </cell>
          <cell r="F16">
            <v>408.80726987527396</v>
          </cell>
          <cell r="G16">
            <v>408.80563459479498</v>
          </cell>
        </row>
        <row r="17">
          <cell r="B17">
            <v>182</v>
          </cell>
          <cell r="C17">
            <v>7</v>
          </cell>
          <cell r="D17">
            <v>5500540</v>
          </cell>
          <cell r="E17" t="str">
            <v>Unified</v>
          </cell>
          <cell r="F17">
            <v>10.123602799620322</v>
          </cell>
          <cell r="G17">
            <v>10.1235623039362</v>
          </cell>
        </row>
        <row r="18">
          <cell r="B18">
            <v>196</v>
          </cell>
          <cell r="C18">
            <v>9</v>
          </cell>
          <cell r="D18">
            <v>5500570</v>
          </cell>
          <cell r="E18" t="str">
            <v>Unified</v>
          </cell>
          <cell r="F18">
            <v>156.28999280997047</v>
          </cell>
          <cell r="G18">
            <v>156.28936763034801</v>
          </cell>
        </row>
        <row r="19">
          <cell r="B19">
            <v>203</v>
          </cell>
          <cell r="C19">
            <v>5</v>
          </cell>
          <cell r="D19">
            <v>5500600</v>
          </cell>
          <cell r="E19" t="str">
            <v>Unified</v>
          </cell>
          <cell r="F19">
            <v>150.77547556175884</v>
          </cell>
          <cell r="G19">
            <v>150.774872440899</v>
          </cell>
        </row>
        <row r="20">
          <cell r="B20">
            <v>217</v>
          </cell>
          <cell r="C20">
            <v>10</v>
          </cell>
          <cell r="D20">
            <v>5500630</v>
          </cell>
          <cell r="E20" t="str">
            <v>Unified</v>
          </cell>
          <cell r="F20">
            <v>165.51049228444336</v>
          </cell>
          <cell r="G20">
            <v>165.509830221664</v>
          </cell>
        </row>
        <row r="21">
          <cell r="B21">
            <v>231</v>
          </cell>
          <cell r="C21">
            <v>11</v>
          </cell>
          <cell r="D21">
            <v>5500720</v>
          </cell>
          <cell r="E21" t="str">
            <v>Unified</v>
          </cell>
          <cell r="F21">
            <v>115.66185007731258</v>
          </cell>
          <cell r="G21">
            <v>115.66138741537</v>
          </cell>
        </row>
        <row r="22">
          <cell r="B22">
            <v>238</v>
          </cell>
          <cell r="C22">
            <v>11</v>
          </cell>
          <cell r="D22">
            <v>5500750</v>
          </cell>
          <cell r="E22" t="str">
            <v>Unified</v>
          </cell>
          <cell r="F22">
            <v>147.03600949034742</v>
          </cell>
          <cell r="G22">
            <v>147.03542132782201</v>
          </cell>
        </row>
        <row r="23">
          <cell r="B23">
            <v>245</v>
          </cell>
          <cell r="C23">
            <v>4</v>
          </cell>
          <cell r="D23">
            <v>5500780</v>
          </cell>
          <cell r="E23" t="str">
            <v>Unified</v>
          </cell>
          <cell r="F23">
            <v>94.776908677727945</v>
          </cell>
          <cell r="G23">
            <v>94.776529558176904</v>
          </cell>
        </row>
        <row r="24">
          <cell r="B24">
            <v>280</v>
          </cell>
          <cell r="C24">
            <v>5</v>
          </cell>
          <cell r="D24">
            <v>5500810</v>
          </cell>
          <cell r="E24" t="str">
            <v>Unified</v>
          </cell>
          <cell r="F24">
            <v>158.03654876709331</v>
          </cell>
          <cell r="G24">
            <v>158.03591660102799</v>
          </cell>
        </row>
        <row r="25">
          <cell r="B25">
            <v>287</v>
          </cell>
          <cell r="C25">
            <v>3</v>
          </cell>
          <cell r="D25">
            <v>5500840</v>
          </cell>
          <cell r="E25" t="str">
            <v>Unified</v>
          </cell>
          <cell r="F25">
            <v>67.131266177077904</v>
          </cell>
          <cell r="G25">
            <v>67.130997643572698</v>
          </cell>
        </row>
        <row r="26">
          <cell r="B26">
            <v>308</v>
          </cell>
          <cell r="C26">
            <v>11</v>
          </cell>
          <cell r="D26">
            <v>5500870</v>
          </cell>
          <cell r="E26" t="str">
            <v>Unified</v>
          </cell>
          <cell r="F26">
            <v>180.95080047316065</v>
          </cell>
          <cell r="G26">
            <v>180.950076647207</v>
          </cell>
        </row>
        <row r="27">
          <cell r="B27">
            <v>315</v>
          </cell>
          <cell r="C27">
            <v>12</v>
          </cell>
          <cell r="D27">
            <v>5500900</v>
          </cell>
          <cell r="E27" t="str">
            <v>Unified</v>
          </cell>
          <cell r="F27">
            <v>216.76874492512553</v>
          </cell>
          <cell r="G27">
            <v>216.76787782289099</v>
          </cell>
        </row>
        <row r="28">
          <cell r="B28">
            <v>336</v>
          </cell>
          <cell r="C28">
            <v>6</v>
          </cell>
          <cell r="D28">
            <v>5500960</v>
          </cell>
          <cell r="E28" t="str">
            <v>Unified</v>
          </cell>
          <cell r="F28">
            <v>116.74902105512986</v>
          </cell>
          <cell r="G28">
            <v>116.748554044366</v>
          </cell>
        </row>
        <row r="29">
          <cell r="B29">
            <v>350</v>
          </cell>
          <cell r="C29">
            <v>2</v>
          </cell>
          <cell r="D29">
            <v>5500990</v>
          </cell>
          <cell r="E29" t="str">
            <v>Unified</v>
          </cell>
          <cell r="F29">
            <v>71.588637958156582</v>
          </cell>
          <cell r="G29">
            <v>71.588351594603907</v>
          </cell>
        </row>
        <row r="30">
          <cell r="B30">
            <v>364</v>
          </cell>
          <cell r="C30">
            <v>3</v>
          </cell>
          <cell r="D30">
            <v>5501020</v>
          </cell>
          <cell r="E30" t="str">
            <v>Unified</v>
          </cell>
          <cell r="F30">
            <v>101.32695282417194</v>
          </cell>
          <cell r="G30">
            <v>101.32654750362001</v>
          </cell>
        </row>
        <row r="31">
          <cell r="B31">
            <v>413</v>
          </cell>
          <cell r="C31">
            <v>2</v>
          </cell>
          <cell r="D31">
            <v>5501050</v>
          </cell>
          <cell r="E31" t="str">
            <v>Unified</v>
          </cell>
          <cell r="F31">
            <v>17.540751563654503</v>
          </cell>
          <cell r="G31">
            <v>17.5406813984428</v>
          </cell>
        </row>
        <row r="32">
          <cell r="B32">
            <v>422</v>
          </cell>
          <cell r="C32">
            <v>2</v>
          </cell>
          <cell r="D32">
            <v>5501080</v>
          </cell>
          <cell r="E32" t="str">
            <v>Unified</v>
          </cell>
          <cell r="F32">
            <v>30.113984165793564</v>
          </cell>
          <cell r="G32">
            <v>30.1138637060706</v>
          </cell>
        </row>
        <row r="33">
          <cell r="B33">
            <v>427</v>
          </cell>
          <cell r="C33">
            <v>3</v>
          </cell>
          <cell r="D33">
            <v>5501110</v>
          </cell>
          <cell r="E33" t="str">
            <v>Unified</v>
          </cell>
          <cell r="F33">
            <v>32.44091824381384</v>
          </cell>
          <cell r="G33">
            <v>32.440788476061996</v>
          </cell>
        </row>
        <row r="34">
          <cell r="B34">
            <v>434</v>
          </cell>
          <cell r="C34">
            <v>6</v>
          </cell>
          <cell r="D34">
            <v>5501140</v>
          </cell>
          <cell r="E34" t="str">
            <v>Unified</v>
          </cell>
          <cell r="F34">
            <v>206.23830035735716</v>
          </cell>
          <cell r="G34">
            <v>206.23747537822501</v>
          </cell>
        </row>
        <row r="35">
          <cell r="B35">
            <v>441</v>
          </cell>
          <cell r="C35">
            <v>11</v>
          </cell>
          <cell r="D35">
            <v>5501170</v>
          </cell>
          <cell r="E35" t="str">
            <v>Unified</v>
          </cell>
          <cell r="F35">
            <v>231.42798920217081</v>
          </cell>
          <cell r="G35">
            <v>231.42706346111601</v>
          </cell>
        </row>
        <row r="36">
          <cell r="B36">
            <v>469</v>
          </cell>
          <cell r="C36">
            <v>2</v>
          </cell>
          <cell r="D36">
            <v>5501230</v>
          </cell>
          <cell r="E36" t="str">
            <v>Unified</v>
          </cell>
          <cell r="F36">
            <v>104.29684097576956</v>
          </cell>
          <cell r="G36">
            <v>104.296423775292</v>
          </cell>
        </row>
        <row r="37">
          <cell r="B37">
            <v>476</v>
          </cell>
          <cell r="C37">
            <v>4</v>
          </cell>
          <cell r="D37">
            <v>5501260</v>
          </cell>
          <cell r="E37" t="str">
            <v>Unified</v>
          </cell>
          <cell r="F37">
            <v>466.35291232298641</v>
          </cell>
          <cell r="G37">
            <v>466.35104685270198</v>
          </cell>
        </row>
        <row r="38">
          <cell r="B38">
            <v>485</v>
          </cell>
          <cell r="C38">
            <v>4</v>
          </cell>
          <cell r="D38">
            <v>5500016</v>
          </cell>
          <cell r="E38" t="str">
            <v>Unified</v>
          </cell>
          <cell r="F38">
            <v>176.07311475568525</v>
          </cell>
          <cell r="G38">
            <v>176.07241044108801</v>
          </cell>
        </row>
        <row r="39">
          <cell r="B39">
            <v>490</v>
          </cell>
          <cell r="C39">
            <v>3</v>
          </cell>
          <cell r="D39">
            <v>5501310</v>
          </cell>
          <cell r="E39" t="str">
            <v>Unified</v>
          </cell>
          <cell r="F39">
            <v>114.81748750564633</v>
          </cell>
          <cell r="G39">
            <v>114.376958892133</v>
          </cell>
        </row>
        <row r="40">
          <cell r="B40">
            <v>497</v>
          </cell>
          <cell r="C40">
            <v>10</v>
          </cell>
          <cell r="D40">
            <v>5501350</v>
          </cell>
          <cell r="E40" t="str">
            <v>Unified</v>
          </cell>
          <cell r="F40">
            <v>168.75063283483004</v>
          </cell>
          <cell r="G40">
            <v>168.749957811081</v>
          </cell>
        </row>
        <row r="41">
          <cell r="B41">
            <v>602</v>
          </cell>
          <cell r="C41">
            <v>8</v>
          </cell>
          <cell r="D41">
            <v>5501470</v>
          </cell>
          <cell r="E41" t="str">
            <v>Unified</v>
          </cell>
          <cell r="F41">
            <v>148.75967212318454</v>
          </cell>
          <cell r="G41">
            <v>148.75907706579201</v>
          </cell>
        </row>
        <row r="42">
          <cell r="B42">
            <v>609</v>
          </cell>
          <cell r="C42">
            <v>3</v>
          </cell>
          <cell r="D42">
            <v>5501500</v>
          </cell>
          <cell r="E42" t="str">
            <v>Unified</v>
          </cell>
          <cell r="F42">
            <v>174.74773378185148</v>
          </cell>
          <cell r="G42">
            <v>174.74703476894501</v>
          </cell>
        </row>
        <row r="43">
          <cell r="B43">
            <v>616</v>
          </cell>
          <cell r="C43">
            <v>9</v>
          </cell>
          <cell r="D43">
            <v>5501530</v>
          </cell>
          <cell r="E43" t="str">
            <v>Elementary</v>
          </cell>
          <cell r="F43">
            <v>267.07053562157569</v>
          </cell>
          <cell r="G43">
            <v>267.069467305854</v>
          </cell>
        </row>
        <row r="44">
          <cell r="B44">
            <v>623</v>
          </cell>
          <cell r="C44">
            <v>8</v>
          </cell>
          <cell r="D44">
            <v>5501560</v>
          </cell>
          <cell r="E44" t="str">
            <v>Unified</v>
          </cell>
          <cell r="F44">
            <v>125.39299060532325</v>
          </cell>
          <cell r="G44">
            <v>125.392489017595</v>
          </cell>
        </row>
        <row r="45">
          <cell r="B45">
            <v>637</v>
          </cell>
          <cell r="C45">
            <v>11</v>
          </cell>
          <cell r="D45">
            <v>5501590</v>
          </cell>
          <cell r="E45" t="str">
            <v>Unified</v>
          </cell>
          <cell r="F45">
            <v>161.90252522572001</v>
          </cell>
          <cell r="G45">
            <v>161.90187759526299</v>
          </cell>
        </row>
        <row r="46">
          <cell r="B46">
            <v>657</v>
          </cell>
          <cell r="C46">
            <v>2</v>
          </cell>
          <cell r="D46">
            <v>5501650</v>
          </cell>
          <cell r="E46" t="str">
            <v>Elementary</v>
          </cell>
          <cell r="F46">
            <v>33.707917018023522</v>
          </cell>
          <cell r="G46">
            <v>33.707782182117299</v>
          </cell>
        </row>
        <row r="47">
          <cell r="B47">
            <v>658</v>
          </cell>
          <cell r="C47">
            <v>7</v>
          </cell>
          <cell r="D47">
            <v>5501680</v>
          </cell>
          <cell r="E47" t="str">
            <v>Unified</v>
          </cell>
          <cell r="F47">
            <v>63.520660993181458</v>
          </cell>
          <cell r="G47">
            <v>63.520406902551002</v>
          </cell>
        </row>
        <row r="48">
          <cell r="B48">
            <v>665</v>
          </cell>
          <cell r="C48">
            <v>2</v>
          </cell>
          <cell r="D48">
            <v>5501710</v>
          </cell>
          <cell r="E48" t="str">
            <v>Elementary</v>
          </cell>
          <cell r="F48">
            <v>32.646455059185428</v>
          </cell>
          <cell r="G48">
            <v>32.646324469260499</v>
          </cell>
        </row>
        <row r="49">
          <cell r="B49">
            <v>700</v>
          </cell>
          <cell r="C49">
            <v>2</v>
          </cell>
          <cell r="D49">
            <v>5501740</v>
          </cell>
          <cell r="E49" t="str">
            <v>Unified</v>
          </cell>
          <cell r="F49">
            <v>99.260705911246077</v>
          </cell>
          <cell r="G49">
            <v>99.260308855942299</v>
          </cell>
        </row>
        <row r="50">
          <cell r="B50">
            <v>714</v>
          </cell>
          <cell r="C50">
            <v>1</v>
          </cell>
          <cell r="D50">
            <v>5501770</v>
          </cell>
          <cell r="E50" t="str">
            <v>Unified</v>
          </cell>
          <cell r="F50">
            <v>32.860581678528149</v>
          </cell>
          <cell r="G50">
            <v>32.874599380051301</v>
          </cell>
        </row>
        <row r="51">
          <cell r="B51">
            <v>721</v>
          </cell>
          <cell r="C51">
            <v>1</v>
          </cell>
          <cell r="D51">
            <v>5501800</v>
          </cell>
          <cell r="E51" t="str">
            <v>Unified</v>
          </cell>
          <cell r="F51">
            <v>4.4521513672403206</v>
          </cell>
          <cell r="G51">
            <v>4.4521335580750803</v>
          </cell>
        </row>
        <row r="52">
          <cell r="B52">
            <v>735</v>
          </cell>
          <cell r="C52">
            <v>10</v>
          </cell>
          <cell r="D52">
            <v>5501830</v>
          </cell>
          <cell r="E52" t="str">
            <v>Unified</v>
          </cell>
          <cell r="F52">
            <v>270.46520126806473</v>
          </cell>
          <cell r="G52">
            <v>270.46411937325399</v>
          </cell>
        </row>
        <row r="53">
          <cell r="B53">
            <v>777</v>
          </cell>
          <cell r="C53">
            <v>2</v>
          </cell>
          <cell r="D53">
            <v>5501890</v>
          </cell>
          <cell r="E53" t="str">
            <v>Unified</v>
          </cell>
          <cell r="F53">
            <v>99.591918561109708</v>
          </cell>
          <cell r="G53">
            <v>99.591520180913705</v>
          </cell>
        </row>
        <row r="54">
          <cell r="B54">
            <v>840</v>
          </cell>
          <cell r="C54">
            <v>12</v>
          </cell>
          <cell r="D54">
            <v>5501920</v>
          </cell>
          <cell r="E54" t="str">
            <v>Unified</v>
          </cell>
          <cell r="F54">
            <v>233.34181891136183</v>
          </cell>
          <cell r="G54">
            <v>233.34088551474801</v>
          </cell>
        </row>
        <row r="55">
          <cell r="B55">
            <v>870</v>
          </cell>
          <cell r="C55">
            <v>10</v>
          </cell>
          <cell r="D55">
            <v>5502040</v>
          </cell>
          <cell r="E55" t="str">
            <v>Unified</v>
          </cell>
          <cell r="F55">
            <v>152.24272793317326</v>
          </cell>
          <cell r="G55">
            <v>152.24211894312</v>
          </cell>
        </row>
        <row r="56">
          <cell r="B56">
            <v>882</v>
          </cell>
          <cell r="C56">
            <v>5</v>
          </cell>
          <cell r="D56">
            <v>5502070</v>
          </cell>
          <cell r="E56" t="str">
            <v>Unified</v>
          </cell>
          <cell r="F56">
            <v>83.635345353762247</v>
          </cell>
          <cell r="G56">
            <v>83.635010801865306</v>
          </cell>
        </row>
        <row r="57">
          <cell r="B57">
            <v>896</v>
          </cell>
          <cell r="C57">
            <v>2</v>
          </cell>
          <cell r="D57">
            <v>5502100</v>
          </cell>
          <cell r="E57" t="str">
            <v>Unified</v>
          </cell>
          <cell r="F57">
            <v>64.681203788730997</v>
          </cell>
          <cell r="G57">
            <v>64.680945055783397</v>
          </cell>
        </row>
        <row r="58">
          <cell r="B58">
            <v>903</v>
          </cell>
          <cell r="C58">
            <v>11</v>
          </cell>
          <cell r="D58">
            <v>5502130</v>
          </cell>
          <cell r="E58" t="str">
            <v>Unified</v>
          </cell>
          <cell r="F58">
            <v>69.958114328355961</v>
          </cell>
          <cell r="G58">
            <v>69.957834487102801</v>
          </cell>
        </row>
        <row r="59">
          <cell r="B59">
            <v>910</v>
          </cell>
          <cell r="C59">
            <v>6</v>
          </cell>
          <cell r="D59">
            <v>5502160</v>
          </cell>
          <cell r="E59" t="str">
            <v>Unified</v>
          </cell>
          <cell r="F59">
            <v>179.03122071603832</v>
          </cell>
          <cell r="G59">
            <v>179.030504568645</v>
          </cell>
        </row>
        <row r="60">
          <cell r="B60">
            <v>980</v>
          </cell>
          <cell r="C60">
            <v>4</v>
          </cell>
          <cell r="D60">
            <v>5502340</v>
          </cell>
          <cell r="E60" t="str">
            <v>Unified</v>
          </cell>
          <cell r="F60">
            <v>117.14538128510328</v>
          </cell>
          <cell r="G60">
            <v>117.144912688849</v>
          </cell>
        </row>
        <row r="61">
          <cell r="B61">
            <v>994</v>
          </cell>
          <cell r="C61">
            <v>3</v>
          </cell>
          <cell r="D61">
            <v>5502400</v>
          </cell>
          <cell r="E61" t="str">
            <v>Unified</v>
          </cell>
          <cell r="F61">
            <v>90.369018534971346</v>
          </cell>
          <cell r="G61">
            <v>90.368657047535095</v>
          </cell>
        </row>
        <row r="62">
          <cell r="B62">
            <v>1015</v>
          </cell>
          <cell r="C62">
            <v>1</v>
          </cell>
          <cell r="D62">
            <v>5502460</v>
          </cell>
          <cell r="E62" t="str">
            <v>Unified</v>
          </cell>
          <cell r="F62">
            <v>34.866978227753812</v>
          </cell>
          <cell r="G62">
            <v>34.866838755457003</v>
          </cell>
        </row>
        <row r="63">
          <cell r="B63">
            <v>1029</v>
          </cell>
          <cell r="C63">
            <v>7</v>
          </cell>
          <cell r="D63">
            <v>5502430</v>
          </cell>
          <cell r="E63" t="str">
            <v>Unified</v>
          </cell>
          <cell r="F63">
            <v>37.925132494127347</v>
          </cell>
          <cell r="G63">
            <v>37.924980788828996</v>
          </cell>
        </row>
        <row r="64">
          <cell r="B64">
            <v>1071</v>
          </cell>
          <cell r="C64">
            <v>12</v>
          </cell>
          <cell r="D64">
            <v>5500058</v>
          </cell>
          <cell r="E64" t="str">
            <v>Unified</v>
          </cell>
          <cell r="F64">
            <v>737.2306693724081</v>
          </cell>
          <cell r="G64">
            <v>737.22772035703804</v>
          </cell>
        </row>
        <row r="65">
          <cell r="B65">
            <v>1080</v>
          </cell>
          <cell r="C65">
            <v>11</v>
          </cell>
          <cell r="D65">
            <v>5500061</v>
          </cell>
          <cell r="E65" t="str">
            <v>Unified</v>
          </cell>
          <cell r="F65">
            <v>254.76844906976814</v>
          </cell>
          <cell r="G65">
            <v>254.76742996393901</v>
          </cell>
        </row>
        <row r="66">
          <cell r="B66">
            <v>1085</v>
          </cell>
          <cell r="C66">
            <v>7</v>
          </cell>
          <cell r="D66">
            <v>5502520</v>
          </cell>
          <cell r="E66" t="str">
            <v>Unified</v>
          </cell>
          <cell r="F66">
            <v>103.26596463430185</v>
          </cell>
          <cell r="G66">
            <v>103.268770722432</v>
          </cell>
        </row>
        <row r="67">
          <cell r="B67">
            <v>1092</v>
          </cell>
          <cell r="C67">
            <v>10</v>
          </cell>
          <cell r="D67">
            <v>5502550</v>
          </cell>
          <cell r="E67" t="str">
            <v>Unified</v>
          </cell>
          <cell r="F67">
            <v>225.52621965773966</v>
          </cell>
          <cell r="G67">
            <v>225.525317524505</v>
          </cell>
        </row>
        <row r="68">
          <cell r="B68">
            <v>1120</v>
          </cell>
          <cell r="C68">
            <v>11</v>
          </cell>
          <cell r="D68">
            <v>5502580</v>
          </cell>
          <cell r="E68" t="str">
            <v>Unified</v>
          </cell>
          <cell r="F68">
            <v>57.609848758762539</v>
          </cell>
          <cell r="G68">
            <v>57.256060403427199</v>
          </cell>
        </row>
        <row r="69">
          <cell r="B69">
            <v>1127</v>
          </cell>
          <cell r="C69">
            <v>11</v>
          </cell>
          <cell r="D69">
            <v>5502610</v>
          </cell>
          <cell r="E69" t="str">
            <v>Unified</v>
          </cell>
          <cell r="F69">
            <v>107.71005183942039</v>
          </cell>
          <cell r="G69">
            <v>107.70962098567</v>
          </cell>
        </row>
        <row r="70">
          <cell r="B70">
            <v>1134</v>
          </cell>
          <cell r="C70">
            <v>2</v>
          </cell>
          <cell r="D70">
            <v>5502640</v>
          </cell>
          <cell r="E70" t="str">
            <v>Unified</v>
          </cell>
          <cell r="F70">
            <v>111.54879579313639</v>
          </cell>
          <cell r="G70">
            <v>111.548349583928</v>
          </cell>
        </row>
        <row r="71">
          <cell r="B71">
            <v>1141</v>
          </cell>
          <cell r="C71">
            <v>8</v>
          </cell>
          <cell r="D71">
            <v>5502670</v>
          </cell>
          <cell r="E71" t="str">
            <v>Unified</v>
          </cell>
          <cell r="F71">
            <v>164.12773822139457</v>
          </cell>
          <cell r="G71">
            <v>164.12708168980501</v>
          </cell>
        </row>
        <row r="72">
          <cell r="B72">
            <v>1155</v>
          </cell>
          <cell r="C72">
            <v>4</v>
          </cell>
          <cell r="D72">
            <v>5502700</v>
          </cell>
          <cell r="E72" t="str">
            <v>Unified</v>
          </cell>
          <cell r="F72">
            <v>160.54177121777545</v>
          </cell>
          <cell r="G72">
            <v>160.541129030505</v>
          </cell>
        </row>
        <row r="73">
          <cell r="B73">
            <v>1162</v>
          </cell>
          <cell r="C73">
            <v>10</v>
          </cell>
          <cell r="D73">
            <v>5502730</v>
          </cell>
          <cell r="E73" t="str">
            <v>Unified</v>
          </cell>
          <cell r="F73">
            <v>163.40418539985316</v>
          </cell>
          <cell r="G73">
            <v>163.40353176256599</v>
          </cell>
        </row>
        <row r="74">
          <cell r="B74">
            <v>1169</v>
          </cell>
          <cell r="C74">
            <v>8</v>
          </cell>
          <cell r="D74">
            <v>5502760</v>
          </cell>
          <cell r="E74" t="str">
            <v>Unified</v>
          </cell>
          <cell r="F74">
            <v>191.67175426627477</v>
          </cell>
          <cell r="G74">
            <v>191.67098755515801</v>
          </cell>
        </row>
        <row r="75">
          <cell r="B75">
            <v>1176</v>
          </cell>
          <cell r="C75">
            <v>11</v>
          </cell>
          <cell r="D75">
            <v>5502790</v>
          </cell>
          <cell r="E75" t="str">
            <v>Unified</v>
          </cell>
          <cell r="F75">
            <v>183.50491386427032</v>
          </cell>
          <cell r="G75">
            <v>183.50417982154201</v>
          </cell>
        </row>
        <row r="76">
          <cell r="B76">
            <v>1183</v>
          </cell>
          <cell r="C76">
            <v>5</v>
          </cell>
          <cell r="D76">
            <v>5502820</v>
          </cell>
          <cell r="E76" t="str">
            <v>Unified</v>
          </cell>
          <cell r="F76">
            <v>132.78794388192193</v>
          </cell>
          <cell r="G76">
            <v>132.787412713451</v>
          </cell>
        </row>
        <row r="77">
          <cell r="B77">
            <v>1204</v>
          </cell>
          <cell r="C77">
            <v>10</v>
          </cell>
          <cell r="D77">
            <v>5502880</v>
          </cell>
          <cell r="E77" t="str">
            <v>Unified</v>
          </cell>
          <cell r="F77">
            <v>101.00150877238941</v>
          </cell>
          <cell r="G77">
            <v>101.001104753655</v>
          </cell>
        </row>
        <row r="78">
          <cell r="B78">
            <v>1218</v>
          </cell>
          <cell r="C78">
            <v>8</v>
          </cell>
          <cell r="D78">
            <v>5502910</v>
          </cell>
          <cell r="E78" t="str">
            <v>Unified</v>
          </cell>
          <cell r="F78">
            <v>529.53342695721722</v>
          </cell>
          <cell r="G78">
            <v>529.53130875693103</v>
          </cell>
        </row>
        <row r="79">
          <cell r="B79">
            <v>1232</v>
          </cell>
          <cell r="C79">
            <v>8</v>
          </cell>
          <cell r="D79">
            <v>5502970</v>
          </cell>
          <cell r="E79" t="str">
            <v>Unified</v>
          </cell>
          <cell r="F79">
            <v>285.2781325472198</v>
          </cell>
          <cell r="G79">
            <v>285.276991398821</v>
          </cell>
        </row>
        <row r="80">
          <cell r="B80">
            <v>1246</v>
          </cell>
          <cell r="C80">
            <v>3</v>
          </cell>
          <cell r="D80">
            <v>5503030</v>
          </cell>
          <cell r="E80" t="str">
            <v>Unified</v>
          </cell>
          <cell r="F80">
            <v>78.570151134867615</v>
          </cell>
          <cell r="G80">
            <v>78.569836844384398</v>
          </cell>
        </row>
        <row r="81">
          <cell r="B81">
            <v>1253</v>
          </cell>
          <cell r="C81">
            <v>1</v>
          </cell>
          <cell r="D81">
            <v>5503060</v>
          </cell>
          <cell r="E81" t="str">
            <v>Unified</v>
          </cell>
          <cell r="F81">
            <v>4.7778743804546631</v>
          </cell>
          <cell r="G81">
            <v>4.7778552683564097</v>
          </cell>
        </row>
        <row r="82">
          <cell r="B82">
            <v>1260</v>
          </cell>
          <cell r="C82">
            <v>11</v>
          </cell>
          <cell r="D82">
            <v>5503090</v>
          </cell>
          <cell r="E82" t="str">
            <v>Unified</v>
          </cell>
          <cell r="F82">
            <v>186.52414347701352</v>
          </cell>
          <cell r="G82">
            <v>186.523397356987</v>
          </cell>
        </row>
        <row r="83">
          <cell r="B83">
            <v>1295</v>
          </cell>
          <cell r="C83">
            <v>3</v>
          </cell>
          <cell r="D83">
            <v>5503150</v>
          </cell>
          <cell r="E83" t="str">
            <v>Unified</v>
          </cell>
          <cell r="F83">
            <v>159.78840387056269</v>
          </cell>
          <cell r="G83">
            <v>159.78776469685701</v>
          </cell>
        </row>
        <row r="84">
          <cell r="B84">
            <v>1309</v>
          </cell>
          <cell r="C84">
            <v>2</v>
          </cell>
          <cell r="D84">
            <v>5503270</v>
          </cell>
          <cell r="E84" t="str">
            <v>Unified</v>
          </cell>
          <cell r="F84">
            <v>41.309609175148438</v>
          </cell>
          <cell r="G84">
            <v>41.309443931517798</v>
          </cell>
        </row>
        <row r="85">
          <cell r="B85">
            <v>1316</v>
          </cell>
          <cell r="C85">
            <v>2</v>
          </cell>
          <cell r="D85">
            <v>5503180</v>
          </cell>
          <cell r="E85" t="str">
            <v>Unified</v>
          </cell>
          <cell r="F85">
            <v>89.288246892243251</v>
          </cell>
          <cell r="G85">
            <v>89.287889728029398</v>
          </cell>
        </row>
        <row r="86">
          <cell r="B86">
            <v>1376</v>
          </cell>
          <cell r="C86">
            <v>1</v>
          </cell>
          <cell r="D86">
            <v>5503510</v>
          </cell>
          <cell r="E86" t="str">
            <v>Unified</v>
          </cell>
          <cell r="F86">
            <v>82.295772681963371</v>
          </cell>
          <cell r="G86">
            <v>82.295443488525507</v>
          </cell>
        </row>
        <row r="87">
          <cell r="B87">
            <v>1380</v>
          </cell>
          <cell r="C87">
            <v>2</v>
          </cell>
          <cell r="D87">
            <v>5503640</v>
          </cell>
          <cell r="E87" t="str">
            <v>Unified</v>
          </cell>
          <cell r="F87">
            <v>98.615000120254635</v>
          </cell>
          <cell r="G87">
            <v>98.6146056478552</v>
          </cell>
        </row>
        <row r="88">
          <cell r="B88">
            <v>1407</v>
          </cell>
          <cell r="C88">
            <v>7</v>
          </cell>
          <cell r="D88">
            <v>5503660</v>
          </cell>
          <cell r="E88" t="str">
            <v>Unified</v>
          </cell>
          <cell r="F88">
            <v>140.88470474535575</v>
          </cell>
          <cell r="G88">
            <v>140.88414118882301</v>
          </cell>
        </row>
        <row r="89">
          <cell r="B89">
            <v>1414</v>
          </cell>
          <cell r="C89">
            <v>7</v>
          </cell>
          <cell r="D89">
            <v>5503210</v>
          </cell>
          <cell r="E89" t="str">
            <v>Unified</v>
          </cell>
          <cell r="F89">
            <v>63.465287706944736</v>
          </cell>
          <cell r="G89">
            <v>63.465033837814403</v>
          </cell>
        </row>
        <row r="90">
          <cell r="B90">
            <v>1421</v>
          </cell>
          <cell r="C90">
            <v>4</v>
          </cell>
          <cell r="D90">
            <v>5503240</v>
          </cell>
          <cell r="E90" t="str">
            <v>Unified</v>
          </cell>
          <cell r="F90">
            <v>153.40521824508696</v>
          </cell>
          <cell r="G90">
            <v>161.96125512538899</v>
          </cell>
        </row>
        <row r="91">
          <cell r="B91">
            <v>1428</v>
          </cell>
          <cell r="C91">
            <v>3</v>
          </cell>
          <cell r="D91">
            <v>5503690</v>
          </cell>
          <cell r="E91" t="str">
            <v>Unified</v>
          </cell>
          <cell r="F91">
            <v>187.69488398659638</v>
          </cell>
          <cell r="G91">
            <v>187.69413318346099</v>
          </cell>
        </row>
        <row r="92">
          <cell r="B92">
            <v>1449</v>
          </cell>
          <cell r="C92">
            <v>2</v>
          </cell>
          <cell r="D92">
            <v>5503750</v>
          </cell>
          <cell r="E92" t="str">
            <v>Elementary</v>
          </cell>
          <cell r="F92">
            <v>11.28723991034315</v>
          </cell>
          <cell r="G92">
            <v>11.287194759964301</v>
          </cell>
        </row>
        <row r="93">
          <cell r="B93">
            <v>1491</v>
          </cell>
          <cell r="C93">
            <v>12</v>
          </cell>
          <cell r="D93">
            <v>5503810</v>
          </cell>
          <cell r="E93" t="str">
            <v>Unified</v>
          </cell>
          <cell r="F93">
            <v>675.39767249153465</v>
          </cell>
          <cell r="G93">
            <v>675.39497081592594</v>
          </cell>
        </row>
        <row r="94">
          <cell r="B94">
            <v>1499</v>
          </cell>
          <cell r="C94">
            <v>11</v>
          </cell>
          <cell r="D94">
            <v>5503840</v>
          </cell>
          <cell r="E94" t="str">
            <v>Unified</v>
          </cell>
          <cell r="F94">
            <v>294.72043230908008</v>
          </cell>
          <cell r="G94">
            <v>294.71925339029502</v>
          </cell>
        </row>
        <row r="95">
          <cell r="B95">
            <v>1526</v>
          </cell>
          <cell r="C95">
            <v>9</v>
          </cell>
          <cell r="D95">
            <v>5503860</v>
          </cell>
          <cell r="E95" t="str">
            <v>Unified</v>
          </cell>
          <cell r="F95">
            <v>476.12997827455524</v>
          </cell>
          <cell r="G95">
            <v>476.12807369477798</v>
          </cell>
        </row>
        <row r="96">
          <cell r="B96">
            <v>1540</v>
          </cell>
          <cell r="C96">
            <v>2</v>
          </cell>
          <cell r="D96">
            <v>5504020</v>
          </cell>
          <cell r="E96" t="str">
            <v>Unified</v>
          </cell>
          <cell r="F96">
            <v>92.436044547714488</v>
          </cell>
          <cell r="G96">
            <v>92.435674791914295</v>
          </cell>
        </row>
        <row r="97">
          <cell r="B97">
            <v>1554</v>
          </cell>
          <cell r="C97">
            <v>10</v>
          </cell>
          <cell r="D97">
            <v>5504050</v>
          </cell>
          <cell r="E97" t="str">
            <v>Unified</v>
          </cell>
          <cell r="F97">
            <v>196.71657580568333</v>
          </cell>
          <cell r="G97">
            <v>196.715788914646</v>
          </cell>
        </row>
        <row r="98">
          <cell r="B98">
            <v>1561</v>
          </cell>
          <cell r="C98">
            <v>9</v>
          </cell>
          <cell r="D98">
            <v>5504080</v>
          </cell>
          <cell r="E98" t="str">
            <v>Unified</v>
          </cell>
          <cell r="F98">
            <v>81.38838326989729</v>
          </cell>
          <cell r="G98">
            <v>81.424137162600601</v>
          </cell>
        </row>
        <row r="99">
          <cell r="B99">
            <v>1568</v>
          </cell>
          <cell r="C99">
            <v>2</v>
          </cell>
          <cell r="D99">
            <v>5504110</v>
          </cell>
          <cell r="E99" t="str">
            <v>Unified</v>
          </cell>
          <cell r="F99">
            <v>91.724390120743138</v>
          </cell>
          <cell r="G99">
            <v>91.724023211650106</v>
          </cell>
        </row>
        <row r="100">
          <cell r="B100">
            <v>1582</v>
          </cell>
          <cell r="C100">
            <v>9</v>
          </cell>
          <cell r="D100">
            <v>5504170</v>
          </cell>
          <cell r="E100" t="str">
            <v>Unified</v>
          </cell>
          <cell r="F100">
            <v>322.49919863958445</v>
          </cell>
          <cell r="G100">
            <v>322.49790860224198</v>
          </cell>
        </row>
        <row r="101">
          <cell r="B101">
            <v>1600</v>
          </cell>
          <cell r="C101">
            <v>10</v>
          </cell>
          <cell r="D101">
            <v>5504200</v>
          </cell>
          <cell r="E101" t="str">
            <v>Unified</v>
          </cell>
          <cell r="F101">
            <v>125.36838949099952</v>
          </cell>
          <cell r="G101">
            <v>125.36788800167901</v>
          </cell>
        </row>
        <row r="102">
          <cell r="B102">
            <v>1631</v>
          </cell>
          <cell r="C102">
            <v>7</v>
          </cell>
          <cell r="D102">
            <v>5504260</v>
          </cell>
          <cell r="E102" t="str">
            <v>Unified</v>
          </cell>
          <cell r="F102">
            <v>54.349523747188414</v>
          </cell>
          <cell r="G102">
            <v>54.34930634226</v>
          </cell>
        </row>
        <row r="103">
          <cell r="B103">
            <v>1638</v>
          </cell>
          <cell r="C103">
            <v>2</v>
          </cell>
          <cell r="D103">
            <v>5504290</v>
          </cell>
          <cell r="E103" t="str">
            <v>Unified</v>
          </cell>
          <cell r="F103">
            <v>87.922612575862615</v>
          </cell>
          <cell r="G103">
            <v>87.936248001743905</v>
          </cell>
        </row>
        <row r="104">
          <cell r="B104">
            <v>1645</v>
          </cell>
          <cell r="C104">
            <v>11</v>
          </cell>
          <cell r="D104">
            <v>5504230</v>
          </cell>
          <cell r="E104" t="str">
            <v>Unified</v>
          </cell>
          <cell r="F104">
            <v>88.59769302547889</v>
          </cell>
          <cell r="G104">
            <v>88.605165769506897</v>
          </cell>
        </row>
        <row r="105">
          <cell r="B105">
            <v>1659</v>
          </cell>
          <cell r="C105">
            <v>11</v>
          </cell>
          <cell r="D105">
            <v>5504320</v>
          </cell>
          <cell r="E105" t="str">
            <v>Unified</v>
          </cell>
          <cell r="F105">
            <v>230.36966167583509</v>
          </cell>
          <cell r="G105">
            <v>230.36874016822401</v>
          </cell>
        </row>
        <row r="106">
          <cell r="B106">
            <v>1666</v>
          </cell>
          <cell r="C106">
            <v>11</v>
          </cell>
          <cell r="D106">
            <v>5504350</v>
          </cell>
          <cell r="E106" t="str">
            <v>Unified</v>
          </cell>
          <cell r="F106">
            <v>97.803073503273524</v>
          </cell>
          <cell r="G106">
            <v>97.802682278682695</v>
          </cell>
        </row>
        <row r="107">
          <cell r="B107">
            <v>1673</v>
          </cell>
          <cell r="C107">
            <v>4</v>
          </cell>
          <cell r="D107">
            <v>5504380</v>
          </cell>
          <cell r="E107" t="str">
            <v>Unified</v>
          </cell>
          <cell r="F107">
            <v>118.772109582876</v>
          </cell>
          <cell r="G107">
            <v>118.771634479504</v>
          </cell>
        </row>
        <row r="108">
          <cell r="B108">
            <v>1687</v>
          </cell>
          <cell r="C108">
            <v>6</v>
          </cell>
          <cell r="D108">
            <v>5504410</v>
          </cell>
          <cell r="E108" t="str">
            <v>Elementary</v>
          </cell>
          <cell r="F108">
            <v>24.080276715624251</v>
          </cell>
          <cell r="G108">
            <v>24.080180391489701</v>
          </cell>
        </row>
        <row r="109">
          <cell r="B109">
            <v>1694</v>
          </cell>
          <cell r="C109">
            <v>2</v>
          </cell>
          <cell r="D109">
            <v>5504440</v>
          </cell>
          <cell r="E109" t="str">
            <v>Unified</v>
          </cell>
          <cell r="F109">
            <v>104.42121904449574</v>
          </cell>
          <cell r="G109">
            <v>104.42080134648999</v>
          </cell>
        </row>
        <row r="110">
          <cell r="B110">
            <v>1729</v>
          </cell>
          <cell r="C110">
            <v>10</v>
          </cell>
          <cell r="D110">
            <v>5504500</v>
          </cell>
          <cell r="E110" t="str">
            <v>Unified</v>
          </cell>
          <cell r="F110">
            <v>106.63298565925594</v>
          </cell>
          <cell r="G110">
            <v>106.632559113906</v>
          </cell>
        </row>
        <row r="111">
          <cell r="B111">
            <v>1736</v>
          </cell>
          <cell r="C111">
            <v>5</v>
          </cell>
          <cell r="D111">
            <v>5504530</v>
          </cell>
          <cell r="E111" t="str">
            <v>Unified</v>
          </cell>
          <cell r="F111">
            <v>48.505867251128613</v>
          </cell>
          <cell r="G111">
            <v>48.505673221560897</v>
          </cell>
        </row>
        <row r="112">
          <cell r="B112">
            <v>1813</v>
          </cell>
          <cell r="C112">
            <v>3</v>
          </cell>
          <cell r="D112">
            <v>5504590</v>
          </cell>
          <cell r="E112" t="str">
            <v>Unified</v>
          </cell>
          <cell r="F112">
            <v>146.02927578382352</v>
          </cell>
          <cell r="G112">
            <v>146.02869164836</v>
          </cell>
        </row>
        <row r="113">
          <cell r="B113">
            <v>1848</v>
          </cell>
          <cell r="C113">
            <v>9</v>
          </cell>
          <cell r="D113">
            <v>5504620</v>
          </cell>
          <cell r="E113" t="str">
            <v>Elementary</v>
          </cell>
          <cell r="F113">
            <v>127.73500234026893</v>
          </cell>
          <cell r="G113">
            <v>127.734491384199</v>
          </cell>
        </row>
        <row r="114">
          <cell r="B114">
            <v>1855</v>
          </cell>
          <cell r="C114">
            <v>8</v>
          </cell>
          <cell r="D114">
            <v>5504650</v>
          </cell>
          <cell r="E114" t="str">
            <v>Unified</v>
          </cell>
          <cell r="F114">
            <v>497.10487621507122</v>
          </cell>
          <cell r="G114">
            <v>497.10288773306502</v>
          </cell>
        </row>
        <row r="115">
          <cell r="B115">
            <v>1862</v>
          </cell>
          <cell r="C115">
            <v>6</v>
          </cell>
          <cell r="D115">
            <v>5504680</v>
          </cell>
          <cell r="E115" t="str">
            <v>Unified</v>
          </cell>
          <cell r="F115">
            <v>80.26985415920673</v>
          </cell>
          <cell r="G115">
            <v>80.270103615399705</v>
          </cell>
        </row>
        <row r="116">
          <cell r="B116">
            <v>1870</v>
          </cell>
          <cell r="C116">
            <v>2</v>
          </cell>
          <cell r="D116">
            <v>5504720</v>
          </cell>
          <cell r="E116" t="str">
            <v>Elementary</v>
          </cell>
          <cell r="F116">
            <v>12.3662674810786</v>
          </cell>
          <cell r="G116">
            <v>12.3662180144538</v>
          </cell>
        </row>
        <row r="117">
          <cell r="B117">
            <v>1883</v>
          </cell>
          <cell r="C117">
            <v>2</v>
          </cell>
          <cell r="D117">
            <v>5504740</v>
          </cell>
          <cell r="E117" t="str">
            <v>Unified</v>
          </cell>
          <cell r="F117">
            <v>108.55006493904096</v>
          </cell>
          <cell r="G117">
            <v>108.549630725133</v>
          </cell>
        </row>
        <row r="118">
          <cell r="B118">
            <v>1890</v>
          </cell>
          <cell r="C118">
            <v>1</v>
          </cell>
          <cell r="D118">
            <v>5504800</v>
          </cell>
          <cell r="E118" t="str">
            <v>Elementary</v>
          </cell>
          <cell r="F118">
            <v>3.768577451324183</v>
          </cell>
          <cell r="G118">
            <v>3.76856237654055</v>
          </cell>
        </row>
        <row r="119">
          <cell r="B119">
            <v>1897</v>
          </cell>
          <cell r="C119">
            <v>1</v>
          </cell>
          <cell r="D119">
            <v>5504770</v>
          </cell>
          <cell r="E119" t="str">
            <v>Elementary</v>
          </cell>
          <cell r="F119">
            <v>6.2294990489126061</v>
          </cell>
          <cell r="G119">
            <v>6.2294741301331698</v>
          </cell>
        </row>
        <row r="120">
          <cell r="B120">
            <v>1900</v>
          </cell>
          <cell r="C120">
            <v>1</v>
          </cell>
          <cell r="D120">
            <v>5504830</v>
          </cell>
          <cell r="E120" t="str">
            <v>Unified</v>
          </cell>
          <cell r="F120">
            <v>28.987858664970176</v>
          </cell>
          <cell r="G120">
            <v>28.987742709890799</v>
          </cell>
        </row>
        <row r="121">
          <cell r="B121">
            <v>1939</v>
          </cell>
          <cell r="C121">
            <v>11</v>
          </cell>
          <cell r="D121">
            <v>5504860</v>
          </cell>
          <cell r="E121" t="str">
            <v>Unified</v>
          </cell>
          <cell r="F121">
            <v>152.23608685824865</v>
          </cell>
          <cell r="G121">
            <v>152.23547789476001</v>
          </cell>
        </row>
        <row r="122">
          <cell r="B122">
            <v>1945</v>
          </cell>
          <cell r="C122">
            <v>1</v>
          </cell>
          <cell r="D122">
            <v>5504890</v>
          </cell>
          <cell r="E122" t="str">
            <v>Unified</v>
          </cell>
          <cell r="F122">
            <v>62.488491627093943</v>
          </cell>
          <cell r="G122">
            <v>62.488241665270699</v>
          </cell>
        </row>
        <row r="123">
          <cell r="B123">
            <v>1953</v>
          </cell>
          <cell r="C123">
            <v>6</v>
          </cell>
          <cell r="D123">
            <v>5504920</v>
          </cell>
          <cell r="E123" t="str">
            <v>Unified</v>
          </cell>
          <cell r="F123">
            <v>75.613969409205779</v>
          </cell>
          <cell r="G123">
            <v>75.613666943821201</v>
          </cell>
        </row>
        <row r="124">
          <cell r="B124">
            <v>2009</v>
          </cell>
          <cell r="C124">
            <v>4</v>
          </cell>
          <cell r="D124">
            <v>5504960</v>
          </cell>
          <cell r="E124" t="str">
            <v>Unified</v>
          </cell>
          <cell r="F124">
            <v>180.18057391091003</v>
          </cell>
          <cell r="G124">
            <v>180.17985316596</v>
          </cell>
        </row>
        <row r="125">
          <cell r="B125">
            <v>2016</v>
          </cell>
          <cell r="C125">
            <v>3</v>
          </cell>
          <cell r="D125">
            <v>5504980</v>
          </cell>
          <cell r="E125" t="str">
            <v>Unified</v>
          </cell>
          <cell r="F125">
            <v>162.08035351458474</v>
          </cell>
          <cell r="G125">
            <v>162.07970517279199</v>
          </cell>
        </row>
        <row r="126">
          <cell r="B126">
            <v>2044</v>
          </cell>
          <cell r="C126">
            <v>2</v>
          </cell>
          <cell r="D126">
            <v>5505100</v>
          </cell>
          <cell r="E126" t="str">
            <v>Elementary</v>
          </cell>
          <cell r="F126">
            <v>6.1350598805152901</v>
          </cell>
          <cell r="G126">
            <v>6.1350353395043999</v>
          </cell>
        </row>
        <row r="127">
          <cell r="B127">
            <v>2051</v>
          </cell>
          <cell r="C127">
            <v>2</v>
          </cell>
          <cell r="D127">
            <v>5505130</v>
          </cell>
          <cell r="E127" t="str">
            <v>Elementary</v>
          </cell>
          <cell r="F127">
            <v>18.195740152654324</v>
          </cell>
          <cell r="G127">
            <v>18.1956673674059</v>
          </cell>
        </row>
        <row r="128">
          <cell r="B128">
            <v>2058</v>
          </cell>
          <cell r="C128">
            <v>1</v>
          </cell>
          <cell r="D128">
            <v>5505160</v>
          </cell>
          <cell r="E128" t="str">
            <v>Unified</v>
          </cell>
          <cell r="F128">
            <v>57.303898109111458</v>
          </cell>
          <cell r="G128">
            <v>57.326460376596003</v>
          </cell>
        </row>
        <row r="129">
          <cell r="B129">
            <v>2114</v>
          </cell>
          <cell r="C129">
            <v>7</v>
          </cell>
          <cell r="D129">
            <v>5505220</v>
          </cell>
          <cell r="E129" t="str">
            <v>Unified</v>
          </cell>
          <cell r="F129">
            <v>138.96444748042836</v>
          </cell>
          <cell r="G129">
            <v>138.963891605166</v>
          </cell>
        </row>
        <row r="130">
          <cell r="B130">
            <v>2128</v>
          </cell>
          <cell r="C130">
            <v>8</v>
          </cell>
          <cell r="D130">
            <v>5505250</v>
          </cell>
          <cell r="E130" t="str">
            <v>Unified</v>
          </cell>
          <cell r="F130">
            <v>110.99732844534834</v>
          </cell>
          <cell r="G130">
            <v>110.996884442078</v>
          </cell>
        </row>
        <row r="131">
          <cell r="B131">
            <v>2135</v>
          </cell>
          <cell r="C131">
            <v>10</v>
          </cell>
          <cell r="D131">
            <v>5505280</v>
          </cell>
          <cell r="E131" t="str">
            <v>Unified</v>
          </cell>
          <cell r="F131">
            <v>333.96512519359061</v>
          </cell>
          <cell r="G131">
            <v>333.9637892911</v>
          </cell>
        </row>
        <row r="132">
          <cell r="B132">
            <v>2142</v>
          </cell>
          <cell r="C132">
            <v>10</v>
          </cell>
          <cell r="D132">
            <v>5505370</v>
          </cell>
          <cell r="E132" t="str">
            <v>Unified</v>
          </cell>
          <cell r="F132">
            <v>95.784745684938358</v>
          </cell>
          <cell r="G132">
            <v>95.7843625339125</v>
          </cell>
        </row>
        <row r="133">
          <cell r="B133">
            <v>2177</v>
          </cell>
          <cell r="C133">
            <v>1</v>
          </cell>
          <cell r="D133">
            <v>5505490</v>
          </cell>
          <cell r="E133" t="str">
            <v>Secondary</v>
          </cell>
          <cell r="F133">
            <v>16.485009266634879</v>
          </cell>
          <cell r="G133">
            <v>16.484943324525101</v>
          </cell>
        </row>
        <row r="134">
          <cell r="B134">
            <v>2184</v>
          </cell>
          <cell r="C134">
            <v>1</v>
          </cell>
          <cell r="D134">
            <v>5505460</v>
          </cell>
          <cell r="E134" t="str">
            <v>Elementary</v>
          </cell>
          <cell r="F134">
            <v>6.486932726041343</v>
          </cell>
          <cell r="G134">
            <v>6.4869067774948297</v>
          </cell>
        </row>
        <row r="135">
          <cell r="B135">
            <v>2198</v>
          </cell>
          <cell r="C135">
            <v>11</v>
          </cell>
          <cell r="D135">
            <v>5505520</v>
          </cell>
          <cell r="E135" t="str">
            <v>Unified</v>
          </cell>
          <cell r="F135">
            <v>115.40797413330313</v>
          </cell>
          <cell r="G135">
            <v>115.407512486896</v>
          </cell>
        </row>
        <row r="136">
          <cell r="B136">
            <v>2212</v>
          </cell>
          <cell r="C136">
            <v>8</v>
          </cell>
          <cell r="D136">
            <v>5505580</v>
          </cell>
          <cell r="E136" t="str">
            <v>Unified</v>
          </cell>
          <cell r="F136">
            <v>159.05039017472384</v>
          </cell>
          <cell r="G136">
            <v>159.04975395316501</v>
          </cell>
        </row>
        <row r="137">
          <cell r="B137">
            <v>2217</v>
          </cell>
          <cell r="C137">
            <v>1</v>
          </cell>
          <cell r="D137">
            <v>5505610</v>
          </cell>
          <cell r="E137" t="str">
            <v>Unified</v>
          </cell>
          <cell r="F137">
            <v>21.526555102831129</v>
          </cell>
          <cell r="G137">
            <v>21.5264689939041</v>
          </cell>
        </row>
        <row r="138">
          <cell r="B138">
            <v>2226</v>
          </cell>
          <cell r="C138">
            <v>10</v>
          </cell>
          <cell r="D138">
            <v>5505640</v>
          </cell>
          <cell r="E138" t="str">
            <v>Unified</v>
          </cell>
          <cell r="F138">
            <v>77.661724144675603</v>
          </cell>
          <cell r="G138">
            <v>77.661413488014603</v>
          </cell>
        </row>
        <row r="139">
          <cell r="B139">
            <v>2233</v>
          </cell>
          <cell r="C139">
            <v>11</v>
          </cell>
          <cell r="D139">
            <v>5505670</v>
          </cell>
          <cell r="E139" t="str">
            <v>Unified</v>
          </cell>
          <cell r="F139">
            <v>262.60729288744307</v>
          </cell>
          <cell r="G139">
            <v>262.60624242525301</v>
          </cell>
        </row>
        <row r="140">
          <cell r="B140">
            <v>2240</v>
          </cell>
          <cell r="C140">
            <v>3</v>
          </cell>
          <cell r="D140">
            <v>5505730</v>
          </cell>
          <cell r="E140" t="str">
            <v>Unified</v>
          </cell>
          <cell r="F140">
            <v>133.63947332068867</v>
          </cell>
          <cell r="G140">
            <v>133.63893874599199</v>
          </cell>
        </row>
        <row r="141">
          <cell r="B141">
            <v>2289</v>
          </cell>
          <cell r="C141">
            <v>7</v>
          </cell>
          <cell r="D141">
            <v>5505820</v>
          </cell>
          <cell r="E141" t="str">
            <v>Unified</v>
          </cell>
          <cell r="F141">
            <v>96.711686371839235</v>
          </cell>
          <cell r="G141">
            <v>96.711299512934104</v>
          </cell>
        </row>
        <row r="142">
          <cell r="B142">
            <v>2296</v>
          </cell>
          <cell r="C142">
            <v>1</v>
          </cell>
          <cell r="D142">
            <v>5505910</v>
          </cell>
          <cell r="E142" t="str">
            <v>Unified</v>
          </cell>
          <cell r="F142">
            <v>5.5690491610833499</v>
          </cell>
          <cell r="G142">
            <v>5.5690268841865098</v>
          </cell>
        </row>
        <row r="143">
          <cell r="B143">
            <v>2303</v>
          </cell>
          <cell r="C143">
            <v>1</v>
          </cell>
          <cell r="D143">
            <v>5505940</v>
          </cell>
          <cell r="E143" t="str">
            <v>Unified</v>
          </cell>
          <cell r="F143">
            <v>7.370391020428114</v>
          </cell>
          <cell r="G143">
            <v>7.3703615379373497</v>
          </cell>
        </row>
        <row r="144">
          <cell r="B144">
            <v>2310</v>
          </cell>
          <cell r="C144">
            <v>6</v>
          </cell>
          <cell r="D144">
            <v>5505880</v>
          </cell>
          <cell r="E144" t="str">
            <v>Unified</v>
          </cell>
          <cell r="F144">
            <v>41.127870912995554</v>
          </cell>
          <cell r="G144">
            <v>41.127706396340798</v>
          </cell>
        </row>
        <row r="145">
          <cell r="B145">
            <v>2394</v>
          </cell>
          <cell r="C145">
            <v>10</v>
          </cell>
          <cell r="D145">
            <v>5505970</v>
          </cell>
          <cell r="E145" t="str">
            <v>Unified</v>
          </cell>
          <cell r="F145">
            <v>148.42785165377455</v>
          </cell>
          <cell r="G145">
            <v>148.42725792370601</v>
          </cell>
        </row>
        <row r="146">
          <cell r="B146">
            <v>2415</v>
          </cell>
          <cell r="C146">
            <v>8</v>
          </cell>
          <cell r="D146">
            <v>5500056</v>
          </cell>
          <cell r="E146" t="str">
            <v>Unified</v>
          </cell>
          <cell r="F146">
            <v>55.892996652511961</v>
          </cell>
          <cell r="G146">
            <v>55.892773073497899</v>
          </cell>
        </row>
        <row r="147">
          <cell r="B147">
            <v>2420</v>
          </cell>
          <cell r="C147">
            <v>1</v>
          </cell>
          <cell r="D147">
            <v>5506030</v>
          </cell>
          <cell r="E147" t="str">
            <v>Unified</v>
          </cell>
          <cell r="F147">
            <v>38.179606292676439</v>
          </cell>
          <cell r="G147">
            <v>38.1934937739438</v>
          </cell>
        </row>
        <row r="148">
          <cell r="B148">
            <v>2422</v>
          </cell>
          <cell r="C148">
            <v>11</v>
          </cell>
          <cell r="D148">
            <v>5506060</v>
          </cell>
          <cell r="E148" t="str">
            <v>Unified</v>
          </cell>
          <cell r="F148">
            <v>85.233026880796388</v>
          </cell>
          <cell r="G148">
            <v>85.232685937972505</v>
          </cell>
        </row>
        <row r="149">
          <cell r="B149">
            <v>2436</v>
          </cell>
          <cell r="C149">
            <v>6</v>
          </cell>
          <cell r="D149">
            <v>5506120</v>
          </cell>
          <cell r="E149" t="str">
            <v>Secondary</v>
          </cell>
          <cell r="F149">
            <v>181.32976090633747</v>
          </cell>
          <cell r="G149">
            <v>181.329035564495</v>
          </cell>
        </row>
        <row r="150">
          <cell r="B150">
            <v>2443</v>
          </cell>
          <cell r="C150">
            <v>6</v>
          </cell>
          <cell r="D150">
            <v>5506090</v>
          </cell>
          <cell r="E150" t="str">
            <v>Elementary</v>
          </cell>
          <cell r="F150">
            <v>48.954429408579664</v>
          </cell>
          <cell r="G150">
            <v>48.954233584706898</v>
          </cell>
        </row>
        <row r="151">
          <cell r="B151">
            <v>2450</v>
          </cell>
          <cell r="C151">
            <v>1</v>
          </cell>
          <cell r="D151">
            <v>5506180</v>
          </cell>
          <cell r="E151" t="str">
            <v>Secondary</v>
          </cell>
          <cell r="F151">
            <v>67.508614389960869</v>
          </cell>
          <cell r="G151">
            <v>67.508344347015395</v>
          </cell>
        </row>
        <row r="152">
          <cell r="B152">
            <v>2460</v>
          </cell>
          <cell r="C152">
            <v>1</v>
          </cell>
          <cell r="D152">
            <v>5506140</v>
          </cell>
          <cell r="E152" t="str">
            <v>Elementary</v>
          </cell>
          <cell r="F152">
            <v>9.6076827390486148</v>
          </cell>
          <cell r="G152">
            <v>9.6076443071096804</v>
          </cell>
        </row>
        <row r="153">
          <cell r="B153">
            <v>2478</v>
          </cell>
          <cell r="C153">
            <v>12</v>
          </cell>
          <cell r="D153">
            <v>5506270</v>
          </cell>
          <cell r="E153" t="str">
            <v>Unified</v>
          </cell>
          <cell r="F153">
            <v>612.61068810541508</v>
          </cell>
          <cell r="G153">
            <v>612.60823758563902</v>
          </cell>
        </row>
        <row r="154">
          <cell r="B154">
            <v>2485</v>
          </cell>
          <cell r="C154">
            <v>3</v>
          </cell>
          <cell r="D154">
            <v>5506300</v>
          </cell>
          <cell r="E154" t="str">
            <v>Unified</v>
          </cell>
          <cell r="F154">
            <v>56.924371166519386</v>
          </cell>
          <cell r="G154">
            <v>56.924143461877598</v>
          </cell>
        </row>
        <row r="155">
          <cell r="B155">
            <v>2525</v>
          </cell>
          <cell r="C155">
            <v>6</v>
          </cell>
          <cell r="D155">
            <v>5500075</v>
          </cell>
          <cell r="E155" t="str">
            <v>Elementary</v>
          </cell>
          <cell r="F155">
            <v>82.184068162871171</v>
          </cell>
          <cell r="G155">
            <v>82.183739416265496</v>
          </cell>
        </row>
        <row r="156">
          <cell r="B156">
            <v>2527</v>
          </cell>
          <cell r="C156">
            <v>3</v>
          </cell>
          <cell r="D156">
            <v>5506420</v>
          </cell>
          <cell r="E156" t="str">
            <v>Unified</v>
          </cell>
          <cell r="F156">
            <v>72.660375108224969</v>
          </cell>
          <cell r="G156">
            <v>72.660084457588894</v>
          </cell>
        </row>
        <row r="157">
          <cell r="B157">
            <v>2534</v>
          </cell>
          <cell r="C157">
            <v>7</v>
          </cell>
          <cell r="D157">
            <v>5506450</v>
          </cell>
          <cell r="E157" t="str">
            <v>Unified</v>
          </cell>
          <cell r="F157">
            <v>53.170111630749695</v>
          </cell>
          <cell r="G157">
            <v>53.1666797927343</v>
          </cell>
        </row>
        <row r="158">
          <cell r="B158">
            <v>2541</v>
          </cell>
          <cell r="C158">
            <v>4</v>
          </cell>
          <cell r="D158">
            <v>5506480</v>
          </cell>
          <cell r="E158" t="str">
            <v>Unified</v>
          </cell>
          <cell r="F158">
            <v>139.60351448685529</v>
          </cell>
          <cell r="G158">
            <v>139.60295605524499</v>
          </cell>
        </row>
        <row r="159">
          <cell r="B159">
            <v>2562</v>
          </cell>
          <cell r="C159">
            <v>4</v>
          </cell>
          <cell r="D159">
            <v>5506540</v>
          </cell>
          <cell r="E159" t="str">
            <v>Unified</v>
          </cell>
          <cell r="F159">
            <v>100.48526379157147</v>
          </cell>
          <cell r="G159">
            <v>100.48486183788199</v>
          </cell>
        </row>
        <row r="160">
          <cell r="B160">
            <v>2570</v>
          </cell>
          <cell r="C160">
            <v>6</v>
          </cell>
          <cell r="D160">
            <v>5500080</v>
          </cell>
          <cell r="E160" t="str">
            <v>Elementary</v>
          </cell>
          <cell r="F160">
            <v>26.110965552040799</v>
          </cell>
          <cell r="G160">
            <v>26.110861104895601</v>
          </cell>
        </row>
        <row r="161">
          <cell r="B161">
            <v>2576</v>
          </cell>
          <cell r="C161">
            <v>6</v>
          </cell>
          <cell r="D161">
            <v>5506570</v>
          </cell>
          <cell r="E161" t="str">
            <v>Unified</v>
          </cell>
          <cell r="F161">
            <v>52.473105006739161</v>
          </cell>
          <cell r="G161">
            <v>52.472895107721598</v>
          </cell>
        </row>
        <row r="162">
          <cell r="B162">
            <v>2583</v>
          </cell>
          <cell r="C162">
            <v>6</v>
          </cell>
          <cell r="D162">
            <v>5506600</v>
          </cell>
          <cell r="E162" t="str">
            <v>Unified</v>
          </cell>
          <cell r="F162">
            <v>109.69825987442653</v>
          </cell>
          <cell r="G162">
            <v>109.69782106759401</v>
          </cell>
        </row>
        <row r="163">
          <cell r="B163">
            <v>2604</v>
          </cell>
          <cell r="C163">
            <v>7</v>
          </cell>
          <cell r="D163">
            <v>5506630</v>
          </cell>
          <cell r="E163" t="str">
            <v>Unified</v>
          </cell>
          <cell r="F163">
            <v>54.994600315648803</v>
          </cell>
          <cell r="G163">
            <v>54.994380330333001</v>
          </cell>
        </row>
        <row r="164">
          <cell r="B164">
            <v>2605</v>
          </cell>
          <cell r="C164">
            <v>7</v>
          </cell>
          <cell r="D164">
            <v>5506660</v>
          </cell>
          <cell r="E164" t="str">
            <v>Unified</v>
          </cell>
          <cell r="F164">
            <v>51.761433013132304</v>
          </cell>
          <cell r="G164">
            <v>51.761225960892197</v>
          </cell>
        </row>
        <row r="165">
          <cell r="B165">
            <v>2611</v>
          </cell>
          <cell r="C165">
            <v>11</v>
          </cell>
          <cell r="D165">
            <v>5506690</v>
          </cell>
          <cell r="E165" t="str">
            <v>Unified</v>
          </cell>
          <cell r="F165">
            <v>66.652151845115057</v>
          </cell>
          <cell r="G165">
            <v>66.651885228127497</v>
          </cell>
        </row>
        <row r="166">
          <cell r="B166">
            <v>2618</v>
          </cell>
          <cell r="C166">
            <v>12</v>
          </cell>
          <cell r="D166">
            <v>5506750</v>
          </cell>
          <cell r="E166" t="str">
            <v>Unified</v>
          </cell>
          <cell r="F166">
            <v>480.52431594083595</v>
          </cell>
          <cell r="G166">
            <v>480.522393783155</v>
          </cell>
        </row>
        <row r="167">
          <cell r="B167">
            <v>2625</v>
          </cell>
          <cell r="C167">
            <v>6</v>
          </cell>
          <cell r="D167">
            <v>5506780</v>
          </cell>
          <cell r="E167" t="str">
            <v>Unified</v>
          </cell>
          <cell r="F167">
            <v>51.40226542097588</v>
          </cell>
          <cell r="G167">
            <v>51.390938571890203</v>
          </cell>
        </row>
        <row r="168">
          <cell r="B168">
            <v>2632</v>
          </cell>
          <cell r="C168">
            <v>4</v>
          </cell>
          <cell r="D168">
            <v>5506810</v>
          </cell>
          <cell r="E168" t="str">
            <v>Unified</v>
          </cell>
          <cell r="F168">
            <v>94.154461752288356</v>
          </cell>
          <cell r="G168">
            <v>94.157851479502497</v>
          </cell>
        </row>
        <row r="169">
          <cell r="B169">
            <v>2639</v>
          </cell>
          <cell r="C169">
            <v>5</v>
          </cell>
          <cell r="D169">
            <v>5506840</v>
          </cell>
          <cell r="E169" t="str">
            <v>Unified</v>
          </cell>
          <cell r="F169">
            <v>133.52875766986634</v>
          </cell>
          <cell r="G169">
            <v>133.528223538047</v>
          </cell>
        </row>
        <row r="170">
          <cell r="B170">
            <v>2646</v>
          </cell>
          <cell r="C170">
            <v>3</v>
          </cell>
          <cell r="D170">
            <v>5506870</v>
          </cell>
          <cell r="E170" t="str">
            <v>Unified</v>
          </cell>
          <cell r="F170">
            <v>165.29769964294218</v>
          </cell>
          <cell r="G170">
            <v>164.69951739750601</v>
          </cell>
        </row>
        <row r="171">
          <cell r="B171">
            <v>2660</v>
          </cell>
          <cell r="C171">
            <v>3</v>
          </cell>
          <cell r="D171">
            <v>5506960</v>
          </cell>
          <cell r="E171" t="str">
            <v>Unified</v>
          </cell>
          <cell r="F171">
            <v>87.240908982467744</v>
          </cell>
          <cell r="G171">
            <v>87.240560007862996</v>
          </cell>
        </row>
        <row r="172">
          <cell r="B172">
            <v>2695</v>
          </cell>
          <cell r="C172">
            <v>2</v>
          </cell>
          <cell r="D172">
            <v>5507020</v>
          </cell>
          <cell r="E172" t="str">
            <v>Unified</v>
          </cell>
          <cell r="F172">
            <v>85.151499191596685</v>
          </cell>
          <cell r="G172">
            <v>85.151158574893799</v>
          </cell>
        </row>
        <row r="173">
          <cell r="B173">
            <v>2702</v>
          </cell>
          <cell r="C173">
            <v>2</v>
          </cell>
          <cell r="D173">
            <v>5507050</v>
          </cell>
          <cell r="E173" t="str">
            <v>Unified</v>
          </cell>
          <cell r="F173">
            <v>106.0035659782245</v>
          </cell>
          <cell r="G173">
            <v>106.003141950632</v>
          </cell>
        </row>
        <row r="174">
          <cell r="B174">
            <v>2730</v>
          </cell>
          <cell r="C174">
            <v>2</v>
          </cell>
          <cell r="D174">
            <v>5507170</v>
          </cell>
          <cell r="E174" t="str">
            <v>Unified</v>
          </cell>
          <cell r="F174">
            <v>42.575502629996087</v>
          </cell>
          <cell r="G174">
            <v>42.575332322632498</v>
          </cell>
        </row>
        <row r="175">
          <cell r="B175">
            <v>2737</v>
          </cell>
          <cell r="C175">
            <v>2</v>
          </cell>
          <cell r="D175">
            <v>5507230</v>
          </cell>
          <cell r="E175" t="str">
            <v>Unified</v>
          </cell>
          <cell r="F175">
            <v>57.067355378928553</v>
          </cell>
          <cell r="G175">
            <v>57.067127102331902</v>
          </cell>
        </row>
        <row r="176">
          <cell r="B176">
            <v>2744</v>
          </cell>
          <cell r="C176">
            <v>6</v>
          </cell>
          <cell r="D176">
            <v>5507260</v>
          </cell>
          <cell r="E176" t="str">
            <v>Unified</v>
          </cell>
          <cell r="F176">
            <v>85.119398014882179</v>
          </cell>
          <cell r="G176">
            <v>85.113563278088705</v>
          </cell>
        </row>
        <row r="177">
          <cell r="B177">
            <v>2758</v>
          </cell>
          <cell r="C177">
            <v>6</v>
          </cell>
          <cell r="D177">
            <v>5507290</v>
          </cell>
          <cell r="E177" t="str">
            <v>Unified</v>
          </cell>
          <cell r="F177">
            <v>69.576227327015218</v>
          </cell>
          <cell r="G177">
            <v>69.575949013357999</v>
          </cell>
        </row>
        <row r="178">
          <cell r="B178">
            <v>2793</v>
          </cell>
          <cell r="C178">
            <v>1</v>
          </cell>
          <cell r="D178">
            <v>5507320</v>
          </cell>
          <cell r="E178" t="str">
            <v>Unified</v>
          </cell>
          <cell r="F178">
            <v>85.738881264937461</v>
          </cell>
          <cell r="G178">
            <v>85.738538298632406</v>
          </cell>
        </row>
        <row r="179">
          <cell r="B179">
            <v>2800</v>
          </cell>
          <cell r="C179">
            <v>6</v>
          </cell>
          <cell r="D179">
            <v>5507380</v>
          </cell>
          <cell r="E179" t="str">
            <v>Unified</v>
          </cell>
          <cell r="F179">
            <v>141.21311299064007</v>
          </cell>
          <cell r="G179">
            <v>141.21152848780801</v>
          </cell>
        </row>
        <row r="180">
          <cell r="B180">
            <v>2814</v>
          </cell>
          <cell r="C180">
            <v>7</v>
          </cell>
          <cell r="D180">
            <v>5507410</v>
          </cell>
          <cell r="E180" t="str">
            <v>Unified</v>
          </cell>
          <cell r="F180">
            <v>129.17368834162241</v>
          </cell>
          <cell r="G180">
            <v>129.17317163062799</v>
          </cell>
        </row>
        <row r="181">
          <cell r="B181">
            <v>2828</v>
          </cell>
          <cell r="C181">
            <v>7</v>
          </cell>
          <cell r="D181">
            <v>5507440</v>
          </cell>
          <cell r="E181" t="str">
            <v>Unified</v>
          </cell>
          <cell r="F181">
            <v>108.92045089759547</v>
          </cell>
          <cell r="G181">
            <v>108.92001520209701</v>
          </cell>
        </row>
        <row r="182">
          <cell r="B182">
            <v>2835</v>
          </cell>
          <cell r="C182">
            <v>6</v>
          </cell>
          <cell r="D182">
            <v>5507470</v>
          </cell>
          <cell r="E182" t="str">
            <v>Unified</v>
          </cell>
          <cell r="F182">
            <v>13.40203863041612</v>
          </cell>
          <cell r="G182">
            <v>13.4019850205765</v>
          </cell>
        </row>
        <row r="183">
          <cell r="B183">
            <v>2842</v>
          </cell>
          <cell r="C183">
            <v>7</v>
          </cell>
          <cell r="D183">
            <v>5507500</v>
          </cell>
          <cell r="E183" t="str">
            <v>Unified</v>
          </cell>
          <cell r="F183">
            <v>10.690808622015478</v>
          </cell>
          <cell r="G183">
            <v>10.6907658574368</v>
          </cell>
        </row>
        <row r="184">
          <cell r="B184">
            <v>2849</v>
          </cell>
          <cell r="C184">
            <v>4</v>
          </cell>
          <cell r="D184">
            <v>5507530</v>
          </cell>
          <cell r="E184" t="str">
            <v>Unified</v>
          </cell>
          <cell r="F184">
            <v>96.314198143134078</v>
          </cell>
          <cell r="G184">
            <v>96.3138128742319</v>
          </cell>
        </row>
        <row r="185">
          <cell r="B185">
            <v>2856</v>
          </cell>
          <cell r="C185">
            <v>10</v>
          </cell>
          <cell r="D185">
            <v>5507590</v>
          </cell>
          <cell r="E185" t="str">
            <v>Unified</v>
          </cell>
          <cell r="F185">
            <v>109.38090345876422</v>
          </cell>
          <cell r="G185">
            <v>109.380465921397</v>
          </cell>
        </row>
        <row r="186">
          <cell r="B186">
            <v>2863</v>
          </cell>
          <cell r="C186">
            <v>4</v>
          </cell>
          <cell r="D186">
            <v>5507560</v>
          </cell>
          <cell r="E186" t="str">
            <v>Unified</v>
          </cell>
          <cell r="F186">
            <v>71.041746075750325</v>
          </cell>
          <cell r="G186">
            <v>71.041461899833905</v>
          </cell>
        </row>
        <row r="187">
          <cell r="B187">
            <v>2884</v>
          </cell>
          <cell r="C187">
            <v>2</v>
          </cell>
          <cell r="D187">
            <v>5507650</v>
          </cell>
          <cell r="E187" t="str">
            <v>Secondary</v>
          </cell>
          <cell r="F187">
            <v>95.875016219866041</v>
          </cell>
          <cell r="G187">
            <v>95.874632707746699</v>
          </cell>
        </row>
        <row r="188">
          <cell r="B188">
            <v>2885</v>
          </cell>
          <cell r="C188">
            <v>2</v>
          </cell>
          <cell r="D188">
            <v>5507620</v>
          </cell>
          <cell r="E188" t="str">
            <v>Elementary</v>
          </cell>
          <cell r="F188">
            <v>56.017396714039577</v>
          </cell>
          <cell r="G188">
            <v>56.017172637409601</v>
          </cell>
        </row>
        <row r="189">
          <cell r="B189">
            <v>2891</v>
          </cell>
          <cell r="C189">
            <v>10</v>
          </cell>
          <cell r="D189">
            <v>5507680</v>
          </cell>
          <cell r="E189" t="str">
            <v>Unified</v>
          </cell>
          <cell r="F189">
            <v>181.2994174189993</v>
          </cell>
          <cell r="G189">
            <v>181.29869219853401</v>
          </cell>
        </row>
        <row r="190">
          <cell r="B190">
            <v>2898</v>
          </cell>
          <cell r="C190">
            <v>2</v>
          </cell>
          <cell r="D190">
            <v>5507710</v>
          </cell>
          <cell r="E190" t="str">
            <v>Unified</v>
          </cell>
          <cell r="F190">
            <v>77.751820947470279</v>
          </cell>
          <cell r="G190">
            <v>77.751509930410705</v>
          </cell>
        </row>
        <row r="191">
          <cell r="B191">
            <v>2912</v>
          </cell>
          <cell r="C191">
            <v>3</v>
          </cell>
          <cell r="D191">
            <v>5507770</v>
          </cell>
          <cell r="E191" t="str">
            <v>Unified</v>
          </cell>
          <cell r="F191">
            <v>145.78305693425926</v>
          </cell>
          <cell r="G191">
            <v>145.78247378370199</v>
          </cell>
        </row>
        <row r="192">
          <cell r="B192">
            <v>2940</v>
          </cell>
          <cell r="C192">
            <v>8</v>
          </cell>
          <cell r="D192">
            <v>5507830</v>
          </cell>
          <cell r="E192" t="str">
            <v>Unified</v>
          </cell>
          <cell r="F192">
            <v>242.86855878194376</v>
          </cell>
          <cell r="G192">
            <v>242.86758727717199</v>
          </cell>
        </row>
        <row r="193">
          <cell r="B193">
            <v>2961</v>
          </cell>
          <cell r="C193">
            <v>8</v>
          </cell>
          <cell r="D193">
            <v>5507860</v>
          </cell>
          <cell r="E193" t="str">
            <v>Unified</v>
          </cell>
          <cell r="F193">
            <v>86.829528667980014</v>
          </cell>
          <cell r="G193">
            <v>86.829181338948203</v>
          </cell>
        </row>
        <row r="194">
          <cell r="B194">
            <v>3087</v>
          </cell>
          <cell r="C194">
            <v>2</v>
          </cell>
          <cell r="D194">
            <v>5508040</v>
          </cell>
          <cell r="E194" t="str">
            <v>Elementary</v>
          </cell>
          <cell r="F194">
            <v>15.526544565161098</v>
          </cell>
          <cell r="G194">
            <v>15.5264824570306</v>
          </cell>
        </row>
        <row r="195">
          <cell r="B195">
            <v>3094</v>
          </cell>
          <cell r="C195">
            <v>2</v>
          </cell>
          <cell r="D195">
            <v>5508070</v>
          </cell>
          <cell r="E195" t="str">
            <v>Elementary</v>
          </cell>
          <cell r="F195">
            <v>16.897637423943856</v>
          </cell>
          <cell r="G195">
            <v>16.8975698312696</v>
          </cell>
        </row>
        <row r="196">
          <cell r="B196">
            <v>3122</v>
          </cell>
          <cell r="C196">
            <v>1</v>
          </cell>
          <cell r="D196">
            <v>5508130</v>
          </cell>
          <cell r="E196" t="str">
            <v>Elementary</v>
          </cell>
          <cell r="F196">
            <v>6.4851331204806932</v>
          </cell>
          <cell r="G196">
            <v>6.4851071791328296</v>
          </cell>
        </row>
        <row r="197">
          <cell r="B197">
            <v>3129</v>
          </cell>
          <cell r="C197">
            <v>6</v>
          </cell>
          <cell r="D197">
            <v>5508160</v>
          </cell>
          <cell r="E197" t="str">
            <v>Unified</v>
          </cell>
          <cell r="F197">
            <v>3.1716079559048649</v>
          </cell>
          <cell r="G197">
            <v>3.1715952690742699</v>
          </cell>
        </row>
        <row r="198">
          <cell r="B198">
            <v>3150</v>
          </cell>
          <cell r="C198">
            <v>5</v>
          </cell>
          <cell r="D198">
            <v>5508190</v>
          </cell>
          <cell r="E198" t="str">
            <v>Unified</v>
          </cell>
          <cell r="F198">
            <v>95.99780347662886</v>
          </cell>
          <cell r="G198">
            <v>95.997419473345104</v>
          </cell>
        </row>
        <row r="199">
          <cell r="B199">
            <v>3171</v>
          </cell>
          <cell r="C199">
            <v>6</v>
          </cell>
          <cell r="D199">
            <v>5508220</v>
          </cell>
          <cell r="E199" t="str">
            <v>Unified</v>
          </cell>
          <cell r="F199">
            <v>74.026024343051091</v>
          </cell>
          <cell r="G199">
            <v>74.018217154185095</v>
          </cell>
        </row>
        <row r="200">
          <cell r="B200">
            <v>3206</v>
          </cell>
          <cell r="C200">
            <v>10</v>
          </cell>
          <cell r="D200">
            <v>5508250</v>
          </cell>
          <cell r="E200" t="str">
            <v>Unified</v>
          </cell>
          <cell r="F200">
            <v>112.71225338701686</v>
          </cell>
          <cell r="G200">
            <v>112.706657772428</v>
          </cell>
        </row>
        <row r="201">
          <cell r="B201">
            <v>3213</v>
          </cell>
          <cell r="C201">
            <v>11</v>
          </cell>
          <cell r="D201">
            <v>5508280</v>
          </cell>
          <cell r="E201" t="str">
            <v>Unified</v>
          </cell>
          <cell r="F201">
            <v>109.35430653108558</v>
          </cell>
          <cell r="G201">
            <v>109.35386910011</v>
          </cell>
        </row>
        <row r="202">
          <cell r="B202">
            <v>3220</v>
          </cell>
          <cell r="C202">
            <v>7</v>
          </cell>
          <cell r="D202">
            <v>5508340</v>
          </cell>
          <cell r="E202" t="str">
            <v>Unified</v>
          </cell>
          <cell r="F202">
            <v>171.55567761575526</v>
          </cell>
          <cell r="G202">
            <v>171.55499137147501</v>
          </cell>
        </row>
        <row r="203">
          <cell r="B203">
            <v>3269</v>
          </cell>
          <cell r="C203">
            <v>2</v>
          </cell>
          <cell r="D203">
            <v>5508520</v>
          </cell>
          <cell r="E203" t="str">
            <v>Unified</v>
          </cell>
          <cell r="F203">
            <v>96.248970378954908</v>
          </cell>
          <cell r="G203">
            <v>96.248585370971995</v>
          </cell>
        </row>
        <row r="204">
          <cell r="B204">
            <v>3276</v>
          </cell>
          <cell r="C204">
            <v>6</v>
          </cell>
          <cell r="D204">
            <v>5508550</v>
          </cell>
          <cell r="E204" t="str">
            <v>Unified</v>
          </cell>
          <cell r="F204">
            <v>109.89813638858554</v>
          </cell>
          <cell r="G204">
            <v>109.897696782222</v>
          </cell>
        </row>
        <row r="205">
          <cell r="B205">
            <v>3290</v>
          </cell>
          <cell r="C205">
            <v>7</v>
          </cell>
          <cell r="D205">
            <v>5508610</v>
          </cell>
          <cell r="E205" t="str">
            <v>Unified</v>
          </cell>
          <cell r="F205">
            <v>92.637106354081283</v>
          </cell>
          <cell r="G205">
            <v>92.636735794008601</v>
          </cell>
        </row>
        <row r="206">
          <cell r="B206">
            <v>3297</v>
          </cell>
          <cell r="C206">
            <v>12</v>
          </cell>
          <cell r="D206">
            <v>5508640</v>
          </cell>
          <cell r="E206" t="str">
            <v>Unified</v>
          </cell>
          <cell r="F206">
            <v>446.22582605728735</v>
          </cell>
          <cell r="G206">
            <v>446.22404109787902</v>
          </cell>
        </row>
        <row r="207">
          <cell r="B207">
            <v>3304</v>
          </cell>
          <cell r="C207">
            <v>9</v>
          </cell>
          <cell r="D207">
            <v>5508670</v>
          </cell>
          <cell r="E207" t="str">
            <v>Unified</v>
          </cell>
          <cell r="F207">
            <v>104.0054638102406</v>
          </cell>
          <cell r="G207">
            <v>103.976860943354</v>
          </cell>
        </row>
        <row r="208">
          <cell r="B208">
            <v>3311</v>
          </cell>
          <cell r="C208">
            <v>8</v>
          </cell>
          <cell r="D208">
            <v>5508700</v>
          </cell>
          <cell r="E208" t="str">
            <v>Unified</v>
          </cell>
          <cell r="F208">
            <v>97.39110088258235</v>
          </cell>
          <cell r="G208">
            <v>97.390711305933806</v>
          </cell>
        </row>
        <row r="209">
          <cell r="B209">
            <v>3318</v>
          </cell>
          <cell r="C209">
            <v>8</v>
          </cell>
          <cell r="D209">
            <v>5508730</v>
          </cell>
          <cell r="E209" t="str">
            <v>Unified</v>
          </cell>
          <cell r="F209">
            <v>127.10044003040944</v>
          </cell>
          <cell r="G209">
            <v>127.099931612668</v>
          </cell>
        </row>
        <row r="210">
          <cell r="B210">
            <v>3325</v>
          </cell>
          <cell r="C210">
            <v>6</v>
          </cell>
          <cell r="D210">
            <v>5508760</v>
          </cell>
          <cell r="E210" t="str">
            <v>Unified</v>
          </cell>
          <cell r="F210">
            <v>177.79642191844206</v>
          </cell>
          <cell r="G210">
            <v>177.79571071039999</v>
          </cell>
        </row>
        <row r="211">
          <cell r="B211">
            <v>3332</v>
          </cell>
          <cell r="C211">
            <v>2</v>
          </cell>
          <cell r="D211">
            <v>5508790</v>
          </cell>
          <cell r="E211" t="str">
            <v>Unified</v>
          </cell>
          <cell r="F211">
            <v>55.824493367707113</v>
          </cell>
          <cell r="G211">
            <v>55.824270062714803</v>
          </cell>
        </row>
        <row r="212">
          <cell r="B212">
            <v>3339</v>
          </cell>
          <cell r="C212">
            <v>5</v>
          </cell>
          <cell r="D212">
            <v>5508820</v>
          </cell>
          <cell r="E212" t="str">
            <v>Unified</v>
          </cell>
          <cell r="F212">
            <v>188.9456697254079</v>
          </cell>
          <cell r="G212">
            <v>188.94491391897199</v>
          </cell>
        </row>
        <row r="213">
          <cell r="B213">
            <v>3360</v>
          </cell>
          <cell r="C213">
            <v>5</v>
          </cell>
          <cell r="D213">
            <v>5508850</v>
          </cell>
          <cell r="E213" t="str">
            <v>Unified</v>
          </cell>
          <cell r="F213">
            <v>207.86199320807083</v>
          </cell>
          <cell r="G213">
            <v>207.861161733963</v>
          </cell>
        </row>
        <row r="214">
          <cell r="B214">
            <v>3367</v>
          </cell>
          <cell r="C214">
            <v>6</v>
          </cell>
          <cell r="D214">
            <v>5508880</v>
          </cell>
          <cell r="E214" t="str">
            <v>Unified</v>
          </cell>
          <cell r="F214">
            <v>97.808147262297268</v>
          </cell>
          <cell r="G214">
            <v>97.8157161798988</v>
          </cell>
        </row>
        <row r="215">
          <cell r="B215">
            <v>3381</v>
          </cell>
          <cell r="C215">
            <v>2</v>
          </cell>
          <cell r="D215">
            <v>5508910</v>
          </cell>
          <cell r="E215" t="str">
            <v>Unified</v>
          </cell>
          <cell r="F215">
            <v>23.251919277529051</v>
          </cell>
          <cell r="G215">
            <v>23.251826266928401</v>
          </cell>
        </row>
        <row r="216">
          <cell r="B216">
            <v>3409</v>
          </cell>
          <cell r="C216">
            <v>10</v>
          </cell>
          <cell r="D216">
            <v>5508940</v>
          </cell>
          <cell r="E216" t="str">
            <v>Unified</v>
          </cell>
          <cell r="F216">
            <v>350.44489514701161</v>
          </cell>
          <cell r="G216">
            <v>350.44349332336901</v>
          </cell>
        </row>
        <row r="217">
          <cell r="B217">
            <v>3427</v>
          </cell>
          <cell r="C217">
            <v>12</v>
          </cell>
          <cell r="D217">
            <v>5508970</v>
          </cell>
          <cell r="E217" t="str">
            <v>Unified</v>
          </cell>
          <cell r="F217">
            <v>201.11998651946013</v>
          </cell>
          <cell r="G217">
            <v>201.11918201422699</v>
          </cell>
        </row>
        <row r="218">
          <cell r="B218">
            <v>3428</v>
          </cell>
          <cell r="C218">
            <v>4</v>
          </cell>
          <cell r="D218">
            <v>5509000</v>
          </cell>
          <cell r="E218" t="str">
            <v>Unified</v>
          </cell>
          <cell r="F218">
            <v>190.19265282702875</v>
          </cell>
          <cell r="G218">
            <v>190.191892032504</v>
          </cell>
        </row>
        <row r="219">
          <cell r="B219">
            <v>3430</v>
          </cell>
          <cell r="C219">
            <v>6</v>
          </cell>
          <cell r="D219">
            <v>5509030</v>
          </cell>
          <cell r="E219" t="str">
            <v>Unified</v>
          </cell>
          <cell r="F219">
            <v>9.1342729587745239</v>
          </cell>
          <cell r="G219">
            <v>9.1342364205342292</v>
          </cell>
        </row>
        <row r="220">
          <cell r="B220">
            <v>3434</v>
          </cell>
          <cell r="C220">
            <v>8</v>
          </cell>
          <cell r="D220">
            <v>5509070</v>
          </cell>
          <cell r="E220" t="str">
            <v>Unified</v>
          </cell>
          <cell r="F220">
            <v>367.2954661643376</v>
          </cell>
          <cell r="G220">
            <v>367.29399693629199</v>
          </cell>
        </row>
        <row r="221">
          <cell r="B221">
            <v>3437</v>
          </cell>
          <cell r="C221">
            <v>1</v>
          </cell>
          <cell r="D221">
            <v>5509060</v>
          </cell>
          <cell r="E221" t="str">
            <v>Unified</v>
          </cell>
          <cell r="F221">
            <v>22.487784416410921</v>
          </cell>
          <cell r="G221">
            <v>22.473654257952902</v>
          </cell>
        </row>
        <row r="222">
          <cell r="B222">
            <v>3444</v>
          </cell>
          <cell r="C222">
            <v>11</v>
          </cell>
          <cell r="D222">
            <v>5509090</v>
          </cell>
          <cell r="E222" t="str">
            <v>Unified</v>
          </cell>
          <cell r="F222">
            <v>247.30318883961678</v>
          </cell>
          <cell r="G222">
            <v>247.29437244982799</v>
          </cell>
        </row>
        <row r="223">
          <cell r="B223">
            <v>3479</v>
          </cell>
          <cell r="C223">
            <v>1</v>
          </cell>
          <cell r="D223">
            <v>5509130</v>
          </cell>
          <cell r="E223" t="str">
            <v>Unified</v>
          </cell>
          <cell r="F223">
            <v>46.711440055490705</v>
          </cell>
          <cell r="G223">
            <v>46.711253203857403</v>
          </cell>
        </row>
        <row r="224">
          <cell r="B224">
            <v>3484</v>
          </cell>
          <cell r="C224">
            <v>12</v>
          </cell>
          <cell r="D224">
            <v>5509150</v>
          </cell>
          <cell r="E224" t="str">
            <v>Unified</v>
          </cell>
          <cell r="F224">
            <v>184.68269592044362</v>
          </cell>
          <cell r="G224">
            <v>184.68195716643899</v>
          </cell>
        </row>
        <row r="225">
          <cell r="B225">
            <v>3500</v>
          </cell>
          <cell r="C225">
            <v>9</v>
          </cell>
          <cell r="D225">
            <v>5509210</v>
          </cell>
          <cell r="E225" t="str">
            <v>Unified</v>
          </cell>
          <cell r="F225">
            <v>541.07445454438709</v>
          </cell>
          <cell r="G225">
            <v>541.07229017853899</v>
          </cell>
        </row>
        <row r="226">
          <cell r="B226">
            <v>3510</v>
          </cell>
          <cell r="C226">
            <v>1</v>
          </cell>
          <cell r="D226">
            <v>5509240</v>
          </cell>
          <cell r="E226" t="str">
            <v>Elementary</v>
          </cell>
          <cell r="F226">
            <v>5.9648475886747736</v>
          </cell>
          <cell r="G226">
            <v>5.9648237285344603</v>
          </cell>
        </row>
        <row r="227">
          <cell r="B227">
            <v>3514</v>
          </cell>
          <cell r="C227">
            <v>1</v>
          </cell>
          <cell r="D227">
            <v>5509300</v>
          </cell>
          <cell r="E227" t="str">
            <v>Elementary</v>
          </cell>
          <cell r="F227">
            <v>12.557774968255261</v>
          </cell>
          <cell r="G227">
            <v>12.5577247355765</v>
          </cell>
        </row>
        <row r="228">
          <cell r="B228">
            <v>3528</v>
          </cell>
          <cell r="C228">
            <v>1</v>
          </cell>
          <cell r="D228">
            <v>5509360</v>
          </cell>
          <cell r="E228" t="str">
            <v>Elementary</v>
          </cell>
          <cell r="F228">
            <v>12.800918890259206</v>
          </cell>
          <cell r="G228">
            <v>12.800867684974101</v>
          </cell>
        </row>
        <row r="229">
          <cell r="B229">
            <v>3542</v>
          </cell>
          <cell r="C229">
            <v>1</v>
          </cell>
          <cell r="D229">
            <v>5509390</v>
          </cell>
          <cell r="E229" t="str">
            <v>Elementary</v>
          </cell>
          <cell r="F229">
            <v>11.177531943328042</v>
          </cell>
          <cell r="G229">
            <v>11.177487231794901</v>
          </cell>
        </row>
        <row r="230">
          <cell r="B230">
            <v>3549</v>
          </cell>
          <cell r="C230">
            <v>2</v>
          </cell>
          <cell r="D230">
            <v>5509510</v>
          </cell>
          <cell r="E230" t="str">
            <v>Unified</v>
          </cell>
          <cell r="F230">
            <v>77.886286612167211</v>
          </cell>
          <cell r="G230">
            <v>77.885975057228094</v>
          </cell>
        </row>
        <row r="231">
          <cell r="B231">
            <v>3612</v>
          </cell>
          <cell r="C231">
            <v>2</v>
          </cell>
          <cell r="D231">
            <v>5509570</v>
          </cell>
          <cell r="E231" t="str">
            <v>Unified</v>
          </cell>
          <cell r="F231">
            <v>121.20288145605024</v>
          </cell>
          <cell r="G231">
            <v>121.202396629285</v>
          </cell>
        </row>
        <row r="232">
          <cell r="B232">
            <v>3619</v>
          </cell>
          <cell r="C232">
            <v>1</v>
          </cell>
          <cell r="D232">
            <v>5509600</v>
          </cell>
          <cell r="E232" t="str">
            <v>Unified</v>
          </cell>
          <cell r="F232">
            <v>96.559654016217479</v>
          </cell>
          <cell r="G232">
            <v>96.536476275179098</v>
          </cell>
        </row>
        <row r="233">
          <cell r="B233">
            <v>3633</v>
          </cell>
          <cell r="C233">
            <v>3</v>
          </cell>
          <cell r="D233">
            <v>5509660</v>
          </cell>
          <cell r="E233" t="str">
            <v>Unified</v>
          </cell>
          <cell r="F233">
            <v>133.52328176089193</v>
          </cell>
          <cell r="G233">
            <v>134.523459480074</v>
          </cell>
        </row>
        <row r="234">
          <cell r="B234">
            <v>3640</v>
          </cell>
          <cell r="C234">
            <v>9</v>
          </cell>
          <cell r="D234">
            <v>5509690</v>
          </cell>
          <cell r="E234" t="str">
            <v>Elementary</v>
          </cell>
          <cell r="F234">
            <v>249.21025029562426</v>
          </cell>
          <cell r="G234">
            <v>250.263750175583</v>
          </cell>
        </row>
        <row r="235">
          <cell r="B235">
            <v>3647</v>
          </cell>
          <cell r="C235">
            <v>9</v>
          </cell>
          <cell r="D235">
            <v>5509630</v>
          </cell>
          <cell r="E235" t="str">
            <v>Secondary</v>
          </cell>
          <cell r="F235">
            <v>751.47182175320211</v>
          </cell>
          <cell r="G235">
            <v>751.46881577143199</v>
          </cell>
        </row>
        <row r="236">
          <cell r="B236">
            <v>3654</v>
          </cell>
          <cell r="C236">
            <v>12</v>
          </cell>
          <cell r="D236">
            <v>5509720</v>
          </cell>
          <cell r="E236" t="str">
            <v>Unified</v>
          </cell>
          <cell r="F236">
            <v>418.36039704339777</v>
          </cell>
          <cell r="G236">
            <v>418.37401899199602</v>
          </cell>
        </row>
        <row r="237">
          <cell r="B237">
            <v>3661</v>
          </cell>
          <cell r="C237">
            <v>7</v>
          </cell>
          <cell r="D237">
            <v>5509750</v>
          </cell>
          <cell r="E237" t="str">
            <v>Unified</v>
          </cell>
          <cell r="F237">
            <v>101.01848461023449</v>
          </cell>
          <cell r="G237">
            <v>101.018080523595</v>
          </cell>
        </row>
        <row r="238">
          <cell r="B238">
            <v>3668</v>
          </cell>
          <cell r="C238">
            <v>10</v>
          </cell>
          <cell r="D238">
            <v>5509780</v>
          </cell>
          <cell r="E238" t="str">
            <v>Unified</v>
          </cell>
          <cell r="F238">
            <v>186.67612227602666</v>
          </cell>
          <cell r="G238">
            <v>186.675375548066</v>
          </cell>
        </row>
        <row r="239">
          <cell r="B239">
            <v>3675</v>
          </cell>
          <cell r="C239">
            <v>2</v>
          </cell>
          <cell r="D239">
            <v>5509810</v>
          </cell>
          <cell r="E239" t="str">
            <v>Unified</v>
          </cell>
          <cell r="F239">
            <v>23.899382317589598</v>
          </cell>
          <cell r="G239">
            <v>23.8992867170554</v>
          </cell>
        </row>
        <row r="240">
          <cell r="B240">
            <v>3682</v>
          </cell>
          <cell r="C240">
            <v>2</v>
          </cell>
          <cell r="D240">
            <v>5509840</v>
          </cell>
          <cell r="E240" t="str">
            <v>Unified</v>
          </cell>
          <cell r="F240">
            <v>159.8911713250618</v>
          </cell>
          <cell r="G240">
            <v>159.89053174027299</v>
          </cell>
        </row>
        <row r="241">
          <cell r="B241">
            <v>3689</v>
          </cell>
          <cell r="C241">
            <v>5</v>
          </cell>
          <cell r="D241">
            <v>5509870</v>
          </cell>
          <cell r="E241" t="str">
            <v>Unified</v>
          </cell>
          <cell r="F241">
            <v>177.93798973410165</v>
          </cell>
          <cell r="G241">
            <v>177.93727795977</v>
          </cell>
        </row>
        <row r="242">
          <cell r="B242">
            <v>3696</v>
          </cell>
          <cell r="C242">
            <v>2</v>
          </cell>
          <cell r="D242">
            <v>5509900</v>
          </cell>
          <cell r="E242" t="str">
            <v>Unified</v>
          </cell>
          <cell r="F242">
            <v>64.724688016077678</v>
          </cell>
          <cell r="G242">
            <v>64.724429109187696</v>
          </cell>
        </row>
        <row r="243">
          <cell r="B243">
            <v>3787</v>
          </cell>
          <cell r="C243">
            <v>9</v>
          </cell>
          <cell r="D243">
            <v>5509960</v>
          </cell>
          <cell r="E243" t="str">
            <v>Unified</v>
          </cell>
          <cell r="F243">
            <v>234.26668589084269</v>
          </cell>
          <cell r="G243">
            <v>234.265748794644</v>
          </cell>
        </row>
        <row r="244">
          <cell r="B244">
            <v>3794</v>
          </cell>
          <cell r="C244">
            <v>2</v>
          </cell>
          <cell r="D244">
            <v>5509990</v>
          </cell>
          <cell r="E244" t="str">
            <v>Unified</v>
          </cell>
          <cell r="F244">
            <v>143.96350715341242</v>
          </cell>
          <cell r="G244">
            <v>143.96293128128301</v>
          </cell>
        </row>
        <row r="245">
          <cell r="B245">
            <v>3822</v>
          </cell>
          <cell r="C245">
            <v>1</v>
          </cell>
          <cell r="D245">
            <v>5510060</v>
          </cell>
          <cell r="E245" t="str">
            <v>Unified</v>
          </cell>
          <cell r="F245">
            <v>86.908242988106934</v>
          </cell>
          <cell r="G245">
            <v>86.907895344208001</v>
          </cell>
        </row>
        <row r="246">
          <cell r="B246">
            <v>3850</v>
          </cell>
          <cell r="C246">
            <v>3</v>
          </cell>
          <cell r="D246">
            <v>5510140</v>
          </cell>
          <cell r="E246" t="str">
            <v>Unified</v>
          </cell>
          <cell r="F246">
            <v>198.66376975549773</v>
          </cell>
          <cell r="G246">
            <v>198.66297507543999</v>
          </cell>
        </row>
        <row r="247">
          <cell r="B247">
            <v>3857</v>
          </cell>
          <cell r="C247">
            <v>1</v>
          </cell>
          <cell r="D247">
            <v>5510170</v>
          </cell>
          <cell r="E247" t="str">
            <v>Unified</v>
          </cell>
          <cell r="F247">
            <v>43.329002264601868</v>
          </cell>
          <cell r="G247">
            <v>43.328828943144998</v>
          </cell>
        </row>
        <row r="248">
          <cell r="B248">
            <v>3862</v>
          </cell>
          <cell r="C248">
            <v>1</v>
          </cell>
          <cell r="D248">
            <v>5500013</v>
          </cell>
          <cell r="E248" t="str">
            <v>Elementary</v>
          </cell>
          <cell r="F248">
            <v>8.9147480235991168</v>
          </cell>
          <cell r="G248">
            <v>8.9147123634861707</v>
          </cell>
        </row>
        <row r="249">
          <cell r="B249">
            <v>3871</v>
          </cell>
          <cell r="C249">
            <v>5</v>
          </cell>
          <cell r="D249">
            <v>5510230</v>
          </cell>
          <cell r="E249" t="str">
            <v>Unified</v>
          </cell>
          <cell r="F249">
            <v>229.23646125801343</v>
          </cell>
          <cell r="G249">
            <v>229.235544283346</v>
          </cell>
        </row>
        <row r="250">
          <cell r="B250">
            <v>3892</v>
          </cell>
          <cell r="C250">
            <v>6</v>
          </cell>
          <cell r="D250">
            <v>5510320</v>
          </cell>
          <cell r="E250" t="str">
            <v>Unified</v>
          </cell>
          <cell r="F250">
            <v>58.898453012143612</v>
          </cell>
          <cell r="G250">
            <v>58.8982174109262</v>
          </cell>
        </row>
        <row r="251">
          <cell r="B251">
            <v>3899</v>
          </cell>
          <cell r="C251">
            <v>10</v>
          </cell>
          <cell r="D251">
            <v>5510350</v>
          </cell>
          <cell r="E251" t="str">
            <v>Unified</v>
          </cell>
          <cell r="F251">
            <v>273.00173612113207</v>
          </cell>
          <cell r="G251">
            <v>273.00064407986298</v>
          </cell>
        </row>
        <row r="252">
          <cell r="B252">
            <v>3906</v>
          </cell>
          <cell r="C252">
            <v>5</v>
          </cell>
          <cell r="D252">
            <v>5510380</v>
          </cell>
          <cell r="E252" t="str">
            <v>Unified</v>
          </cell>
          <cell r="F252">
            <v>162.66530253968088</v>
          </cell>
          <cell r="G252">
            <v>162.664651858018</v>
          </cell>
        </row>
        <row r="253">
          <cell r="B253">
            <v>3920</v>
          </cell>
          <cell r="C253">
            <v>10</v>
          </cell>
          <cell r="D253">
            <v>5510440</v>
          </cell>
          <cell r="E253" t="str">
            <v>Unified</v>
          </cell>
          <cell r="F253">
            <v>87.552440843305618</v>
          </cell>
          <cell r="G253">
            <v>87.552090622534195</v>
          </cell>
        </row>
        <row r="254">
          <cell r="B254">
            <v>3925</v>
          </cell>
          <cell r="C254">
            <v>1</v>
          </cell>
          <cell r="D254">
            <v>5510470</v>
          </cell>
          <cell r="E254" t="str">
            <v>Unified</v>
          </cell>
          <cell r="F254">
            <v>34.624636253567317</v>
          </cell>
          <cell r="G254">
            <v>34.624497750668901</v>
          </cell>
        </row>
        <row r="255">
          <cell r="B255">
            <v>3934</v>
          </cell>
          <cell r="C255">
            <v>2</v>
          </cell>
          <cell r="D255">
            <v>5510500</v>
          </cell>
          <cell r="E255" t="str">
            <v>Unified</v>
          </cell>
          <cell r="F255">
            <v>77.015231543466712</v>
          </cell>
          <cell r="G255">
            <v>77.014144141776399</v>
          </cell>
        </row>
        <row r="256">
          <cell r="B256">
            <v>3941</v>
          </cell>
          <cell r="C256">
            <v>7</v>
          </cell>
          <cell r="D256">
            <v>5510530</v>
          </cell>
          <cell r="E256" t="str">
            <v>Unified</v>
          </cell>
          <cell r="F256">
            <v>129.93806254038768</v>
          </cell>
          <cell r="G256">
            <v>129.9375427718</v>
          </cell>
        </row>
        <row r="257">
          <cell r="B257">
            <v>3948</v>
          </cell>
          <cell r="C257">
            <v>5</v>
          </cell>
          <cell r="D257">
            <v>5510560</v>
          </cell>
          <cell r="E257" t="str">
            <v>Unified</v>
          </cell>
          <cell r="F257">
            <v>119.95694487411214</v>
          </cell>
          <cell r="G257">
            <v>119.95646503125</v>
          </cell>
        </row>
        <row r="258">
          <cell r="B258">
            <v>3955</v>
          </cell>
          <cell r="C258">
            <v>6</v>
          </cell>
          <cell r="D258">
            <v>5510590</v>
          </cell>
          <cell r="E258" t="str">
            <v>Unified</v>
          </cell>
          <cell r="F258">
            <v>152.57055085287936</v>
          </cell>
          <cell r="G258">
            <v>152.569940551493</v>
          </cell>
        </row>
        <row r="259">
          <cell r="B259">
            <v>3962</v>
          </cell>
          <cell r="C259">
            <v>11</v>
          </cell>
          <cell r="D259">
            <v>5510620</v>
          </cell>
          <cell r="E259" t="str">
            <v>Unified</v>
          </cell>
          <cell r="F259">
            <v>152.07940318809111</v>
          </cell>
          <cell r="G259">
            <v>152.078794851357</v>
          </cell>
        </row>
        <row r="260">
          <cell r="B260">
            <v>3969</v>
          </cell>
          <cell r="C260">
            <v>8</v>
          </cell>
          <cell r="D260">
            <v>5510680</v>
          </cell>
          <cell r="E260" t="str">
            <v>Unified</v>
          </cell>
          <cell r="F260">
            <v>71.289225471017971</v>
          </cell>
          <cell r="G260">
            <v>71.288940305152806</v>
          </cell>
        </row>
        <row r="261">
          <cell r="B261">
            <v>3976</v>
          </cell>
          <cell r="C261">
            <v>1</v>
          </cell>
          <cell r="D261">
            <v>5510710</v>
          </cell>
          <cell r="E261" t="str">
            <v>Unified</v>
          </cell>
          <cell r="F261">
            <v>1.2413403379389301</v>
          </cell>
          <cell r="G261">
            <v>1.2413353724214999</v>
          </cell>
        </row>
        <row r="262">
          <cell r="B262">
            <v>3983</v>
          </cell>
          <cell r="C262">
            <v>6</v>
          </cell>
          <cell r="D262">
            <v>5510740</v>
          </cell>
          <cell r="E262" t="str">
            <v>Unified</v>
          </cell>
          <cell r="F262">
            <v>28.363831816763884</v>
          </cell>
          <cell r="G262">
            <v>28.3637183578704</v>
          </cell>
        </row>
        <row r="263">
          <cell r="B263">
            <v>3990</v>
          </cell>
          <cell r="C263">
            <v>4</v>
          </cell>
          <cell r="D263">
            <v>5510770</v>
          </cell>
          <cell r="E263" t="str">
            <v>Unified</v>
          </cell>
          <cell r="F263">
            <v>147.80045591378044</v>
          </cell>
          <cell r="G263">
            <v>147.799864693373</v>
          </cell>
        </row>
        <row r="264">
          <cell r="B264">
            <v>4011</v>
          </cell>
          <cell r="C264">
            <v>2</v>
          </cell>
          <cell r="D264">
            <v>5510800</v>
          </cell>
          <cell r="E264" t="str">
            <v>Elementary</v>
          </cell>
          <cell r="F264">
            <v>8.6837358954094661</v>
          </cell>
          <cell r="G264">
            <v>8.6837011593740705</v>
          </cell>
        </row>
        <row r="265">
          <cell r="B265">
            <v>4018</v>
          </cell>
          <cell r="C265">
            <v>1</v>
          </cell>
          <cell r="D265">
            <v>5510830</v>
          </cell>
          <cell r="E265" t="str">
            <v>Unified</v>
          </cell>
          <cell r="F265">
            <v>33.117297314990168</v>
          </cell>
          <cell r="G265">
            <v>33.117164841636999</v>
          </cell>
        </row>
        <row r="266">
          <cell r="B266">
            <v>4025</v>
          </cell>
          <cell r="C266">
            <v>6</v>
          </cell>
          <cell r="D266">
            <v>5510860</v>
          </cell>
          <cell r="E266" t="str">
            <v>Unified</v>
          </cell>
          <cell r="F266">
            <v>61.774669479683197</v>
          </cell>
          <cell r="G266">
            <v>61.774422373238302</v>
          </cell>
        </row>
        <row r="267">
          <cell r="B267">
            <v>4060</v>
          </cell>
          <cell r="C267">
            <v>1</v>
          </cell>
          <cell r="D267">
            <v>5510890</v>
          </cell>
          <cell r="E267" t="str">
            <v>Unified</v>
          </cell>
          <cell r="F267">
            <v>120.7537688295203</v>
          </cell>
          <cell r="G267">
            <v>120.753285799262</v>
          </cell>
        </row>
        <row r="268">
          <cell r="B268">
            <v>4067</v>
          </cell>
          <cell r="C268">
            <v>8</v>
          </cell>
          <cell r="D268">
            <v>5510920</v>
          </cell>
          <cell r="E268" t="str">
            <v>Unified</v>
          </cell>
          <cell r="F268">
            <v>98.961995656601729</v>
          </cell>
          <cell r="G268">
            <v>98.9615997961766</v>
          </cell>
        </row>
        <row r="269">
          <cell r="B269">
            <v>4074</v>
          </cell>
          <cell r="C269">
            <v>8</v>
          </cell>
          <cell r="D269">
            <v>5510950</v>
          </cell>
          <cell r="E269" t="str">
            <v>Unified</v>
          </cell>
          <cell r="F269">
            <v>178.48598522259749</v>
          </cell>
          <cell r="G269">
            <v>178.48527125621499</v>
          </cell>
        </row>
        <row r="270">
          <cell r="B270">
            <v>4088</v>
          </cell>
          <cell r="C270">
            <v>6</v>
          </cell>
          <cell r="D270">
            <v>5510980</v>
          </cell>
          <cell r="E270" t="str">
            <v>Unified</v>
          </cell>
          <cell r="F270">
            <v>97.498406575667019</v>
          </cell>
          <cell r="G270">
            <v>97.498016569782195</v>
          </cell>
        </row>
        <row r="271">
          <cell r="B271">
            <v>4095</v>
          </cell>
          <cell r="C271">
            <v>4</v>
          </cell>
          <cell r="D271">
            <v>5511010</v>
          </cell>
          <cell r="E271" t="str">
            <v>Unified</v>
          </cell>
          <cell r="F271">
            <v>14.192316912063852</v>
          </cell>
          <cell r="G271">
            <v>14.192260141011801</v>
          </cell>
        </row>
        <row r="272">
          <cell r="B272">
            <v>4137</v>
          </cell>
          <cell r="C272">
            <v>7</v>
          </cell>
          <cell r="D272">
            <v>5511070</v>
          </cell>
          <cell r="E272" t="str">
            <v>Unified</v>
          </cell>
          <cell r="F272">
            <v>40.839933311336338</v>
          </cell>
          <cell r="G272">
            <v>40.839769946468202</v>
          </cell>
        </row>
        <row r="273">
          <cell r="B273">
            <v>4144</v>
          </cell>
          <cell r="C273">
            <v>2</v>
          </cell>
          <cell r="D273">
            <v>5511100</v>
          </cell>
          <cell r="E273" t="str">
            <v>Unified</v>
          </cell>
          <cell r="F273">
            <v>88.666938129585162</v>
          </cell>
          <cell r="G273">
            <v>88.666583450684499</v>
          </cell>
        </row>
        <row r="274">
          <cell r="B274">
            <v>4151</v>
          </cell>
          <cell r="C274">
            <v>2</v>
          </cell>
          <cell r="D274">
            <v>5511130</v>
          </cell>
          <cell r="E274" t="str">
            <v>Unified</v>
          </cell>
          <cell r="F274">
            <v>124.59616263561799</v>
          </cell>
          <cell r="G274">
            <v>124.595664235301</v>
          </cell>
        </row>
        <row r="275">
          <cell r="B275">
            <v>4165</v>
          </cell>
          <cell r="C275">
            <v>11</v>
          </cell>
          <cell r="D275">
            <v>5511160</v>
          </cell>
          <cell r="E275" t="str">
            <v>Unified</v>
          </cell>
          <cell r="F275">
            <v>112.9763822006998</v>
          </cell>
          <cell r="G275">
            <v>112.975930280966</v>
          </cell>
        </row>
        <row r="276">
          <cell r="B276">
            <v>4179</v>
          </cell>
          <cell r="C276">
            <v>6</v>
          </cell>
          <cell r="D276">
            <v>5511190</v>
          </cell>
          <cell r="E276" t="str">
            <v>Unified</v>
          </cell>
          <cell r="F276">
            <v>105.45450744780511</v>
          </cell>
          <cell r="G276">
            <v>105.454085616516</v>
          </cell>
        </row>
        <row r="277">
          <cell r="B277">
            <v>4186</v>
          </cell>
          <cell r="C277">
            <v>10</v>
          </cell>
          <cell r="D277">
            <v>5511220</v>
          </cell>
          <cell r="E277" t="str">
            <v>Unified</v>
          </cell>
          <cell r="F277">
            <v>288.18583057341891</v>
          </cell>
          <cell r="G277">
            <v>288.18467779386202</v>
          </cell>
        </row>
        <row r="278">
          <cell r="B278">
            <v>4207</v>
          </cell>
          <cell r="C278">
            <v>10</v>
          </cell>
          <cell r="D278">
            <v>5511310</v>
          </cell>
          <cell r="E278" t="str">
            <v>Unified</v>
          </cell>
          <cell r="F278">
            <v>157.97807009143091</v>
          </cell>
          <cell r="G278">
            <v>157.98258291069101</v>
          </cell>
        </row>
        <row r="279">
          <cell r="B279">
            <v>4221</v>
          </cell>
          <cell r="C279">
            <v>2</v>
          </cell>
          <cell r="D279">
            <v>5511350</v>
          </cell>
          <cell r="E279" t="str">
            <v>Unified</v>
          </cell>
          <cell r="F279">
            <v>80.500652340036282</v>
          </cell>
          <cell r="G279">
            <v>80.500330327305505</v>
          </cell>
        </row>
        <row r="280">
          <cell r="B280">
            <v>4228</v>
          </cell>
          <cell r="C280">
            <v>5</v>
          </cell>
          <cell r="D280">
            <v>5511370</v>
          </cell>
          <cell r="E280" t="str">
            <v>Unified</v>
          </cell>
          <cell r="F280">
            <v>92.391129879476722</v>
          </cell>
          <cell r="G280">
            <v>92.390760303340798</v>
          </cell>
        </row>
        <row r="281">
          <cell r="B281">
            <v>4235</v>
          </cell>
          <cell r="C281">
            <v>2</v>
          </cell>
          <cell r="D281">
            <v>5511400</v>
          </cell>
          <cell r="E281" t="str">
            <v>Elementary</v>
          </cell>
          <cell r="F281">
            <v>36.925360155136907</v>
          </cell>
          <cell r="G281">
            <v>36.925212449053603</v>
          </cell>
        </row>
        <row r="282">
          <cell r="B282">
            <v>4263</v>
          </cell>
          <cell r="C282">
            <v>8</v>
          </cell>
          <cell r="D282">
            <v>5511550</v>
          </cell>
          <cell r="E282" t="str">
            <v>Unified</v>
          </cell>
          <cell r="F282">
            <v>221.90736876922116</v>
          </cell>
          <cell r="G282">
            <v>221.90648111184501</v>
          </cell>
        </row>
        <row r="283">
          <cell r="B283">
            <v>4270</v>
          </cell>
          <cell r="C283">
            <v>11</v>
          </cell>
          <cell r="D283">
            <v>5511580</v>
          </cell>
          <cell r="E283" t="str">
            <v>Unified</v>
          </cell>
          <cell r="F283">
            <v>81.148871055284701</v>
          </cell>
          <cell r="G283">
            <v>81.148546449597603</v>
          </cell>
        </row>
        <row r="284">
          <cell r="B284">
            <v>4305</v>
          </cell>
          <cell r="C284">
            <v>8</v>
          </cell>
          <cell r="D284">
            <v>5511610</v>
          </cell>
          <cell r="E284" t="str">
            <v>Unified</v>
          </cell>
          <cell r="F284">
            <v>88.227611830811682</v>
          </cell>
          <cell r="G284">
            <v>88.227258909271498</v>
          </cell>
        </row>
        <row r="285">
          <cell r="B285">
            <v>4312</v>
          </cell>
          <cell r="C285">
            <v>1</v>
          </cell>
          <cell r="D285">
            <v>5511640</v>
          </cell>
          <cell r="E285" t="str">
            <v>Unified</v>
          </cell>
          <cell r="F285">
            <v>15.818812013109499</v>
          </cell>
          <cell r="G285">
            <v>15.8187487358725</v>
          </cell>
        </row>
        <row r="286">
          <cell r="B286">
            <v>4330</v>
          </cell>
          <cell r="C286">
            <v>9</v>
          </cell>
          <cell r="D286">
            <v>5511710</v>
          </cell>
          <cell r="E286" t="str">
            <v>Unified</v>
          </cell>
          <cell r="F286">
            <v>108.28333490689204</v>
          </cell>
          <cell r="G286">
            <v>108.282901759937</v>
          </cell>
        </row>
        <row r="287">
          <cell r="B287">
            <v>4347</v>
          </cell>
          <cell r="C287">
            <v>12</v>
          </cell>
          <cell r="D287">
            <v>5511730</v>
          </cell>
          <cell r="E287" t="str">
            <v>Unified</v>
          </cell>
          <cell r="F287">
            <v>586.3323642268457</v>
          </cell>
          <cell r="G287">
            <v>586.33001882366898</v>
          </cell>
        </row>
        <row r="288">
          <cell r="B288">
            <v>4368</v>
          </cell>
          <cell r="C288">
            <v>5</v>
          </cell>
          <cell r="D288">
            <v>5511790</v>
          </cell>
          <cell r="E288" t="str">
            <v>Unified</v>
          </cell>
          <cell r="F288">
            <v>367.12189183385266</v>
          </cell>
          <cell r="G288">
            <v>367.12042330012702</v>
          </cell>
        </row>
        <row r="289">
          <cell r="B289">
            <v>4375</v>
          </cell>
          <cell r="C289">
            <v>5</v>
          </cell>
          <cell r="D289">
            <v>5511820</v>
          </cell>
          <cell r="E289" t="str">
            <v>Unified</v>
          </cell>
          <cell r="F289">
            <v>219.50499537312461</v>
          </cell>
          <cell r="G289">
            <v>219.504117325544</v>
          </cell>
        </row>
        <row r="290">
          <cell r="B290">
            <v>4389</v>
          </cell>
          <cell r="C290">
            <v>3</v>
          </cell>
          <cell r="D290">
            <v>5511850</v>
          </cell>
          <cell r="E290" t="str">
            <v>Unified</v>
          </cell>
          <cell r="F290">
            <v>146.4678076444454</v>
          </cell>
          <cell r="G290">
            <v>146.467221754799</v>
          </cell>
        </row>
        <row r="291">
          <cell r="B291">
            <v>4459</v>
          </cell>
          <cell r="C291">
            <v>11</v>
          </cell>
          <cell r="D291">
            <v>5511880</v>
          </cell>
          <cell r="E291" t="str">
            <v>Unified</v>
          </cell>
          <cell r="F291">
            <v>82.850243789198359</v>
          </cell>
          <cell r="G291">
            <v>82.849912377806405</v>
          </cell>
        </row>
        <row r="292">
          <cell r="B292">
            <v>4473</v>
          </cell>
          <cell r="C292">
            <v>7</v>
          </cell>
          <cell r="D292">
            <v>5511940</v>
          </cell>
          <cell r="E292" t="str">
            <v>Unified</v>
          </cell>
          <cell r="F292">
            <v>125.6517242692077</v>
          </cell>
          <cell r="G292">
            <v>125.651221646512</v>
          </cell>
        </row>
        <row r="293">
          <cell r="B293">
            <v>4501</v>
          </cell>
          <cell r="C293">
            <v>5</v>
          </cell>
          <cell r="D293">
            <v>5512060</v>
          </cell>
          <cell r="E293" t="str">
            <v>Unified</v>
          </cell>
          <cell r="F293">
            <v>210.92338499484237</v>
          </cell>
          <cell r="G293">
            <v>210.92254127478199</v>
          </cell>
        </row>
        <row r="294">
          <cell r="B294">
            <v>4508</v>
          </cell>
          <cell r="C294">
            <v>5</v>
          </cell>
          <cell r="D294">
            <v>5511970</v>
          </cell>
          <cell r="E294" t="str">
            <v>Unified</v>
          </cell>
          <cell r="F294">
            <v>60.940648147126659</v>
          </cell>
          <cell r="G294">
            <v>60.940404376872003</v>
          </cell>
        </row>
        <row r="295">
          <cell r="B295">
            <v>4515</v>
          </cell>
          <cell r="C295">
            <v>1</v>
          </cell>
          <cell r="D295">
            <v>5512000</v>
          </cell>
          <cell r="E295" t="str">
            <v>Unified</v>
          </cell>
          <cell r="F295">
            <v>31.121358610048016</v>
          </cell>
          <cell r="G295">
            <v>31.121234120700599</v>
          </cell>
        </row>
        <row r="296">
          <cell r="B296">
            <v>4522</v>
          </cell>
          <cell r="C296">
            <v>12</v>
          </cell>
          <cell r="D296">
            <v>5512030</v>
          </cell>
          <cell r="E296" t="str">
            <v>Unified</v>
          </cell>
          <cell r="F296">
            <v>290.83813123721399</v>
          </cell>
          <cell r="G296">
            <v>290.83696784812099</v>
          </cell>
        </row>
        <row r="297">
          <cell r="B297">
            <v>4529</v>
          </cell>
          <cell r="C297">
            <v>3</v>
          </cell>
          <cell r="D297">
            <v>5512090</v>
          </cell>
          <cell r="E297" t="str">
            <v>Unified</v>
          </cell>
          <cell r="F297">
            <v>64.965033098103234</v>
          </cell>
          <cell r="G297">
            <v>64.964773229802702</v>
          </cell>
        </row>
        <row r="298">
          <cell r="B298">
            <v>4536</v>
          </cell>
          <cell r="C298">
            <v>5</v>
          </cell>
          <cell r="D298">
            <v>5512120</v>
          </cell>
          <cell r="E298" t="str">
            <v>Unified</v>
          </cell>
          <cell r="F298">
            <v>99.660066675886156</v>
          </cell>
          <cell r="G298">
            <v>99.659668023089097</v>
          </cell>
        </row>
        <row r="299">
          <cell r="B299">
            <v>4543</v>
          </cell>
          <cell r="C299">
            <v>3</v>
          </cell>
          <cell r="D299">
            <v>5512150</v>
          </cell>
          <cell r="E299" t="str">
            <v>Unified</v>
          </cell>
          <cell r="F299">
            <v>90.937465967774003</v>
          </cell>
          <cell r="G299">
            <v>90.982421434717907</v>
          </cell>
        </row>
        <row r="300">
          <cell r="B300">
            <v>4557</v>
          </cell>
          <cell r="C300">
            <v>11</v>
          </cell>
          <cell r="D300">
            <v>5512180</v>
          </cell>
          <cell r="E300" t="str">
            <v>Unified</v>
          </cell>
          <cell r="F300">
            <v>88.635998589424517</v>
          </cell>
          <cell r="G300">
            <v>88.635644034285903</v>
          </cell>
        </row>
        <row r="301">
          <cell r="B301">
            <v>4571</v>
          </cell>
          <cell r="C301">
            <v>9</v>
          </cell>
          <cell r="D301">
            <v>5512210</v>
          </cell>
          <cell r="E301" t="str">
            <v>Unified</v>
          </cell>
          <cell r="F301">
            <v>418.53284164441379</v>
          </cell>
          <cell r="G301">
            <v>418.53116746042502</v>
          </cell>
        </row>
        <row r="302">
          <cell r="B302">
            <v>4578</v>
          </cell>
          <cell r="C302">
            <v>11</v>
          </cell>
          <cell r="D302">
            <v>5512240</v>
          </cell>
          <cell r="E302" t="str">
            <v>Unified</v>
          </cell>
          <cell r="F302">
            <v>73.011018909701946</v>
          </cell>
          <cell r="G302">
            <v>73.010726856446595</v>
          </cell>
        </row>
        <row r="303">
          <cell r="B303">
            <v>4606</v>
          </cell>
          <cell r="C303">
            <v>5</v>
          </cell>
          <cell r="D303">
            <v>5512300</v>
          </cell>
          <cell r="E303" t="str">
            <v>Unified</v>
          </cell>
          <cell r="F303">
            <v>90.600574413311449</v>
          </cell>
          <cell r="G303">
            <v>90.600211999622502</v>
          </cell>
        </row>
        <row r="304">
          <cell r="B304">
            <v>4613</v>
          </cell>
          <cell r="C304">
            <v>7</v>
          </cell>
          <cell r="D304">
            <v>5512330</v>
          </cell>
          <cell r="E304" t="str">
            <v>Unified</v>
          </cell>
          <cell r="F304">
            <v>183.9557374592265</v>
          </cell>
          <cell r="G304">
            <v>183.95319788435199</v>
          </cell>
        </row>
        <row r="305">
          <cell r="B305">
            <v>4620</v>
          </cell>
          <cell r="C305">
            <v>1</v>
          </cell>
          <cell r="D305">
            <v>5512360</v>
          </cell>
          <cell r="E305" t="str">
            <v>Unified</v>
          </cell>
          <cell r="F305">
            <v>100.9807411148809</v>
          </cell>
          <cell r="G305">
            <v>100.98033717922</v>
          </cell>
        </row>
        <row r="306">
          <cell r="B306">
            <v>4627</v>
          </cell>
          <cell r="C306">
            <v>2</v>
          </cell>
          <cell r="D306">
            <v>5512390</v>
          </cell>
          <cell r="E306" t="str">
            <v>Elementary</v>
          </cell>
          <cell r="F306">
            <v>17.403605615499643</v>
          </cell>
          <cell r="G306">
            <v>17.403535998889001</v>
          </cell>
        </row>
        <row r="307">
          <cell r="B307">
            <v>4634</v>
          </cell>
          <cell r="C307">
            <v>5</v>
          </cell>
          <cell r="D307">
            <v>5512420</v>
          </cell>
          <cell r="E307" t="str">
            <v>Unified</v>
          </cell>
          <cell r="F307">
            <v>60.136294860640398</v>
          </cell>
          <cell r="G307">
            <v>60.136054307899997</v>
          </cell>
        </row>
        <row r="308">
          <cell r="B308">
            <v>4641</v>
          </cell>
          <cell r="C308">
            <v>7</v>
          </cell>
          <cell r="D308">
            <v>5512450</v>
          </cell>
          <cell r="E308" t="str">
            <v>Unified</v>
          </cell>
          <cell r="F308">
            <v>91.432327363782292</v>
          </cell>
          <cell r="G308">
            <v>91.431961622976999</v>
          </cell>
        </row>
        <row r="309">
          <cell r="B309">
            <v>4686</v>
          </cell>
          <cell r="C309">
            <v>2</v>
          </cell>
          <cell r="D309">
            <v>5512480</v>
          </cell>
          <cell r="E309" t="str">
            <v>Elementary</v>
          </cell>
          <cell r="F309">
            <v>30.96109279910695</v>
          </cell>
          <cell r="G309">
            <v>30.960968950843</v>
          </cell>
        </row>
        <row r="310">
          <cell r="B310">
            <v>4690</v>
          </cell>
          <cell r="C310">
            <v>2</v>
          </cell>
          <cell r="D310">
            <v>5512510</v>
          </cell>
          <cell r="E310" t="str">
            <v>Elementary</v>
          </cell>
          <cell r="F310">
            <v>20.425584654564126</v>
          </cell>
          <cell r="G310">
            <v>20.4255029496574</v>
          </cell>
        </row>
        <row r="311">
          <cell r="B311">
            <v>4753</v>
          </cell>
          <cell r="C311">
            <v>5</v>
          </cell>
          <cell r="D311">
            <v>5512660</v>
          </cell>
          <cell r="E311" t="str">
            <v>Unified</v>
          </cell>
          <cell r="F311">
            <v>241.04163799826918</v>
          </cell>
          <cell r="G311">
            <v>241.040673801411</v>
          </cell>
        </row>
        <row r="312">
          <cell r="B312">
            <v>4760</v>
          </cell>
          <cell r="C312">
            <v>7</v>
          </cell>
          <cell r="D312">
            <v>5512690</v>
          </cell>
          <cell r="E312" t="str">
            <v>Unified</v>
          </cell>
          <cell r="F312">
            <v>111.52848501977975</v>
          </cell>
          <cell r="G312">
            <v>111.528038891817</v>
          </cell>
        </row>
        <row r="313">
          <cell r="B313">
            <v>4781</v>
          </cell>
          <cell r="C313">
            <v>9</v>
          </cell>
          <cell r="D313">
            <v>5512720</v>
          </cell>
          <cell r="E313" t="str">
            <v>Unified</v>
          </cell>
          <cell r="F313">
            <v>384.44937261974741</v>
          </cell>
          <cell r="G313">
            <v>384.44783477392002</v>
          </cell>
        </row>
        <row r="314">
          <cell r="B314">
            <v>4795</v>
          </cell>
          <cell r="C314">
            <v>9</v>
          </cell>
          <cell r="D314">
            <v>5512780</v>
          </cell>
          <cell r="E314" t="str">
            <v>Unified</v>
          </cell>
          <cell r="F314">
            <v>282.56500584560337</v>
          </cell>
          <cell r="G314">
            <v>282.56387555005301</v>
          </cell>
        </row>
        <row r="315">
          <cell r="B315">
            <v>4802</v>
          </cell>
          <cell r="C315">
            <v>11</v>
          </cell>
          <cell r="D315">
            <v>5512810</v>
          </cell>
          <cell r="E315" t="str">
            <v>Unified</v>
          </cell>
          <cell r="F315">
            <v>236.20519041640483</v>
          </cell>
          <cell r="G315">
            <v>236.204245565945</v>
          </cell>
        </row>
        <row r="316">
          <cell r="B316">
            <v>4851</v>
          </cell>
          <cell r="C316">
            <v>3</v>
          </cell>
          <cell r="D316">
            <v>5512960</v>
          </cell>
          <cell r="E316" t="str">
            <v>Unified</v>
          </cell>
          <cell r="F316">
            <v>261.27006044118031</v>
          </cell>
          <cell r="G316">
            <v>261.26901532808898</v>
          </cell>
        </row>
        <row r="317">
          <cell r="B317">
            <v>4865</v>
          </cell>
          <cell r="C317">
            <v>5</v>
          </cell>
          <cell r="D317">
            <v>5512990</v>
          </cell>
          <cell r="E317" t="str">
            <v>Unified</v>
          </cell>
          <cell r="F317">
            <v>75.458981389008898</v>
          </cell>
          <cell r="G317">
            <v>75.458679543595807</v>
          </cell>
        </row>
        <row r="318">
          <cell r="B318">
            <v>4872</v>
          </cell>
          <cell r="C318">
            <v>6</v>
          </cell>
          <cell r="D318">
            <v>5513020</v>
          </cell>
          <cell r="E318" t="str">
            <v>Unified</v>
          </cell>
          <cell r="F318">
            <v>112.33945391876014</v>
          </cell>
          <cell r="G318">
            <v>112.33900454681999</v>
          </cell>
        </row>
        <row r="319">
          <cell r="B319">
            <v>4893</v>
          </cell>
          <cell r="C319">
            <v>11</v>
          </cell>
          <cell r="D319">
            <v>5513050</v>
          </cell>
          <cell r="E319" t="str">
            <v>Unified</v>
          </cell>
          <cell r="F319">
            <v>143.02723001040349</v>
          </cell>
          <cell r="G319">
            <v>143.02665788350001</v>
          </cell>
        </row>
        <row r="320">
          <cell r="B320">
            <v>4904</v>
          </cell>
          <cell r="C320">
            <v>3</v>
          </cell>
          <cell r="D320">
            <v>5500017</v>
          </cell>
          <cell r="E320" t="str">
            <v>Unified</v>
          </cell>
          <cell r="F320">
            <v>209.81679724936583</v>
          </cell>
          <cell r="G320">
            <v>209.81595795579599</v>
          </cell>
        </row>
        <row r="321">
          <cell r="B321">
            <v>4956</v>
          </cell>
          <cell r="C321">
            <v>6</v>
          </cell>
          <cell r="D321">
            <v>5513100</v>
          </cell>
          <cell r="E321" t="str">
            <v>Unified</v>
          </cell>
          <cell r="F321">
            <v>129.10374020798167</v>
          </cell>
          <cell r="G321">
            <v>129.10322377678801</v>
          </cell>
        </row>
        <row r="322">
          <cell r="B322">
            <v>4963</v>
          </cell>
          <cell r="C322">
            <v>5</v>
          </cell>
          <cell r="D322">
            <v>5513140</v>
          </cell>
          <cell r="E322" t="str">
            <v>Unified</v>
          </cell>
          <cell r="F322">
            <v>154.66029266788732</v>
          </cell>
          <cell r="G322">
            <v>154.65967400727101</v>
          </cell>
        </row>
        <row r="323">
          <cell r="B323">
            <v>4970</v>
          </cell>
          <cell r="C323">
            <v>9</v>
          </cell>
          <cell r="D323">
            <v>5513170</v>
          </cell>
          <cell r="E323" t="str">
            <v>Unified</v>
          </cell>
          <cell r="F323">
            <v>161.61695790708652</v>
          </cell>
          <cell r="G323">
            <v>161.616311418934</v>
          </cell>
        </row>
        <row r="324">
          <cell r="B324">
            <v>5019</v>
          </cell>
          <cell r="C324">
            <v>11</v>
          </cell>
          <cell r="D324">
            <v>5513230</v>
          </cell>
          <cell r="E324" t="str">
            <v>Unified</v>
          </cell>
          <cell r="F324">
            <v>149.49589683755639</v>
          </cell>
          <cell r="G324">
            <v>149.49529883517201</v>
          </cell>
        </row>
        <row r="325">
          <cell r="B325">
            <v>5026</v>
          </cell>
          <cell r="C325">
            <v>1</v>
          </cell>
          <cell r="D325">
            <v>5513260</v>
          </cell>
          <cell r="E325" t="str">
            <v>Unified</v>
          </cell>
          <cell r="F325">
            <v>2.5643129311685948</v>
          </cell>
          <cell r="G325">
            <v>2.5643026735944501</v>
          </cell>
        </row>
        <row r="326">
          <cell r="B326">
            <v>5054</v>
          </cell>
          <cell r="C326">
            <v>2</v>
          </cell>
          <cell r="D326">
            <v>5513290</v>
          </cell>
          <cell r="E326" t="str">
            <v>Secondary</v>
          </cell>
          <cell r="F326">
            <v>140.17013833830154</v>
          </cell>
          <cell r="G326">
            <v>140.169577640124</v>
          </cell>
        </row>
        <row r="327">
          <cell r="B327">
            <v>5068</v>
          </cell>
          <cell r="C327">
            <v>2</v>
          </cell>
          <cell r="D327">
            <v>5513350</v>
          </cell>
          <cell r="E327" t="str">
            <v>Elementary</v>
          </cell>
          <cell r="F327">
            <v>17.975995970942531</v>
          </cell>
          <cell r="G327">
            <v>17.9759240646985</v>
          </cell>
        </row>
        <row r="328">
          <cell r="B328">
            <v>5100</v>
          </cell>
          <cell r="C328">
            <v>5</v>
          </cell>
          <cell r="D328">
            <v>5513410</v>
          </cell>
          <cell r="E328" t="str">
            <v>Unified</v>
          </cell>
          <cell r="F328">
            <v>235.70040063917511</v>
          </cell>
          <cell r="G328">
            <v>235.69945780793699</v>
          </cell>
        </row>
        <row r="329">
          <cell r="B329">
            <v>5124</v>
          </cell>
          <cell r="C329">
            <v>3</v>
          </cell>
          <cell r="D329">
            <v>5513470</v>
          </cell>
          <cell r="E329" t="str">
            <v>Unified</v>
          </cell>
          <cell r="F329">
            <v>120.42766197575847</v>
          </cell>
          <cell r="G329">
            <v>116.476330909271</v>
          </cell>
        </row>
        <row r="330">
          <cell r="B330">
            <v>5130</v>
          </cell>
          <cell r="C330">
            <v>7</v>
          </cell>
          <cell r="D330">
            <v>5513500</v>
          </cell>
          <cell r="E330" t="str">
            <v>Unified</v>
          </cell>
          <cell r="F330">
            <v>117.31644470177835</v>
          </cell>
          <cell r="G330">
            <v>117.31597542124899</v>
          </cell>
        </row>
        <row r="331">
          <cell r="B331">
            <v>5138</v>
          </cell>
          <cell r="C331">
            <v>7</v>
          </cell>
          <cell r="D331">
            <v>5513530</v>
          </cell>
          <cell r="E331" t="str">
            <v>Unified</v>
          </cell>
          <cell r="F331">
            <v>166.89391153559217</v>
          </cell>
          <cell r="G331">
            <v>166.89142537140199</v>
          </cell>
        </row>
        <row r="332">
          <cell r="B332">
            <v>5258</v>
          </cell>
          <cell r="C332">
            <v>2</v>
          </cell>
          <cell r="D332">
            <v>5513560</v>
          </cell>
          <cell r="E332" t="str">
            <v>Elementary</v>
          </cell>
          <cell r="F332">
            <v>19.459736573383452</v>
          </cell>
          <cell r="G332">
            <v>19.459658731990402</v>
          </cell>
        </row>
        <row r="333">
          <cell r="B333">
            <v>5264</v>
          </cell>
          <cell r="C333">
            <v>8</v>
          </cell>
          <cell r="D333">
            <v>5513620</v>
          </cell>
          <cell r="E333" t="str">
            <v>Unified</v>
          </cell>
          <cell r="F333">
            <v>167.24111075477566</v>
          </cell>
          <cell r="G333">
            <v>167.24044176930499</v>
          </cell>
        </row>
        <row r="334">
          <cell r="B334">
            <v>5271</v>
          </cell>
          <cell r="C334">
            <v>7</v>
          </cell>
          <cell r="D334">
            <v>5513650</v>
          </cell>
          <cell r="E334" t="str">
            <v>Unified</v>
          </cell>
          <cell r="F334">
            <v>51.100252194369936</v>
          </cell>
          <cell r="G334">
            <v>51.100047786936301</v>
          </cell>
        </row>
        <row r="335">
          <cell r="B335">
            <v>5278</v>
          </cell>
          <cell r="C335">
            <v>7</v>
          </cell>
          <cell r="D335">
            <v>5513680</v>
          </cell>
          <cell r="E335" t="str">
            <v>Unified</v>
          </cell>
          <cell r="F335">
            <v>55.475810569038032</v>
          </cell>
          <cell r="G335">
            <v>55.475588658820698</v>
          </cell>
        </row>
        <row r="336">
          <cell r="B336">
            <v>5306</v>
          </cell>
          <cell r="C336">
            <v>11</v>
          </cell>
          <cell r="D336">
            <v>5513710</v>
          </cell>
          <cell r="E336" t="str">
            <v>Unified</v>
          </cell>
          <cell r="F336">
            <v>156.04365598918898</v>
          </cell>
          <cell r="G336">
            <v>156.03815161594201</v>
          </cell>
        </row>
        <row r="337">
          <cell r="B337">
            <v>5348</v>
          </cell>
          <cell r="C337">
            <v>6</v>
          </cell>
          <cell r="D337">
            <v>5513770</v>
          </cell>
          <cell r="E337" t="str">
            <v>Unified</v>
          </cell>
          <cell r="F337">
            <v>109.15230510998185</v>
          </cell>
          <cell r="G337">
            <v>109.15186848703701</v>
          </cell>
        </row>
        <row r="338">
          <cell r="B338">
            <v>5355</v>
          </cell>
          <cell r="C338">
            <v>1</v>
          </cell>
          <cell r="D338">
            <v>5513800</v>
          </cell>
          <cell r="E338" t="str">
            <v>Unified</v>
          </cell>
          <cell r="F338">
            <v>1.631239722092878</v>
          </cell>
          <cell r="G338">
            <v>1.63123319692889</v>
          </cell>
        </row>
        <row r="339">
          <cell r="B339">
            <v>5362</v>
          </cell>
          <cell r="C339">
            <v>3</v>
          </cell>
          <cell r="D339">
            <v>5513830</v>
          </cell>
          <cell r="E339" t="str">
            <v>Unified</v>
          </cell>
          <cell r="F339">
            <v>95.665242137613674</v>
          </cell>
          <cell r="G339">
            <v>95.664859464617095</v>
          </cell>
        </row>
        <row r="340">
          <cell r="B340">
            <v>5369</v>
          </cell>
          <cell r="C340">
            <v>2</v>
          </cell>
          <cell r="D340">
            <v>5513860</v>
          </cell>
          <cell r="E340" t="str">
            <v>Elementary</v>
          </cell>
          <cell r="F340">
            <v>5.2439152259109569</v>
          </cell>
          <cell r="G340">
            <v>5.2438942495907304</v>
          </cell>
        </row>
        <row r="341">
          <cell r="B341">
            <v>5376</v>
          </cell>
          <cell r="C341">
            <v>11</v>
          </cell>
          <cell r="D341">
            <v>5513890</v>
          </cell>
          <cell r="E341" t="str">
            <v>Unified</v>
          </cell>
          <cell r="F341">
            <v>110.40446725081112</v>
          </cell>
          <cell r="G341">
            <v>110.40402561905999</v>
          </cell>
        </row>
        <row r="342">
          <cell r="B342">
            <v>5390</v>
          </cell>
          <cell r="C342">
            <v>6</v>
          </cell>
          <cell r="D342">
            <v>5513950</v>
          </cell>
          <cell r="E342" t="str">
            <v>Unified</v>
          </cell>
          <cell r="F342">
            <v>78.673784249302344</v>
          </cell>
          <cell r="G342">
            <v>78.673469544273701</v>
          </cell>
        </row>
        <row r="343">
          <cell r="B343">
            <v>5397</v>
          </cell>
          <cell r="C343">
            <v>12</v>
          </cell>
          <cell r="D343">
            <v>5513980</v>
          </cell>
          <cell r="E343" t="str">
            <v>Unified</v>
          </cell>
          <cell r="F343">
            <v>159.00260253701188</v>
          </cell>
          <cell r="G343">
            <v>159.00196650660999</v>
          </cell>
        </row>
        <row r="344">
          <cell r="B344">
            <v>5432</v>
          </cell>
          <cell r="C344">
            <v>11</v>
          </cell>
          <cell r="D344">
            <v>5514010</v>
          </cell>
          <cell r="E344" t="str">
            <v>Unified</v>
          </cell>
          <cell r="F344">
            <v>59.441348150612761</v>
          </cell>
          <cell r="G344">
            <v>59.441110377746597</v>
          </cell>
        </row>
        <row r="345">
          <cell r="B345">
            <v>5439</v>
          </cell>
          <cell r="C345">
            <v>1</v>
          </cell>
          <cell r="D345">
            <v>5514040</v>
          </cell>
          <cell r="E345" t="str">
            <v>Unified</v>
          </cell>
          <cell r="F345">
            <v>4.8170404423515976</v>
          </cell>
          <cell r="G345">
            <v>4.8170211735841804</v>
          </cell>
        </row>
        <row r="346">
          <cell r="B346">
            <v>5457</v>
          </cell>
          <cell r="C346">
            <v>7</v>
          </cell>
          <cell r="D346">
            <v>5514130</v>
          </cell>
          <cell r="E346" t="str">
            <v>Unified</v>
          </cell>
          <cell r="F346">
            <v>196.59195636468857</v>
          </cell>
          <cell r="G346">
            <v>196.591169972145</v>
          </cell>
        </row>
        <row r="347">
          <cell r="B347">
            <v>5460</v>
          </cell>
          <cell r="C347">
            <v>4</v>
          </cell>
          <cell r="D347">
            <v>5514160</v>
          </cell>
          <cell r="E347" t="str">
            <v>Unified</v>
          </cell>
          <cell r="F347">
            <v>289.4510061442943</v>
          </cell>
          <cell r="G347">
            <v>289.44984830387699</v>
          </cell>
        </row>
        <row r="348">
          <cell r="B348">
            <v>5467</v>
          </cell>
          <cell r="C348">
            <v>10</v>
          </cell>
          <cell r="D348">
            <v>5514190</v>
          </cell>
          <cell r="E348" t="str">
            <v>Unified</v>
          </cell>
          <cell r="F348">
            <v>80.197400993089772</v>
          </cell>
          <cell r="G348">
            <v>80.197080193402499</v>
          </cell>
        </row>
        <row r="349">
          <cell r="B349">
            <v>5474</v>
          </cell>
          <cell r="C349">
            <v>11</v>
          </cell>
          <cell r="D349">
            <v>5514220</v>
          </cell>
          <cell r="E349" t="str">
            <v>Unified</v>
          </cell>
          <cell r="F349">
            <v>523.08966230629596</v>
          </cell>
          <cell r="G349">
            <v>523.07715461806504</v>
          </cell>
        </row>
        <row r="350">
          <cell r="B350">
            <v>5523</v>
          </cell>
          <cell r="C350">
            <v>3</v>
          </cell>
          <cell r="D350">
            <v>5514250</v>
          </cell>
          <cell r="E350" t="str">
            <v>Unified</v>
          </cell>
          <cell r="F350">
            <v>298.68873155678386</v>
          </cell>
          <cell r="G350">
            <v>298.68753676430299</v>
          </cell>
        </row>
        <row r="351">
          <cell r="B351">
            <v>5586</v>
          </cell>
          <cell r="C351">
            <v>11</v>
          </cell>
          <cell r="D351">
            <v>5514340</v>
          </cell>
          <cell r="E351" t="str">
            <v>Unified</v>
          </cell>
          <cell r="F351">
            <v>109.27802427291206</v>
          </cell>
          <cell r="G351">
            <v>109.277587147075</v>
          </cell>
        </row>
        <row r="352">
          <cell r="B352">
            <v>5593</v>
          </cell>
          <cell r="C352">
            <v>10</v>
          </cell>
          <cell r="D352">
            <v>5514430</v>
          </cell>
          <cell r="E352" t="str">
            <v>Unified</v>
          </cell>
          <cell r="F352">
            <v>186.81307862226598</v>
          </cell>
          <cell r="G352">
            <v>186.812331346463</v>
          </cell>
        </row>
        <row r="353">
          <cell r="B353">
            <v>5607</v>
          </cell>
          <cell r="C353">
            <v>5</v>
          </cell>
          <cell r="D353">
            <v>5514490</v>
          </cell>
          <cell r="E353" t="str">
            <v>Unified</v>
          </cell>
          <cell r="F353">
            <v>384.49153295990726</v>
          </cell>
          <cell r="G353">
            <v>384.48999494543301</v>
          </cell>
        </row>
        <row r="354">
          <cell r="B354">
            <v>5614</v>
          </cell>
          <cell r="C354">
            <v>7</v>
          </cell>
          <cell r="D354">
            <v>5514520</v>
          </cell>
          <cell r="E354" t="str">
            <v>Unified</v>
          </cell>
          <cell r="F354">
            <v>27.292958528681709</v>
          </cell>
          <cell r="G354">
            <v>27.292849353415999</v>
          </cell>
        </row>
        <row r="355">
          <cell r="B355">
            <v>5621</v>
          </cell>
          <cell r="C355">
            <v>2</v>
          </cell>
          <cell r="D355">
            <v>5514550</v>
          </cell>
          <cell r="E355" t="str">
            <v>Unified</v>
          </cell>
          <cell r="F355">
            <v>112.68841449477742</v>
          </cell>
          <cell r="G355">
            <v>112.687963726951</v>
          </cell>
        </row>
        <row r="356">
          <cell r="B356">
            <v>5628</v>
          </cell>
          <cell r="C356">
            <v>9</v>
          </cell>
          <cell r="D356">
            <v>5514580</v>
          </cell>
          <cell r="E356" t="str">
            <v>Unified</v>
          </cell>
          <cell r="F356">
            <v>115.86677655438251</v>
          </cell>
          <cell r="G356">
            <v>115.866313072708</v>
          </cell>
        </row>
        <row r="357">
          <cell r="B357">
            <v>5642</v>
          </cell>
          <cell r="C357">
            <v>7</v>
          </cell>
          <cell r="D357">
            <v>5514610</v>
          </cell>
          <cell r="E357" t="str">
            <v>Unified</v>
          </cell>
          <cell r="F357">
            <v>8.9022804828115518</v>
          </cell>
          <cell r="G357">
            <v>8.9022448725703303</v>
          </cell>
        </row>
        <row r="358">
          <cell r="B358">
            <v>5656</v>
          </cell>
          <cell r="C358">
            <v>2</v>
          </cell>
          <cell r="D358">
            <v>5514640</v>
          </cell>
          <cell r="E358" t="str">
            <v>Unified</v>
          </cell>
          <cell r="F358">
            <v>80.255498278585421</v>
          </cell>
          <cell r="G358">
            <v>80.255177246501702</v>
          </cell>
        </row>
        <row r="359">
          <cell r="B359">
            <v>5663</v>
          </cell>
          <cell r="C359">
            <v>12</v>
          </cell>
          <cell r="D359">
            <v>5514670</v>
          </cell>
          <cell r="E359" t="str">
            <v>Unified</v>
          </cell>
          <cell r="F359">
            <v>405.30081142897006</v>
          </cell>
          <cell r="G359">
            <v>405.29919017476499</v>
          </cell>
        </row>
        <row r="360">
          <cell r="B360">
            <v>5670</v>
          </cell>
          <cell r="C360">
            <v>8</v>
          </cell>
          <cell r="D360">
            <v>5514700</v>
          </cell>
          <cell r="E360" t="str">
            <v>Unified</v>
          </cell>
          <cell r="F360">
            <v>302.46019977118743</v>
          </cell>
          <cell r="G360">
            <v>302.45898989236002</v>
          </cell>
        </row>
        <row r="361">
          <cell r="B361">
            <v>5726</v>
          </cell>
          <cell r="C361">
            <v>10</v>
          </cell>
          <cell r="D361">
            <v>5514820</v>
          </cell>
          <cell r="E361" t="str">
            <v>Unified</v>
          </cell>
          <cell r="F361">
            <v>156.68848315262747</v>
          </cell>
          <cell r="G361">
            <v>156.68785637899401</v>
          </cell>
        </row>
        <row r="362">
          <cell r="B362">
            <v>5733</v>
          </cell>
          <cell r="C362">
            <v>9</v>
          </cell>
          <cell r="D362">
            <v>5514850</v>
          </cell>
          <cell r="E362" t="str">
            <v>Unified</v>
          </cell>
          <cell r="F362">
            <v>303.8620172951637</v>
          </cell>
          <cell r="G362">
            <v>303.86080180888899</v>
          </cell>
        </row>
        <row r="363">
          <cell r="B363">
            <v>5740</v>
          </cell>
          <cell r="C363">
            <v>8</v>
          </cell>
          <cell r="D363">
            <v>5514880</v>
          </cell>
          <cell r="E363" t="str">
            <v>Unified</v>
          </cell>
          <cell r="F363">
            <v>97.163229726382795</v>
          </cell>
          <cell r="G363">
            <v>97.162841061247505</v>
          </cell>
        </row>
        <row r="364">
          <cell r="B364">
            <v>5747</v>
          </cell>
          <cell r="C364">
            <v>4</v>
          </cell>
          <cell r="D364">
            <v>5514910</v>
          </cell>
          <cell r="E364" t="str">
            <v>Unified</v>
          </cell>
          <cell r="F364">
            <v>465.85486026177955</v>
          </cell>
          <cell r="G364">
            <v>465.852996783766</v>
          </cell>
        </row>
        <row r="365">
          <cell r="B365">
            <v>5754</v>
          </cell>
          <cell r="C365">
            <v>9</v>
          </cell>
          <cell r="D365">
            <v>5514940</v>
          </cell>
          <cell r="E365" t="str">
            <v>Unified</v>
          </cell>
          <cell r="F365">
            <v>424.45083335760245</v>
          </cell>
          <cell r="G365">
            <v>424.449135500902</v>
          </cell>
        </row>
        <row r="366">
          <cell r="B366">
            <v>5757</v>
          </cell>
          <cell r="C366">
            <v>10</v>
          </cell>
          <cell r="D366">
            <v>5514970</v>
          </cell>
          <cell r="E366" t="str">
            <v>Unified</v>
          </cell>
          <cell r="F366">
            <v>402.16216008381912</v>
          </cell>
          <cell r="G366">
            <v>402.160551384614</v>
          </cell>
        </row>
        <row r="367">
          <cell r="B367">
            <v>5780</v>
          </cell>
          <cell r="C367">
            <v>2</v>
          </cell>
          <cell r="D367">
            <v>5500052</v>
          </cell>
          <cell r="E367" t="str">
            <v>Elementary</v>
          </cell>
          <cell r="F367">
            <v>10.767805488554005</v>
          </cell>
          <cell r="G367">
            <v>10.767762415978201</v>
          </cell>
        </row>
        <row r="368">
          <cell r="B368">
            <v>5810</v>
          </cell>
          <cell r="C368">
            <v>11</v>
          </cell>
          <cell r="D368">
            <v>5515060</v>
          </cell>
          <cell r="E368" t="str">
            <v>Unified</v>
          </cell>
          <cell r="F368">
            <v>112.9952157697571</v>
          </cell>
          <cell r="G368">
            <v>112.994763774687</v>
          </cell>
        </row>
        <row r="369">
          <cell r="B369">
            <v>5817</v>
          </cell>
          <cell r="C369">
            <v>2</v>
          </cell>
          <cell r="D369">
            <v>5515090</v>
          </cell>
          <cell r="E369" t="str">
            <v>Elementary</v>
          </cell>
          <cell r="F369">
            <v>4.252656495896324</v>
          </cell>
          <cell r="G369">
            <v>4.2526394847356501</v>
          </cell>
        </row>
        <row r="370">
          <cell r="B370">
            <v>5824</v>
          </cell>
          <cell r="C370">
            <v>7</v>
          </cell>
          <cell r="D370">
            <v>5515120</v>
          </cell>
          <cell r="E370" t="str">
            <v>Unified</v>
          </cell>
          <cell r="F370">
            <v>28.93932767074514</v>
          </cell>
          <cell r="G370">
            <v>28.939211909795901</v>
          </cell>
        </row>
        <row r="371">
          <cell r="B371">
            <v>5852</v>
          </cell>
          <cell r="C371">
            <v>2</v>
          </cell>
          <cell r="D371">
            <v>5515150</v>
          </cell>
          <cell r="E371" t="str">
            <v>Secondary</v>
          </cell>
          <cell r="F371">
            <v>83.591101905165175</v>
          </cell>
          <cell r="G371">
            <v>83.590767530247604</v>
          </cell>
        </row>
        <row r="372">
          <cell r="B372">
            <v>5859</v>
          </cell>
          <cell r="C372">
            <v>2</v>
          </cell>
          <cell r="D372">
            <v>5515180</v>
          </cell>
          <cell r="E372" t="str">
            <v>Elementary</v>
          </cell>
          <cell r="F372">
            <v>10.845279115720254</v>
          </cell>
          <cell r="G372">
            <v>10.8452357332402</v>
          </cell>
        </row>
        <row r="373">
          <cell r="B373">
            <v>5866</v>
          </cell>
          <cell r="C373">
            <v>7</v>
          </cell>
          <cell r="D373">
            <v>5515210</v>
          </cell>
          <cell r="E373" t="str">
            <v>Unified</v>
          </cell>
          <cell r="F373">
            <v>118.16756366082771</v>
          </cell>
          <cell r="G373">
            <v>118.167090975715</v>
          </cell>
        </row>
        <row r="374">
          <cell r="B374">
            <v>5901</v>
          </cell>
          <cell r="C374">
            <v>2</v>
          </cell>
          <cell r="D374">
            <v>5515330</v>
          </cell>
          <cell r="E374" t="str">
            <v>Unified</v>
          </cell>
          <cell r="F374">
            <v>53.840213749321002</v>
          </cell>
          <cell r="G374">
            <v>53.839998381696603</v>
          </cell>
        </row>
        <row r="375">
          <cell r="B375">
            <v>5960</v>
          </cell>
          <cell r="C375">
            <v>3</v>
          </cell>
          <cell r="D375">
            <v>5512540</v>
          </cell>
          <cell r="E375" t="str">
            <v>Unified</v>
          </cell>
          <cell r="F375">
            <v>148.25760222139411</v>
          </cell>
          <cell r="G375">
            <v>148.257009172344</v>
          </cell>
        </row>
        <row r="376">
          <cell r="B376">
            <v>5985</v>
          </cell>
          <cell r="C376">
            <v>4</v>
          </cell>
          <cell r="D376">
            <v>5515360</v>
          </cell>
          <cell r="E376" t="str">
            <v>Unified</v>
          </cell>
          <cell r="F376">
            <v>188.45806180698082</v>
          </cell>
          <cell r="G376">
            <v>188.45730795103799</v>
          </cell>
        </row>
        <row r="377">
          <cell r="B377">
            <v>5992</v>
          </cell>
          <cell r="C377">
            <v>8</v>
          </cell>
          <cell r="D377">
            <v>5515390</v>
          </cell>
          <cell r="E377" t="str">
            <v>Unified</v>
          </cell>
          <cell r="F377">
            <v>350.25861123394844</v>
          </cell>
          <cell r="G377">
            <v>350.25721015546497</v>
          </cell>
        </row>
        <row r="378">
          <cell r="B378">
            <v>6013</v>
          </cell>
          <cell r="C378">
            <v>2</v>
          </cell>
          <cell r="D378">
            <v>5515480</v>
          </cell>
          <cell r="E378" t="str">
            <v>Secondary</v>
          </cell>
          <cell r="F378">
            <v>76.111552989294339</v>
          </cell>
          <cell r="G378">
            <v>76.111248533512807</v>
          </cell>
        </row>
        <row r="379">
          <cell r="B379">
            <v>6022</v>
          </cell>
          <cell r="C379">
            <v>2</v>
          </cell>
          <cell r="D379">
            <v>5515450</v>
          </cell>
          <cell r="E379" t="str">
            <v>Elementary</v>
          </cell>
          <cell r="F379">
            <v>27.386936265562078</v>
          </cell>
          <cell r="G379">
            <v>27.386826714373601</v>
          </cell>
        </row>
        <row r="380">
          <cell r="B380">
            <v>6027</v>
          </cell>
          <cell r="C380">
            <v>12</v>
          </cell>
          <cell r="D380">
            <v>5515540</v>
          </cell>
          <cell r="E380" t="str">
            <v>Unified</v>
          </cell>
          <cell r="F380">
            <v>185.85763753078851</v>
          </cell>
          <cell r="G380">
            <v>185.85689407686999</v>
          </cell>
        </row>
        <row r="381">
          <cell r="B381">
            <v>6069</v>
          </cell>
          <cell r="C381">
            <v>7</v>
          </cell>
          <cell r="D381">
            <v>5515570</v>
          </cell>
          <cell r="E381" t="str">
            <v>Unified</v>
          </cell>
          <cell r="F381">
            <v>25.397505520505501</v>
          </cell>
          <cell r="G381">
            <v>25.3974039272901</v>
          </cell>
        </row>
        <row r="382">
          <cell r="B382">
            <v>6083</v>
          </cell>
          <cell r="C382">
            <v>2</v>
          </cell>
          <cell r="D382">
            <v>5515600</v>
          </cell>
          <cell r="E382" t="str">
            <v>Secondary</v>
          </cell>
          <cell r="F382">
            <v>86.720894793469313</v>
          </cell>
          <cell r="G382">
            <v>86.720547898986695</v>
          </cell>
        </row>
        <row r="383">
          <cell r="B383">
            <v>6104</v>
          </cell>
          <cell r="C383">
            <v>2</v>
          </cell>
          <cell r="D383">
            <v>5515700</v>
          </cell>
          <cell r="E383" t="str">
            <v>Elementary</v>
          </cell>
          <cell r="F383">
            <v>9.4383413836058008</v>
          </cell>
          <cell r="G383">
            <v>9.4383036290535802</v>
          </cell>
        </row>
        <row r="384">
          <cell r="B384">
            <v>6113</v>
          </cell>
          <cell r="C384">
            <v>2</v>
          </cell>
          <cell r="D384">
            <v>5515660</v>
          </cell>
          <cell r="E384" t="str">
            <v>Elementary</v>
          </cell>
          <cell r="F384">
            <v>48.172284633475108</v>
          </cell>
          <cell r="G384">
            <v>48.172091938279799</v>
          </cell>
        </row>
        <row r="385">
          <cell r="B385">
            <v>6118</v>
          </cell>
          <cell r="C385">
            <v>2</v>
          </cell>
          <cell r="D385">
            <v>5515720</v>
          </cell>
          <cell r="E385" t="str">
            <v>Unified</v>
          </cell>
          <cell r="F385">
            <v>83.750268128974753</v>
          </cell>
          <cell r="G385">
            <v>83.749933117372294</v>
          </cell>
        </row>
        <row r="386">
          <cell r="B386">
            <v>6125</v>
          </cell>
          <cell r="C386">
            <v>2</v>
          </cell>
          <cell r="D386">
            <v>5515750</v>
          </cell>
          <cell r="E386" t="str">
            <v>Unified</v>
          </cell>
          <cell r="F386">
            <v>164.22348707157397</v>
          </cell>
          <cell r="G386">
            <v>164.23944563916899</v>
          </cell>
        </row>
        <row r="387">
          <cell r="B387">
            <v>6174</v>
          </cell>
          <cell r="C387">
            <v>1</v>
          </cell>
          <cell r="D387">
            <v>5515780</v>
          </cell>
          <cell r="E387" t="str">
            <v>Unified</v>
          </cell>
          <cell r="F387">
            <v>70.546489262324485</v>
          </cell>
          <cell r="G387">
            <v>70.532057919516106</v>
          </cell>
        </row>
        <row r="388">
          <cell r="B388">
            <v>6181</v>
          </cell>
          <cell r="C388">
            <v>2</v>
          </cell>
          <cell r="D388">
            <v>5515810</v>
          </cell>
          <cell r="E388" t="str">
            <v>Unified</v>
          </cell>
          <cell r="F388">
            <v>56.817916319413065</v>
          </cell>
          <cell r="G388">
            <v>56.817689040604002</v>
          </cell>
        </row>
        <row r="389">
          <cell r="B389">
            <v>6195</v>
          </cell>
          <cell r="C389">
            <v>5</v>
          </cell>
          <cell r="D389">
            <v>5515840</v>
          </cell>
          <cell r="E389" t="str">
            <v>Unified</v>
          </cell>
          <cell r="F389">
            <v>158.77050847921453</v>
          </cell>
          <cell r="G389">
            <v>158.769873377218</v>
          </cell>
        </row>
        <row r="390">
          <cell r="B390">
            <v>6216</v>
          </cell>
          <cell r="C390">
            <v>6</v>
          </cell>
          <cell r="D390">
            <v>5515870</v>
          </cell>
          <cell r="E390" t="str">
            <v>Unified</v>
          </cell>
          <cell r="F390">
            <v>176.67869886498113</v>
          </cell>
          <cell r="G390">
            <v>176.67799212797101</v>
          </cell>
        </row>
        <row r="391">
          <cell r="B391">
            <v>6223</v>
          </cell>
          <cell r="C391">
            <v>9</v>
          </cell>
          <cell r="D391">
            <v>5515900</v>
          </cell>
          <cell r="E391" t="str">
            <v>Unified</v>
          </cell>
          <cell r="F391">
            <v>258.53018789300398</v>
          </cell>
          <cell r="G391">
            <v>258.52126111530998</v>
          </cell>
        </row>
        <row r="392">
          <cell r="B392">
            <v>6230</v>
          </cell>
          <cell r="C392">
            <v>8</v>
          </cell>
          <cell r="D392">
            <v>5515930</v>
          </cell>
          <cell r="E392" t="str">
            <v>Unified</v>
          </cell>
          <cell r="F392">
            <v>420.96758232206508</v>
          </cell>
          <cell r="G392">
            <v>420.96589839880698</v>
          </cell>
        </row>
        <row r="393">
          <cell r="B393">
            <v>6237</v>
          </cell>
          <cell r="C393">
            <v>5</v>
          </cell>
          <cell r="D393">
            <v>5515960</v>
          </cell>
          <cell r="E393" t="str">
            <v>Unified</v>
          </cell>
          <cell r="F393">
            <v>175.53873560871472</v>
          </cell>
          <cell r="G393">
            <v>175.538033431701</v>
          </cell>
        </row>
        <row r="394">
          <cell r="B394">
            <v>6244</v>
          </cell>
          <cell r="C394">
            <v>1</v>
          </cell>
          <cell r="D394">
            <v>5515990</v>
          </cell>
          <cell r="E394" t="str">
            <v>Unified</v>
          </cell>
          <cell r="F394">
            <v>13.221593207243249</v>
          </cell>
          <cell r="G394">
            <v>13.221540319208</v>
          </cell>
        </row>
        <row r="395">
          <cell r="B395">
            <v>6251</v>
          </cell>
          <cell r="C395">
            <v>3</v>
          </cell>
          <cell r="D395">
            <v>5516020</v>
          </cell>
          <cell r="E395" t="str">
            <v>Unified</v>
          </cell>
          <cell r="F395">
            <v>94.792322347951185</v>
          </cell>
          <cell r="G395">
            <v>94.746623938502097</v>
          </cell>
        </row>
        <row r="396">
          <cell r="B396">
            <v>6293</v>
          </cell>
          <cell r="C396">
            <v>11</v>
          </cell>
          <cell r="D396">
            <v>5516230</v>
          </cell>
          <cell r="E396" t="str">
            <v>Unified</v>
          </cell>
          <cell r="F396">
            <v>488.0086355985145</v>
          </cell>
          <cell r="G396">
            <v>488.00668350261401</v>
          </cell>
        </row>
        <row r="397">
          <cell r="B397">
            <v>6300</v>
          </cell>
          <cell r="C397">
            <v>1</v>
          </cell>
          <cell r="D397">
            <v>5516260</v>
          </cell>
          <cell r="E397" t="str">
            <v>Unified</v>
          </cell>
          <cell r="F397">
            <v>13.785666404524342</v>
          </cell>
          <cell r="G397">
            <v>13.7856112601254</v>
          </cell>
        </row>
        <row r="398">
          <cell r="B398">
            <v>6307</v>
          </cell>
          <cell r="C398">
            <v>6</v>
          </cell>
          <cell r="D398">
            <v>5516290</v>
          </cell>
          <cell r="E398" t="str">
            <v>Unified</v>
          </cell>
          <cell r="F398">
            <v>100.41277177172287</v>
          </cell>
          <cell r="G398">
            <v>100.41237010800999</v>
          </cell>
        </row>
        <row r="399">
          <cell r="B399">
            <v>6321</v>
          </cell>
          <cell r="C399">
            <v>4</v>
          </cell>
          <cell r="D399">
            <v>5516410</v>
          </cell>
          <cell r="E399" t="str">
            <v>Unified</v>
          </cell>
          <cell r="F399">
            <v>170.21424952612443</v>
          </cell>
          <cell r="G399">
            <v>170.213568647725</v>
          </cell>
        </row>
        <row r="400">
          <cell r="B400">
            <v>6328</v>
          </cell>
          <cell r="C400">
            <v>7</v>
          </cell>
          <cell r="D400">
            <v>5516320</v>
          </cell>
          <cell r="E400" t="str">
            <v>Unified</v>
          </cell>
          <cell r="F400">
            <v>46.792687478822366</v>
          </cell>
          <cell r="G400">
            <v>46.796122608229098</v>
          </cell>
        </row>
        <row r="401">
          <cell r="B401">
            <v>6335</v>
          </cell>
          <cell r="C401">
            <v>5</v>
          </cell>
          <cell r="D401">
            <v>5516440</v>
          </cell>
          <cell r="E401" t="str">
            <v>Unified</v>
          </cell>
          <cell r="F401">
            <v>286.86936418725907</v>
          </cell>
          <cell r="G401">
            <v>286.93522866304102</v>
          </cell>
        </row>
        <row r="402">
          <cell r="B402">
            <v>6354</v>
          </cell>
          <cell r="C402">
            <v>3</v>
          </cell>
          <cell r="D402">
            <v>5516470</v>
          </cell>
          <cell r="E402" t="str">
            <v>Unified</v>
          </cell>
          <cell r="F402">
            <v>98.786576809382439</v>
          </cell>
          <cell r="G402">
            <v>98.786181650654697</v>
          </cell>
        </row>
        <row r="403">
          <cell r="B403">
            <v>6370</v>
          </cell>
          <cell r="C403">
            <v>4</v>
          </cell>
          <cell r="D403">
            <v>5516350</v>
          </cell>
          <cell r="E403" t="str">
            <v>Unified</v>
          </cell>
          <cell r="F403">
            <v>94.608146253490546</v>
          </cell>
          <cell r="G403">
            <v>94.607767809010397</v>
          </cell>
        </row>
        <row r="404">
          <cell r="B404">
            <v>6384</v>
          </cell>
          <cell r="C404">
            <v>6</v>
          </cell>
          <cell r="D404">
            <v>5516500</v>
          </cell>
          <cell r="E404" t="str">
            <v>Unified</v>
          </cell>
          <cell r="F404">
            <v>150.82939530113185</v>
          </cell>
          <cell r="G404">
            <v>150.828791964586</v>
          </cell>
        </row>
        <row r="405">
          <cell r="B405">
            <v>6412</v>
          </cell>
          <cell r="C405">
            <v>2</v>
          </cell>
          <cell r="D405">
            <v>5516560</v>
          </cell>
          <cell r="E405" t="str">
            <v>Elementary</v>
          </cell>
          <cell r="F405">
            <v>31.542035131908467</v>
          </cell>
          <cell r="G405">
            <v>31.5419089598021</v>
          </cell>
        </row>
        <row r="406">
          <cell r="B406">
            <v>6419</v>
          </cell>
          <cell r="C406">
            <v>1</v>
          </cell>
          <cell r="D406">
            <v>5516620</v>
          </cell>
          <cell r="E406" t="str">
            <v>Unified</v>
          </cell>
          <cell r="F406">
            <v>2.1050842057543719</v>
          </cell>
          <cell r="G406">
            <v>2.1050757851528701</v>
          </cell>
        </row>
        <row r="407">
          <cell r="B407">
            <v>6426</v>
          </cell>
          <cell r="C407">
            <v>4</v>
          </cell>
          <cell r="D407">
            <v>5516650</v>
          </cell>
          <cell r="E407" t="str">
            <v>Unified</v>
          </cell>
          <cell r="F407">
            <v>139.60675710130982</v>
          </cell>
          <cell r="G407">
            <v>139.606198656728</v>
          </cell>
        </row>
        <row r="408">
          <cell r="B408">
            <v>6440</v>
          </cell>
          <cell r="C408">
            <v>8</v>
          </cell>
          <cell r="D408">
            <v>5516590</v>
          </cell>
          <cell r="E408" t="str">
            <v>Unified</v>
          </cell>
          <cell r="F408">
            <v>189.94095652639399</v>
          </cell>
          <cell r="G408">
            <v>189.94019673868601</v>
          </cell>
        </row>
        <row r="409">
          <cell r="B409">
            <v>6461</v>
          </cell>
          <cell r="C409">
            <v>2</v>
          </cell>
          <cell r="D409">
            <v>5516680</v>
          </cell>
          <cell r="E409" t="str">
            <v>Unified</v>
          </cell>
          <cell r="F409">
            <v>136.70208310105238</v>
          </cell>
          <cell r="G409">
            <v>136.68754914949801</v>
          </cell>
        </row>
        <row r="410">
          <cell r="B410">
            <v>6470</v>
          </cell>
          <cell r="C410">
            <v>1</v>
          </cell>
          <cell r="D410">
            <v>5506000</v>
          </cell>
          <cell r="E410" t="str">
            <v>Unified</v>
          </cell>
          <cell r="F410">
            <v>8.1357754403657054</v>
          </cell>
          <cell r="G410">
            <v>8.1357428962410303</v>
          </cell>
        </row>
        <row r="411">
          <cell r="B411">
            <v>6475</v>
          </cell>
          <cell r="C411">
            <v>5</v>
          </cell>
          <cell r="D411">
            <v>5516710</v>
          </cell>
          <cell r="E411" t="str">
            <v>Unified</v>
          </cell>
          <cell r="F411">
            <v>143.975711426092</v>
          </cell>
          <cell r="G411">
            <v>143.97513550514401</v>
          </cell>
        </row>
        <row r="412">
          <cell r="B412">
            <v>6482</v>
          </cell>
          <cell r="C412">
            <v>2</v>
          </cell>
          <cell r="D412">
            <v>5516740</v>
          </cell>
          <cell r="E412" t="str">
            <v>Unified</v>
          </cell>
          <cell r="F412">
            <v>10.27249637808772</v>
          </cell>
          <cell r="G412">
            <v>10.272455286810599</v>
          </cell>
        </row>
        <row r="413">
          <cell r="B413">
            <v>6545</v>
          </cell>
          <cell r="C413">
            <v>2</v>
          </cell>
          <cell r="D413">
            <v>5516770</v>
          </cell>
          <cell r="E413" t="str">
            <v>Secondary</v>
          </cell>
          <cell r="F413">
            <v>48.338987561421646</v>
          </cell>
          <cell r="G413">
            <v>48.338794199393703</v>
          </cell>
        </row>
        <row r="414">
          <cell r="B414">
            <v>6608</v>
          </cell>
          <cell r="C414">
            <v>6</v>
          </cell>
          <cell r="D414">
            <v>5516830</v>
          </cell>
          <cell r="E414" t="str">
            <v>Unified</v>
          </cell>
          <cell r="F414">
            <v>129.46178450402377</v>
          </cell>
          <cell r="G414">
            <v>129.46126664060799</v>
          </cell>
        </row>
        <row r="415">
          <cell r="B415">
            <v>6615</v>
          </cell>
          <cell r="C415">
            <v>12</v>
          </cell>
          <cell r="D415">
            <v>5516860</v>
          </cell>
          <cell r="E415" t="str">
            <v>Unified</v>
          </cell>
          <cell r="F415">
            <v>661.20998246072304</v>
          </cell>
          <cell r="G415">
            <v>661.20733753765899</v>
          </cell>
        </row>
        <row r="416">
          <cell r="B416">
            <v>6678</v>
          </cell>
          <cell r="C416">
            <v>5</v>
          </cell>
          <cell r="D416">
            <v>5517040</v>
          </cell>
          <cell r="E416" t="str">
            <v>Unified</v>
          </cell>
          <cell r="F416">
            <v>186.59021508794768</v>
          </cell>
          <cell r="G416">
            <v>186.58946870362701</v>
          </cell>
        </row>
        <row r="417">
          <cell r="B417">
            <v>6685</v>
          </cell>
          <cell r="C417">
            <v>5</v>
          </cell>
          <cell r="D417">
            <v>5517070</v>
          </cell>
          <cell r="E417" t="str">
            <v>Unified</v>
          </cell>
          <cell r="F417">
            <v>236.38724418633734</v>
          </cell>
          <cell r="G417">
            <v>236.38629860763899</v>
          </cell>
        </row>
        <row r="418">
          <cell r="B418">
            <v>6692</v>
          </cell>
          <cell r="C418">
            <v>8</v>
          </cell>
          <cell r="D418">
            <v>5517100</v>
          </cell>
          <cell r="E418" t="str">
            <v>Unified</v>
          </cell>
          <cell r="F418">
            <v>251.62672049566459</v>
          </cell>
          <cell r="G418">
            <v>251.625713957145</v>
          </cell>
        </row>
        <row r="419">
          <cell r="B419">
            <v>6713</v>
          </cell>
          <cell r="C419">
            <v>4</v>
          </cell>
          <cell r="D419">
            <v>5517130</v>
          </cell>
          <cell r="E419" t="str">
            <v>Unified</v>
          </cell>
          <cell r="F419">
            <v>93.638197207158157</v>
          </cell>
          <cell r="G419">
            <v>93.637822642596205</v>
          </cell>
        </row>
        <row r="420">
          <cell r="B420">
            <v>6720</v>
          </cell>
          <cell r="C420">
            <v>9</v>
          </cell>
          <cell r="D420">
            <v>5517160</v>
          </cell>
          <cell r="E420" t="str">
            <v>Elementary</v>
          </cell>
          <cell r="F420">
            <v>107.4560335190822</v>
          </cell>
          <cell r="G420">
            <v>106.401107005917</v>
          </cell>
        </row>
        <row r="421">
          <cell r="B421">
            <v>6734</v>
          </cell>
          <cell r="C421">
            <v>7</v>
          </cell>
          <cell r="D421">
            <v>5517190</v>
          </cell>
          <cell r="E421" t="str">
            <v>Unified</v>
          </cell>
          <cell r="F421">
            <v>80.063661715424175</v>
          </cell>
          <cell r="G421">
            <v>80.063341450710894</v>
          </cell>
        </row>
        <row r="422">
          <cell r="B422">
            <v>6748</v>
          </cell>
          <cell r="C422">
            <v>2</v>
          </cell>
          <cell r="D422">
            <v>5517220</v>
          </cell>
          <cell r="E422" t="str">
            <v>Elementary</v>
          </cell>
          <cell r="F422">
            <v>28.543301626445345</v>
          </cell>
          <cell r="G422">
            <v>28.543187449649999</v>
          </cell>
        </row>
      </sheetData>
      <sheetData sheetId="5"/>
    </sheetDataSet>
  </externalBook>
</externalLink>
</file>

<file path=xl/persons/person.xml><?xml version="1.0" encoding="utf-8"?>
<personList xmlns="http://schemas.microsoft.com/office/spreadsheetml/2018/threadedcomments" xmlns:x="http://schemas.openxmlformats.org/spreadsheetml/2006/main">
  <person displayName="Fath, Erin K.   DPI" id="{98777856-F741-4798-9189-2F575F3E2B33}" userId="S::Erin.Fath@dpi.wi.gov::f1f81c15-42ce-4bea-9999-c15bec434bd1"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rea_calc_may2018_1" connectionId="1" xr16:uid="{22880122-EB41-45A3-9C06-BB5B936743C5}"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40" dT="2023-10-19T18:33:17.34" personId="{98777856-F741-4798-9189-2F575F3E2B33}" id="{9D41BF51-8A5B-422E-B02A-6070D7331C6C}">
    <text>The Colfax school district was eligible for Sparsity Aid at the Tier 2 level ($100/member) in the initial eligibility determination due to membership exceeding 745. The district made adjustments after the initial eligibility determination that resulted in membership of less than 746, thereby shifting eligibility to Tier 1 ($400/member).</text>
  </threadedComment>
  <threadedComment ref="K51" dT="2023-10-19T18:31:12.48" personId="{98777856-F741-4798-9189-2F575F3E2B33}" id="{00B87788-4D49-4747-8824-1FB03305F6BA}">
    <text>The Durand-Arkansaw school district was not eligible for Sparsity Aid in the initial eligibility determination due to membership exceeding 1,000. The district made adjustments after the initial eligibility determination that resulted in membership of less than 1,000.</text>
  </threadedComment>
</ThreadedComments>
</file>

<file path=xl/threadedComments/threadedComment2.xml><?xml version="1.0" encoding="utf-8"?>
<ThreadedComments xmlns="http://schemas.microsoft.com/office/spreadsheetml/2018/threadedcomments" xmlns:x="http://schemas.openxmlformats.org/spreadsheetml/2006/main">
  <threadedComment ref="C3" dT="2023-08-30T17:54:30.88" personId="{98777856-F741-4798-9189-2F575F3E2B33}" id="{2B58FA68-8208-4EB6-B969-71E50473F8EC}">
    <text>Must be no more than 745 for Tier 1 eligibility; "between 745 and 1,000", district is eligible for Tier 2.</text>
  </threadedComment>
  <threadedComment ref="F3" dT="2023-08-30T17:59:39.81" personId="{98777856-F741-4798-9189-2F575F3E2B33}" id="{D5BF70AB-80A3-4FCB-B9CC-B8D1D8C9007B}">
    <text>Membership is no more than 745 and members/sq. mile is less than 10.0</text>
  </threadedComment>
  <threadedComment ref="I3" dT="2023-08-30T18:00:10.60" personId="{98777856-F741-4798-9189-2F575F3E2B33}" id="{8F6808C2-06B6-4E96-B895-E3D1ECC6C6AE}">
    <text>Membership is between 745 and 1000 [i.e., 746-999) and members/sq. mile is less than 10.0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2.vml"/><Relationship Id="rId1" Type="http://schemas.openxmlformats.org/officeDocument/2006/relationships/hyperlink" Target="https://docs.legis.wisconsin.gov/statutes/statutes/115/ii/436"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CDC96-F758-4B61-AE62-99F5D0DBF9FF}">
  <dimension ref="A1:P192"/>
  <sheetViews>
    <sheetView tabSelected="1" zoomScaleNormal="100" workbookViewId="0">
      <pane xSplit="2" ySplit="3" topLeftCell="C4" activePane="bottomRight" state="frozen"/>
      <selection pane="topRight" activeCell="C1" sqref="C1"/>
      <selection pane="bottomLeft" activeCell="A4" sqref="A4"/>
      <selection pane="bottomRight" activeCell="G1" sqref="G1"/>
    </sheetView>
  </sheetViews>
  <sheetFormatPr defaultColWidth="9.1796875" defaultRowHeight="14.5" x14ac:dyDescent="0.35"/>
  <cols>
    <col min="1" max="1" width="6" style="19" bestFit="1" customWidth="1"/>
    <col min="2" max="2" width="24" customWidth="1"/>
    <col min="3" max="3" width="12.08984375" style="8" customWidth="1"/>
    <col min="4" max="4" width="8.453125" style="9" bestFit="1" customWidth="1"/>
    <col min="5" max="5" width="11.81640625" style="9" customWidth="1"/>
    <col min="6" max="6" width="12.90625" style="10" customWidth="1"/>
    <col min="7" max="7" width="13.453125" style="8" customWidth="1"/>
    <col min="8" max="8" width="11.6328125" style="10" customWidth="1"/>
    <col min="9" max="9" width="17" style="10" customWidth="1"/>
    <col min="10" max="10" width="13.453125" style="10" customWidth="1"/>
    <col min="11" max="12" width="16.36328125" style="10" customWidth="1"/>
    <col min="13" max="13" width="1.36328125" customWidth="1"/>
    <col min="14" max="15" width="12.36328125" style="117" hidden="1" customWidth="1"/>
  </cols>
  <sheetData>
    <row r="1" spans="1:16" x14ac:dyDescent="0.35">
      <c r="A1" s="1" t="s">
        <v>391</v>
      </c>
      <c r="C1" s="2"/>
      <c r="D1" s="3"/>
      <c r="E1" s="3"/>
      <c r="F1" s="4"/>
      <c r="G1" s="2"/>
      <c r="H1" s="4"/>
      <c r="I1" s="4"/>
      <c r="J1" s="4"/>
      <c r="K1" s="4"/>
      <c r="L1" s="4"/>
      <c r="N1" s="146"/>
      <c r="O1" s="147"/>
      <c r="P1" s="150"/>
    </row>
    <row r="2" spans="1:16" ht="15" thickBot="1" x14ac:dyDescent="0.4">
      <c r="A2" s="5" t="s">
        <v>463</v>
      </c>
      <c r="C2" s="2"/>
      <c r="D2" s="3"/>
      <c r="E2" s="3"/>
      <c r="F2" s="6"/>
      <c r="G2" s="7"/>
      <c r="H2" s="4"/>
      <c r="I2" s="4"/>
      <c r="J2" s="4"/>
      <c r="K2" s="4"/>
      <c r="L2" s="4"/>
      <c r="N2" s="148"/>
      <c r="O2" s="149"/>
      <c r="P2" s="150"/>
    </row>
    <row r="3" spans="1:16" s="111" customFormat="1" ht="43.25" customHeight="1" x14ac:dyDescent="0.35">
      <c r="A3" s="138" t="s">
        <v>0</v>
      </c>
      <c r="B3" s="139" t="s">
        <v>1</v>
      </c>
      <c r="C3" s="140" t="s">
        <v>392</v>
      </c>
      <c r="D3" s="141" t="s">
        <v>2</v>
      </c>
      <c r="E3" s="142" t="s">
        <v>483</v>
      </c>
      <c r="F3" s="137" t="s">
        <v>481</v>
      </c>
      <c r="G3" s="137" t="s">
        <v>393</v>
      </c>
      <c r="H3" s="137" t="s">
        <v>459</v>
      </c>
      <c r="I3" s="137" t="s">
        <v>480</v>
      </c>
      <c r="J3" s="143" t="s">
        <v>485</v>
      </c>
      <c r="K3" s="137" t="s">
        <v>482</v>
      </c>
      <c r="L3" s="137" t="s">
        <v>486</v>
      </c>
      <c r="N3" s="145" t="s">
        <v>487</v>
      </c>
      <c r="O3" s="145" t="s">
        <v>488</v>
      </c>
    </row>
    <row r="4" spans="1:16" x14ac:dyDescent="0.35">
      <c r="A4">
        <v>63</v>
      </c>
      <c r="B4" t="s">
        <v>4</v>
      </c>
      <c r="C4" s="109">
        <v>397</v>
      </c>
      <c r="D4" s="107">
        <v>67.224011750946701</v>
      </c>
      <c r="E4" s="112">
        <v>5.9056279097239255</v>
      </c>
      <c r="F4" s="10">
        <v>158800</v>
      </c>
      <c r="G4" s="8">
        <v>0</v>
      </c>
      <c r="H4" s="10">
        <v>0</v>
      </c>
      <c r="I4" s="10">
        <v>158800</v>
      </c>
      <c r="J4" s="10">
        <v>156895</v>
      </c>
      <c r="K4" s="10">
        <v>150757</v>
      </c>
      <c r="L4" s="10">
        <v>6138</v>
      </c>
      <c r="M4" s="11"/>
      <c r="N4" s="117">
        <v>158692</v>
      </c>
      <c r="O4" s="117">
        <f>J4-N4</f>
        <v>-1797</v>
      </c>
    </row>
    <row r="5" spans="1:16" x14ac:dyDescent="0.35">
      <c r="A5">
        <v>84</v>
      </c>
      <c r="B5" t="s">
        <v>5</v>
      </c>
      <c r="C5" s="109">
        <v>233</v>
      </c>
      <c r="D5" s="107">
        <v>136.73151522561</v>
      </c>
      <c r="E5" s="112">
        <v>1.7040694650062562</v>
      </c>
      <c r="F5" s="10">
        <v>93200</v>
      </c>
      <c r="G5" s="8">
        <v>0</v>
      </c>
      <c r="H5" s="10">
        <v>0</v>
      </c>
      <c r="I5" s="10">
        <v>93200</v>
      </c>
      <c r="J5" s="10">
        <v>92082</v>
      </c>
      <c r="K5" s="10">
        <v>88480</v>
      </c>
      <c r="L5" s="10">
        <v>3602</v>
      </c>
      <c r="M5" s="11"/>
      <c r="N5" s="117">
        <v>93137</v>
      </c>
      <c r="O5" s="117">
        <f t="shared" ref="O5:O68" si="0">J5-N5</f>
        <v>-1055</v>
      </c>
    </row>
    <row r="6" spans="1:16" x14ac:dyDescent="0.35">
      <c r="A6">
        <v>91</v>
      </c>
      <c r="B6" t="s">
        <v>6</v>
      </c>
      <c r="C6" s="109">
        <v>508</v>
      </c>
      <c r="D6" s="107">
        <v>133.42937215665901</v>
      </c>
      <c r="E6" s="112">
        <v>3.8072576659025179</v>
      </c>
      <c r="F6" s="10">
        <v>203200</v>
      </c>
      <c r="G6" s="8">
        <v>0</v>
      </c>
      <c r="H6" s="10">
        <v>0</v>
      </c>
      <c r="I6" s="10">
        <v>203200</v>
      </c>
      <c r="J6" s="10">
        <v>200762</v>
      </c>
      <c r="K6" s="10">
        <v>192909</v>
      </c>
      <c r="L6" s="10">
        <v>7853</v>
      </c>
      <c r="M6" s="11"/>
      <c r="N6" s="117">
        <v>203062</v>
      </c>
      <c r="O6" s="117">
        <f t="shared" si="0"/>
        <v>-2300</v>
      </c>
    </row>
    <row r="7" spans="1:16" x14ac:dyDescent="0.35">
      <c r="A7">
        <v>105</v>
      </c>
      <c r="B7" t="s">
        <v>7</v>
      </c>
      <c r="C7" s="109">
        <v>443</v>
      </c>
      <c r="D7" s="107">
        <v>108.334788478353</v>
      </c>
      <c r="E7" s="112">
        <v>4.0891758429797314</v>
      </c>
      <c r="F7" s="10">
        <v>177200</v>
      </c>
      <c r="G7" s="8">
        <v>0</v>
      </c>
      <c r="H7" s="10">
        <v>0</v>
      </c>
      <c r="I7" s="10">
        <v>177200</v>
      </c>
      <c r="J7" s="10">
        <v>175074</v>
      </c>
      <c r="K7" s="10">
        <v>168226</v>
      </c>
      <c r="L7" s="10">
        <v>6848</v>
      </c>
      <c r="M7" s="11"/>
      <c r="N7" s="117">
        <v>177080</v>
      </c>
      <c r="O7" s="117">
        <f t="shared" si="0"/>
        <v>-2006</v>
      </c>
    </row>
    <row r="8" spans="1:16" x14ac:dyDescent="0.35">
      <c r="A8">
        <v>161</v>
      </c>
      <c r="B8" t="s">
        <v>9</v>
      </c>
      <c r="C8" s="109">
        <v>277</v>
      </c>
      <c r="D8" s="107">
        <v>83.285693348103294</v>
      </c>
      <c r="E8" s="112">
        <v>3.325901350694684</v>
      </c>
      <c r="F8" s="10">
        <v>110800</v>
      </c>
      <c r="G8" s="8">
        <v>0</v>
      </c>
      <c r="H8" s="10">
        <v>0</v>
      </c>
      <c r="I8" s="10">
        <v>110800</v>
      </c>
      <c r="J8" s="10">
        <v>109471</v>
      </c>
      <c r="K8" s="10">
        <v>105189</v>
      </c>
      <c r="L8" s="10">
        <v>4282</v>
      </c>
      <c r="M8" s="11"/>
      <c r="N8" s="117">
        <v>110725</v>
      </c>
      <c r="O8" s="117">
        <f t="shared" si="0"/>
        <v>-1254</v>
      </c>
    </row>
    <row r="9" spans="1:16" x14ac:dyDescent="0.35">
      <c r="A9">
        <v>196</v>
      </c>
      <c r="B9" t="s">
        <v>10</v>
      </c>
      <c r="C9" s="109">
        <v>443</v>
      </c>
      <c r="D9" s="107">
        <v>156.28936763034801</v>
      </c>
      <c r="E9" s="112">
        <v>2.8344858432582138</v>
      </c>
      <c r="F9" s="10">
        <v>177200</v>
      </c>
      <c r="G9" s="8">
        <v>0</v>
      </c>
      <c r="H9" s="10">
        <v>0</v>
      </c>
      <c r="I9" s="10">
        <v>177200</v>
      </c>
      <c r="J9" s="10">
        <v>175074</v>
      </c>
      <c r="K9" s="10">
        <v>168226</v>
      </c>
      <c r="L9" s="10">
        <v>6848</v>
      </c>
      <c r="M9" s="11"/>
      <c r="N9" s="117">
        <v>177080</v>
      </c>
      <c r="O9" s="117">
        <f t="shared" si="0"/>
        <v>-2006</v>
      </c>
    </row>
    <row r="10" spans="1:16" x14ac:dyDescent="0.35">
      <c r="A10">
        <v>203</v>
      </c>
      <c r="B10" t="s">
        <v>11</v>
      </c>
      <c r="C10" s="109">
        <v>802</v>
      </c>
      <c r="D10" s="107">
        <v>150.774872440899</v>
      </c>
      <c r="E10" s="112">
        <v>5.3191887150451374</v>
      </c>
      <c r="F10" s="10">
        <v>0</v>
      </c>
      <c r="G10" s="8">
        <v>80200</v>
      </c>
      <c r="H10" s="10">
        <v>0</v>
      </c>
      <c r="I10" s="10">
        <v>80200</v>
      </c>
      <c r="J10" s="10">
        <v>79238</v>
      </c>
      <c r="K10" s="10">
        <v>76139</v>
      </c>
      <c r="L10" s="10">
        <v>3099</v>
      </c>
      <c r="M10" s="11"/>
      <c r="N10" s="117">
        <v>80146</v>
      </c>
      <c r="O10" s="117">
        <f t="shared" si="0"/>
        <v>-908</v>
      </c>
    </row>
    <row r="11" spans="1:16" x14ac:dyDescent="0.35">
      <c r="A11">
        <v>217</v>
      </c>
      <c r="B11" t="s">
        <v>12</v>
      </c>
      <c r="C11" s="109">
        <v>603</v>
      </c>
      <c r="D11" s="107">
        <v>165.509830221664</v>
      </c>
      <c r="E11" s="112">
        <v>3.6432881309370817</v>
      </c>
      <c r="F11" s="10">
        <v>241200</v>
      </c>
      <c r="G11" s="8">
        <v>0</v>
      </c>
      <c r="H11" s="10">
        <v>0</v>
      </c>
      <c r="I11" s="10">
        <v>241200</v>
      </c>
      <c r="J11" s="10">
        <v>238306</v>
      </c>
      <c r="K11" s="10">
        <v>228984</v>
      </c>
      <c r="L11" s="10">
        <v>9322</v>
      </c>
      <c r="M11" s="11"/>
      <c r="N11" s="117">
        <v>241036</v>
      </c>
      <c r="O11" s="117">
        <f t="shared" si="0"/>
        <v>-2730</v>
      </c>
    </row>
    <row r="12" spans="1:16" x14ac:dyDescent="0.35">
      <c r="A12">
        <v>245</v>
      </c>
      <c r="B12" t="s">
        <v>13</v>
      </c>
      <c r="C12" s="109">
        <v>619</v>
      </c>
      <c r="D12" s="107">
        <v>94.776529558176904</v>
      </c>
      <c r="E12" s="112">
        <v>6.5311528380033979</v>
      </c>
      <c r="F12" s="10">
        <v>247600</v>
      </c>
      <c r="G12" s="8">
        <v>0</v>
      </c>
      <c r="H12" s="10">
        <v>0</v>
      </c>
      <c r="I12" s="10">
        <v>247600</v>
      </c>
      <c r="J12" s="10">
        <v>244630</v>
      </c>
      <c r="K12" s="10">
        <v>235060</v>
      </c>
      <c r="L12" s="10">
        <v>9570</v>
      </c>
      <c r="M12" s="11"/>
      <c r="N12" s="117">
        <v>247432</v>
      </c>
      <c r="O12" s="117">
        <f t="shared" si="0"/>
        <v>-2802</v>
      </c>
    </row>
    <row r="13" spans="1:16" x14ac:dyDescent="0.35">
      <c r="A13">
        <v>287</v>
      </c>
      <c r="B13" t="s">
        <v>14</v>
      </c>
      <c r="C13" s="109">
        <v>416</v>
      </c>
      <c r="D13" s="107">
        <v>67.130997643572698</v>
      </c>
      <c r="E13" s="112">
        <v>6.1968392337727902</v>
      </c>
      <c r="F13" s="10">
        <v>166400</v>
      </c>
      <c r="G13" s="8">
        <v>0</v>
      </c>
      <c r="H13" s="10">
        <v>0</v>
      </c>
      <c r="I13" s="10">
        <v>166400</v>
      </c>
      <c r="J13" s="10">
        <v>164404</v>
      </c>
      <c r="K13" s="10">
        <v>157973</v>
      </c>
      <c r="L13" s="10">
        <v>6431</v>
      </c>
      <c r="M13" s="11"/>
      <c r="N13" s="117">
        <v>166287</v>
      </c>
      <c r="O13" s="117">
        <f t="shared" si="0"/>
        <v>-1883</v>
      </c>
    </row>
    <row r="14" spans="1:16" x14ac:dyDescent="0.35">
      <c r="A14">
        <v>315</v>
      </c>
      <c r="B14" t="s">
        <v>15</v>
      </c>
      <c r="C14" s="109">
        <v>452</v>
      </c>
      <c r="D14" s="107">
        <v>216.76787782289099</v>
      </c>
      <c r="E14" s="112">
        <v>2.0851797994226069</v>
      </c>
      <c r="F14" s="10">
        <v>180800</v>
      </c>
      <c r="G14" s="8">
        <v>0</v>
      </c>
      <c r="H14" s="10">
        <v>0</v>
      </c>
      <c r="I14" s="10">
        <v>180800</v>
      </c>
      <c r="J14" s="10">
        <v>178631</v>
      </c>
      <c r="K14" s="10">
        <v>171643</v>
      </c>
      <c r="L14" s="10">
        <v>6988</v>
      </c>
      <c r="M14" s="11"/>
      <c r="N14" s="117">
        <v>180677</v>
      </c>
      <c r="O14" s="117">
        <f t="shared" si="0"/>
        <v>-2046</v>
      </c>
    </row>
    <row r="15" spans="1:16" x14ac:dyDescent="0.35">
      <c r="A15">
        <v>4263</v>
      </c>
      <c r="B15" t="s">
        <v>124</v>
      </c>
      <c r="C15" s="109">
        <v>253</v>
      </c>
      <c r="D15" s="107">
        <v>221.90648111184501</v>
      </c>
      <c r="E15" s="112">
        <v>1.1401199222860159</v>
      </c>
      <c r="F15" s="10">
        <v>101200</v>
      </c>
      <c r="G15" s="8">
        <v>0</v>
      </c>
      <c r="H15" s="10">
        <v>0</v>
      </c>
      <c r="I15" s="10">
        <v>101200</v>
      </c>
      <c r="J15" s="10">
        <v>99986</v>
      </c>
      <c r="K15" s="10">
        <v>96074</v>
      </c>
      <c r="L15" s="10">
        <v>3912</v>
      </c>
      <c r="M15" s="11"/>
      <c r="N15" s="117">
        <v>101131</v>
      </c>
      <c r="O15" s="117">
        <f t="shared" si="0"/>
        <v>-1145</v>
      </c>
    </row>
    <row r="16" spans="1:16" x14ac:dyDescent="0.35">
      <c r="A16">
        <v>364</v>
      </c>
      <c r="B16" t="s">
        <v>16</v>
      </c>
      <c r="C16" s="109">
        <v>363</v>
      </c>
      <c r="D16" s="107">
        <v>101.32654750362001</v>
      </c>
      <c r="E16" s="112">
        <v>3.5824767441822827</v>
      </c>
      <c r="F16" s="10">
        <v>145200</v>
      </c>
      <c r="G16" s="8">
        <v>0</v>
      </c>
      <c r="H16" s="10">
        <v>0</v>
      </c>
      <c r="I16" s="10">
        <v>145200</v>
      </c>
      <c r="J16" s="10">
        <v>143458</v>
      </c>
      <c r="K16" s="10">
        <v>137846</v>
      </c>
      <c r="L16" s="10">
        <v>5612</v>
      </c>
      <c r="M16" s="11"/>
      <c r="N16" s="117">
        <v>145101</v>
      </c>
      <c r="O16" s="117">
        <f t="shared" si="0"/>
        <v>-1643</v>
      </c>
    </row>
    <row r="17" spans="1:15" x14ac:dyDescent="0.35">
      <c r="A17">
        <v>427</v>
      </c>
      <c r="B17" t="s">
        <v>17</v>
      </c>
      <c r="C17" s="109">
        <v>257</v>
      </c>
      <c r="D17" s="107">
        <v>32.440788476061996</v>
      </c>
      <c r="E17" s="112">
        <v>7.9221255731697111</v>
      </c>
      <c r="F17" s="10">
        <v>102800</v>
      </c>
      <c r="G17" s="8">
        <v>0</v>
      </c>
      <c r="H17" s="10">
        <v>0</v>
      </c>
      <c r="I17" s="10">
        <v>102800</v>
      </c>
      <c r="J17" s="10">
        <v>101567</v>
      </c>
      <c r="K17" s="10">
        <v>97594</v>
      </c>
      <c r="L17" s="10">
        <v>3973</v>
      </c>
      <c r="M17" s="11"/>
      <c r="N17" s="117">
        <v>102730</v>
      </c>
      <c r="O17" s="117">
        <f t="shared" si="0"/>
        <v>-1163</v>
      </c>
    </row>
    <row r="18" spans="1:15" x14ac:dyDescent="0.35">
      <c r="A18">
        <v>6013</v>
      </c>
      <c r="B18" t="s">
        <v>164</v>
      </c>
      <c r="C18" s="109">
        <v>477</v>
      </c>
      <c r="D18" s="107">
        <v>76.111248533512807</v>
      </c>
      <c r="E18" s="112">
        <v>6.2671419690345838</v>
      </c>
      <c r="F18" s="10">
        <v>190800</v>
      </c>
      <c r="G18" s="8">
        <v>0</v>
      </c>
      <c r="H18" s="10">
        <v>0</v>
      </c>
      <c r="I18" s="10">
        <v>190800</v>
      </c>
      <c r="J18" s="10">
        <v>188511</v>
      </c>
      <c r="K18" s="10">
        <v>181137</v>
      </c>
      <c r="L18" s="10">
        <v>7374</v>
      </c>
      <c r="M18" s="11"/>
      <c r="N18" s="117">
        <v>190670</v>
      </c>
      <c r="O18" s="117">
        <f t="shared" si="0"/>
        <v>-2159</v>
      </c>
    </row>
    <row r="19" spans="1:15" x14ac:dyDescent="0.35">
      <c r="A19">
        <v>441</v>
      </c>
      <c r="B19" t="s">
        <v>18</v>
      </c>
      <c r="C19" s="109">
        <v>203</v>
      </c>
      <c r="D19" s="107">
        <v>231.42706346111601</v>
      </c>
      <c r="E19" s="112">
        <v>0.87716620936214629</v>
      </c>
      <c r="F19" s="10">
        <v>81200</v>
      </c>
      <c r="G19" s="8">
        <v>0</v>
      </c>
      <c r="H19" s="10">
        <v>0</v>
      </c>
      <c r="I19" s="10">
        <v>81200</v>
      </c>
      <c r="J19" s="10">
        <v>80226</v>
      </c>
      <c r="K19" s="10">
        <v>77088</v>
      </c>
      <c r="L19" s="10">
        <v>3138</v>
      </c>
      <c r="M19" s="11"/>
      <c r="N19" s="117">
        <v>81145</v>
      </c>
      <c r="O19" s="117">
        <f t="shared" si="0"/>
        <v>-919</v>
      </c>
    </row>
    <row r="20" spans="1:15" x14ac:dyDescent="0.35">
      <c r="A20">
        <v>2240</v>
      </c>
      <c r="B20" t="s">
        <v>68</v>
      </c>
      <c r="C20" s="109">
        <v>371</v>
      </c>
      <c r="D20" s="107">
        <v>133.63893874599199</v>
      </c>
      <c r="E20" s="112">
        <v>2.7761369813416508</v>
      </c>
      <c r="F20" s="10">
        <v>148400</v>
      </c>
      <c r="G20" s="8">
        <v>0</v>
      </c>
      <c r="H20" s="10">
        <v>0</v>
      </c>
      <c r="I20" s="10">
        <v>148400</v>
      </c>
      <c r="J20" s="10">
        <v>146620</v>
      </c>
      <c r="K20" s="10">
        <v>140884</v>
      </c>
      <c r="L20" s="10">
        <v>5736</v>
      </c>
      <c r="M20" s="11"/>
      <c r="N20" s="117">
        <v>148299</v>
      </c>
      <c r="O20" s="117">
        <f t="shared" si="0"/>
        <v>-1679</v>
      </c>
    </row>
    <row r="21" spans="1:15" x14ac:dyDescent="0.35">
      <c r="A21">
        <v>485</v>
      </c>
      <c r="B21" t="s">
        <v>20</v>
      </c>
      <c r="C21" s="109">
        <v>662</v>
      </c>
      <c r="D21" s="107">
        <v>176.07241044108801</v>
      </c>
      <c r="E21" s="112">
        <v>3.7598167614198608</v>
      </c>
      <c r="F21" s="10">
        <v>264800</v>
      </c>
      <c r="G21" s="8">
        <v>0</v>
      </c>
      <c r="H21" s="10">
        <v>0</v>
      </c>
      <c r="I21" s="10">
        <v>264800</v>
      </c>
      <c r="J21" s="10">
        <v>261623</v>
      </c>
      <c r="K21" s="10">
        <v>251389</v>
      </c>
      <c r="L21" s="10">
        <v>10234</v>
      </c>
      <c r="M21" s="11"/>
      <c r="N21" s="117">
        <v>264620</v>
      </c>
      <c r="O21" s="117">
        <f t="shared" si="0"/>
        <v>-2997</v>
      </c>
    </row>
    <row r="22" spans="1:15" x14ac:dyDescent="0.35">
      <c r="A22">
        <v>602</v>
      </c>
      <c r="B22" t="s">
        <v>22</v>
      </c>
      <c r="C22" s="109">
        <v>725</v>
      </c>
      <c r="D22" s="107">
        <v>148.75907706579201</v>
      </c>
      <c r="E22" s="112">
        <v>4.8736521784102802</v>
      </c>
      <c r="F22" s="10">
        <v>290000</v>
      </c>
      <c r="G22" s="8">
        <v>0</v>
      </c>
      <c r="H22" s="10">
        <v>0</v>
      </c>
      <c r="I22" s="10">
        <v>290000</v>
      </c>
      <c r="J22" s="10">
        <v>286521</v>
      </c>
      <c r="K22" s="10">
        <v>275313</v>
      </c>
      <c r="L22" s="10">
        <v>11208</v>
      </c>
      <c r="M22" s="11"/>
      <c r="N22" s="117">
        <v>289803</v>
      </c>
      <c r="O22" s="117">
        <f t="shared" si="0"/>
        <v>-3282</v>
      </c>
    </row>
    <row r="23" spans="1:15" x14ac:dyDescent="0.35">
      <c r="A23">
        <v>609</v>
      </c>
      <c r="B23" t="s">
        <v>416</v>
      </c>
      <c r="C23" s="109">
        <v>747</v>
      </c>
      <c r="D23" s="107">
        <v>174.74703476894501</v>
      </c>
      <c r="E23" s="112">
        <v>4.2747506473440451</v>
      </c>
      <c r="F23" s="10">
        <v>0</v>
      </c>
      <c r="G23" s="8">
        <v>74700</v>
      </c>
      <c r="H23" s="10">
        <v>0</v>
      </c>
      <c r="I23" s="10">
        <v>74700</v>
      </c>
      <c r="J23" s="10">
        <v>73804</v>
      </c>
      <c r="K23" s="10">
        <v>70917</v>
      </c>
      <c r="L23" s="10">
        <v>2887</v>
      </c>
      <c r="M23" s="11"/>
      <c r="N23" s="117">
        <v>74649</v>
      </c>
      <c r="O23" s="117">
        <f t="shared" si="0"/>
        <v>-845</v>
      </c>
    </row>
    <row r="24" spans="1:15" x14ac:dyDescent="0.35">
      <c r="A24">
        <v>623</v>
      </c>
      <c r="B24" t="s">
        <v>24</v>
      </c>
      <c r="C24" s="109">
        <v>388</v>
      </c>
      <c r="D24" s="107">
        <v>125.392489017595</v>
      </c>
      <c r="E24" s="112">
        <v>3.0942842194125046</v>
      </c>
      <c r="F24" s="10">
        <v>155200</v>
      </c>
      <c r="G24" s="8">
        <v>0</v>
      </c>
      <c r="H24" s="10">
        <v>0</v>
      </c>
      <c r="I24" s="10">
        <v>155200</v>
      </c>
      <c r="J24" s="10">
        <v>153338</v>
      </c>
      <c r="K24" s="10">
        <v>147340</v>
      </c>
      <c r="L24" s="10">
        <v>5998</v>
      </c>
      <c r="M24" s="11"/>
      <c r="N24" s="117">
        <v>155095</v>
      </c>
      <c r="O24" s="117">
        <f t="shared" si="0"/>
        <v>-1757</v>
      </c>
    </row>
    <row r="25" spans="1:15" x14ac:dyDescent="0.35">
      <c r="A25">
        <v>637</v>
      </c>
      <c r="B25" t="s">
        <v>25</v>
      </c>
      <c r="C25" s="109">
        <v>729</v>
      </c>
      <c r="D25" s="107">
        <v>161.90187759526299</v>
      </c>
      <c r="E25" s="112">
        <v>4.5027272742470617</v>
      </c>
      <c r="F25" s="10">
        <v>291600</v>
      </c>
      <c r="G25" s="8">
        <v>0</v>
      </c>
      <c r="H25" s="10">
        <v>0</v>
      </c>
      <c r="I25" s="10">
        <v>291600</v>
      </c>
      <c r="J25" s="10">
        <v>288102</v>
      </c>
      <c r="K25" s="10">
        <v>276452</v>
      </c>
      <c r="L25" s="10">
        <v>11650</v>
      </c>
      <c r="M25" s="11"/>
      <c r="N25" s="117">
        <v>291002</v>
      </c>
      <c r="O25" s="117">
        <f t="shared" si="0"/>
        <v>-2900</v>
      </c>
    </row>
    <row r="26" spans="1:15" x14ac:dyDescent="0.35">
      <c r="A26">
        <v>657</v>
      </c>
      <c r="B26" t="s">
        <v>26</v>
      </c>
      <c r="C26" s="109">
        <v>144</v>
      </c>
      <c r="D26" s="107">
        <v>33.707782182117299</v>
      </c>
      <c r="E26" s="112">
        <v>4.2720105173930749</v>
      </c>
      <c r="F26" s="10">
        <v>57600</v>
      </c>
      <c r="G26" s="8">
        <v>0</v>
      </c>
      <c r="H26" s="10">
        <v>0</v>
      </c>
      <c r="I26" s="10">
        <v>57600</v>
      </c>
      <c r="J26" s="10">
        <v>56909</v>
      </c>
      <c r="K26" s="10">
        <v>54683</v>
      </c>
      <c r="L26" s="10">
        <v>2226</v>
      </c>
      <c r="M26" s="11"/>
      <c r="N26" s="117">
        <v>57561</v>
      </c>
      <c r="O26" s="117">
        <f t="shared" si="0"/>
        <v>-652</v>
      </c>
    </row>
    <row r="27" spans="1:15" x14ac:dyDescent="0.35">
      <c r="A27">
        <v>735</v>
      </c>
      <c r="B27" t="s">
        <v>28</v>
      </c>
      <c r="C27" s="109">
        <v>472</v>
      </c>
      <c r="D27" s="107">
        <v>270.46411937325399</v>
      </c>
      <c r="E27" s="112">
        <v>1.7451483068946991</v>
      </c>
      <c r="F27" s="10">
        <v>188800</v>
      </c>
      <c r="G27" s="8">
        <v>0</v>
      </c>
      <c r="H27" s="10">
        <v>0</v>
      </c>
      <c r="I27" s="10">
        <v>188800</v>
      </c>
      <c r="J27" s="10">
        <v>186535</v>
      </c>
      <c r="K27" s="10">
        <v>179238</v>
      </c>
      <c r="L27" s="10">
        <v>7297</v>
      </c>
      <c r="M27" s="11"/>
      <c r="N27" s="117">
        <v>188672</v>
      </c>
      <c r="O27" s="117">
        <f t="shared" si="0"/>
        <v>-2137</v>
      </c>
    </row>
    <row r="28" spans="1:15" x14ac:dyDescent="0.35">
      <c r="A28">
        <v>840</v>
      </c>
      <c r="B28" t="s">
        <v>29</v>
      </c>
      <c r="C28" s="109">
        <v>135</v>
      </c>
      <c r="D28" s="107">
        <v>233.34088551474801</v>
      </c>
      <c r="E28" s="112">
        <v>0.57855270285012905</v>
      </c>
      <c r="F28" s="10">
        <v>54000</v>
      </c>
      <c r="G28" s="8">
        <v>0</v>
      </c>
      <c r="H28" s="10">
        <v>0</v>
      </c>
      <c r="I28" s="10">
        <v>54000</v>
      </c>
      <c r="J28" s="10">
        <v>53352</v>
      </c>
      <c r="K28" s="10">
        <v>51265</v>
      </c>
      <c r="L28" s="10">
        <v>2087</v>
      </c>
      <c r="M28" s="11"/>
      <c r="N28" s="117">
        <v>53963</v>
      </c>
      <c r="O28" s="117">
        <f t="shared" si="0"/>
        <v>-611</v>
      </c>
    </row>
    <row r="29" spans="1:15" x14ac:dyDescent="0.35">
      <c r="A29">
        <v>870</v>
      </c>
      <c r="B29" t="s">
        <v>30</v>
      </c>
      <c r="C29" s="109">
        <v>824</v>
      </c>
      <c r="D29" s="107">
        <v>152.24211894312</v>
      </c>
      <c r="E29" s="112">
        <v>5.412431235983119</v>
      </c>
      <c r="F29" s="10">
        <v>0</v>
      </c>
      <c r="G29" s="8">
        <v>82400</v>
      </c>
      <c r="H29" s="10">
        <v>0</v>
      </c>
      <c r="I29" s="10">
        <v>82400</v>
      </c>
      <c r="J29" s="10">
        <v>81411</v>
      </c>
      <c r="K29" s="10">
        <v>78227</v>
      </c>
      <c r="L29" s="10">
        <v>3184</v>
      </c>
      <c r="M29" s="11"/>
      <c r="N29" s="117">
        <v>82344</v>
      </c>
      <c r="O29" s="117">
        <f t="shared" si="0"/>
        <v>-933</v>
      </c>
    </row>
    <row r="30" spans="1:15" x14ac:dyDescent="0.35">
      <c r="A30">
        <v>882</v>
      </c>
      <c r="B30" t="s">
        <v>31</v>
      </c>
      <c r="C30" s="109">
        <v>334</v>
      </c>
      <c r="D30" s="107">
        <v>83.635010801865306</v>
      </c>
      <c r="E30" s="112">
        <v>3.9935428572043756</v>
      </c>
      <c r="F30" s="10">
        <v>133600</v>
      </c>
      <c r="G30" s="8">
        <v>0</v>
      </c>
      <c r="H30" s="10">
        <v>0</v>
      </c>
      <c r="I30" s="10">
        <v>133600</v>
      </c>
      <c r="J30" s="10">
        <v>131997</v>
      </c>
      <c r="K30" s="10">
        <v>126834</v>
      </c>
      <c r="L30" s="10">
        <v>5163</v>
      </c>
      <c r="M30" s="11"/>
      <c r="N30" s="117">
        <v>133509</v>
      </c>
      <c r="O30" s="117">
        <f t="shared" si="0"/>
        <v>-1512</v>
      </c>
    </row>
    <row r="31" spans="1:15" x14ac:dyDescent="0.35">
      <c r="A31">
        <v>980</v>
      </c>
      <c r="B31" t="s">
        <v>32</v>
      </c>
      <c r="C31" s="109">
        <v>565</v>
      </c>
      <c r="D31" s="107">
        <v>117.144912688849</v>
      </c>
      <c r="E31" s="112">
        <v>4.8230860993571953</v>
      </c>
      <c r="F31" s="10">
        <v>226000</v>
      </c>
      <c r="G31" s="8">
        <v>0</v>
      </c>
      <c r="H31" s="10">
        <v>0</v>
      </c>
      <c r="I31" s="10">
        <v>226000</v>
      </c>
      <c r="J31" s="10">
        <v>223289</v>
      </c>
      <c r="K31" s="10">
        <v>214554</v>
      </c>
      <c r="L31" s="10">
        <v>8735</v>
      </c>
      <c r="M31" s="11"/>
      <c r="N31" s="117">
        <v>225846</v>
      </c>
      <c r="O31" s="117">
        <f t="shared" si="0"/>
        <v>-2557</v>
      </c>
    </row>
    <row r="32" spans="1:15" x14ac:dyDescent="0.35">
      <c r="A32">
        <v>994</v>
      </c>
      <c r="B32" t="s">
        <v>33</v>
      </c>
      <c r="C32" s="109">
        <v>229</v>
      </c>
      <c r="D32" s="107">
        <v>90.368657047535095</v>
      </c>
      <c r="E32" s="112">
        <v>2.5340644365174421</v>
      </c>
      <c r="F32" s="10">
        <v>91600</v>
      </c>
      <c r="G32" s="8">
        <v>0</v>
      </c>
      <c r="H32" s="10">
        <v>0</v>
      </c>
      <c r="I32" s="10">
        <v>91600</v>
      </c>
      <c r="J32" s="10">
        <v>90501</v>
      </c>
      <c r="K32" s="10">
        <v>86961</v>
      </c>
      <c r="L32" s="10">
        <v>3540</v>
      </c>
      <c r="M32" s="11"/>
      <c r="N32" s="117">
        <v>91538</v>
      </c>
      <c r="O32" s="117">
        <f t="shared" si="0"/>
        <v>-1037</v>
      </c>
    </row>
    <row r="33" spans="1:15" x14ac:dyDescent="0.35">
      <c r="A33">
        <v>1071</v>
      </c>
      <c r="B33" t="s">
        <v>34</v>
      </c>
      <c r="C33" s="109">
        <v>735</v>
      </c>
      <c r="D33" s="107">
        <v>737.22772035703804</v>
      </c>
      <c r="E33" s="112">
        <v>0.99697824661834589</v>
      </c>
      <c r="F33" s="10">
        <v>294000</v>
      </c>
      <c r="G33" s="8">
        <v>0</v>
      </c>
      <c r="H33" s="10">
        <v>0</v>
      </c>
      <c r="I33" s="10">
        <v>294000</v>
      </c>
      <c r="J33" s="10">
        <v>290473</v>
      </c>
      <c r="K33" s="10">
        <v>279110</v>
      </c>
      <c r="L33" s="10">
        <v>11363</v>
      </c>
      <c r="M33" s="11"/>
      <c r="N33" s="117">
        <v>293800</v>
      </c>
      <c r="O33" s="117">
        <f t="shared" si="0"/>
        <v>-3327</v>
      </c>
    </row>
    <row r="34" spans="1:15" x14ac:dyDescent="0.35">
      <c r="A34">
        <v>1120</v>
      </c>
      <c r="B34" t="s">
        <v>35</v>
      </c>
      <c r="C34" s="109">
        <v>290</v>
      </c>
      <c r="D34" s="107">
        <v>57.256060403427199</v>
      </c>
      <c r="E34" s="112">
        <v>5.0649660133207721</v>
      </c>
      <c r="F34" s="10">
        <v>116000</v>
      </c>
      <c r="G34" s="8">
        <v>0</v>
      </c>
      <c r="H34" s="10">
        <v>0</v>
      </c>
      <c r="I34" s="10">
        <v>116000</v>
      </c>
      <c r="J34" s="10">
        <v>114608</v>
      </c>
      <c r="K34" s="10">
        <v>110125</v>
      </c>
      <c r="L34" s="10">
        <v>4483</v>
      </c>
      <c r="M34" s="11"/>
      <c r="N34" s="117">
        <v>115921</v>
      </c>
      <c r="O34" s="117">
        <f t="shared" si="0"/>
        <v>-1313</v>
      </c>
    </row>
    <row r="35" spans="1:15" x14ac:dyDescent="0.35">
      <c r="A35">
        <v>1127</v>
      </c>
      <c r="B35" t="s">
        <v>36</v>
      </c>
      <c r="C35" s="109">
        <v>594</v>
      </c>
      <c r="D35" s="107">
        <v>107.70962098567</v>
      </c>
      <c r="E35" s="112">
        <v>5.5148276872966386</v>
      </c>
      <c r="F35" s="10">
        <v>237600</v>
      </c>
      <c r="G35" s="8">
        <v>0</v>
      </c>
      <c r="H35" s="10">
        <v>0</v>
      </c>
      <c r="I35" s="10">
        <v>237600</v>
      </c>
      <c r="J35" s="10">
        <v>234750</v>
      </c>
      <c r="K35" s="10">
        <v>225567</v>
      </c>
      <c r="L35" s="10">
        <v>9183</v>
      </c>
      <c r="M35" s="11"/>
      <c r="N35" s="117">
        <v>237439</v>
      </c>
      <c r="O35" s="117">
        <f t="shared" si="0"/>
        <v>-2689</v>
      </c>
    </row>
    <row r="36" spans="1:15" x14ac:dyDescent="0.35">
      <c r="A36">
        <v>1134</v>
      </c>
      <c r="B36" t="s">
        <v>37</v>
      </c>
      <c r="C36" s="109">
        <v>943</v>
      </c>
      <c r="D36" s="107">
        <v>111.548349583928</v>
      </c>
      <c r="E36" s="112">
        <v>8.4537333229703684</v>
      </c>
      <c r="F36" s="10">
        <v>0</v>
      </c>
      <c r="G36" s="8">
        <v>94300</v>
      </c>
      <c r="H36" s="10">
        <v>0</v>
      </c>
      <c r="I36" s="10">
        <v>94300</v>
      </c>
      <c r="J36" s="10">
        <v>93169</v>
      </c>
      <c r="K36" s="10">
        <v>89524</v>
      </c>
      <c r="L36" s="10">
        <v>3645</v>
      </c>
      <c r="M36" s="11"/>
      <c r="N36" s="117">
        <v>94236</v>
      </c>
      <c r="O36" s="117">
        <f t="shared" si="0"/>
        <v>-1067</v>
      </c>
    </row>
    <row r="37" spans="1:15" x14ac:dyDescent="0.35">
      <c r="A37">
        <v>1155</v>
      </c>
      <c r="B37" t="s">
        <v>38</v>
      </c>
      <c r="C37" s="109">
        <v>550</v>
      </c>
      <c r="D37" s="107">
        <v>160.541129030505</v>
      </c>
      <c r="E37" s="112">
        <v>3.4259133676298767</v>
      </c>
      <c r="F37" s="10">
        <v>220000</v>
      </c>
      <c r="G37" s="8">
        <v>0</v>
      </c>
      <c r="H37" s="10">
        <v>0</v>
      </c>
      <c r="I37" s="10">
        <v>220000</v>
      </c>
      <c r="J37" s="10">
        <v>217361</v>
      </c>
      <c r="K37" s="10">
        <v>208858</v>
      </c>
      <c r="L37" s="10">
        <v>8503</v>
      </c>
      <c r="M37" s="11"/>
      <c r="N37" s="117">
        <v>219851</v>
      </c>
      <c r="O37" s="117">
        <f t="shared" si="0"/>
        <v>-2490</v>
      </c>
    </row>
    <row r="38" spans="1:15" x14ac:dyDescent="0.35">
      <c r="A38">
        <v>1162</v>
      </c>
      <c r="B38" t="s">
        <v>39</v>
      </c>
      <c r="C38" s="109">
        <v>988</v>
      </c>
      <c r="D38" s="107">
        <v>163.40353176256599</v>
      </c>
      <c r="E38" s="112">
        <v>6.0463809401354709</v>
      </c>
      <c r="F38" s="10">
        <v>0</v>
      </c>
      <c r="G38" s="8">
        <v>98800</v>
      </c>
      <c r="H38" s="10">
        <v>0</v>
      </c>
      <c r="I38" s="10">
        <v>98800</v>
      </c>
      <c r="J38" s="10">
        <v>97615</v>
      </c>
      <c r="K38" s="10">
        <v>93796</v>
      </c>
      <c r="L38" s="10">
        <v>3819</v>
      </c>
      <c r="M38" s="11"/>
      <c r="N38" s="117">
        <v>98733</v>
      </c>
      <c r="O38" s="117">
        <f t="shared" si="0"/>
        <v>-1118</v>
      </c>
    </row>
    <row r="39" spans="1:15" x14ac:dyDescent="0.35">
      <c r="A39">
        <v>1169</v>
      </c>
      <c r="B39" t="s">
        <v>40</v>
      </c>
      <c r="C39" s="109">
        <v>720</v>
      </c>
      <c r="D39" s="107">
        <v>191.67098755515801</v>
      </c>
      <c r="E39" s="112">
        <v>3.7564370548923187</v>
      </c>
      <c r="F39" s="10">
        <v>288000</v>
      </c>
      <c r="G39" s="8">
        <v>0</v>
      </c>
      <c r="H39" s="10">
        <v>0</v>
      </c>
      <c r="I39" s="10">
        <v>288000</v>
      </c>
      <c r="J39" s="10">
        <v>284545</v>
      </c>
      <c r="K39" s="10">
        <v>273414</v>
      </c>
      <c r="L39" s="10">
        <v>11131</v>
      </c>
      <c r="M39" s="11"/>
      <c r="N39" s="117">
        <v>287804</v>
      </c>
      <c r="O39" s="117">
        <f t="shared" si="0"/>
        <v>-3259</v>
      </c>
    </row>
    <row r="40" spans="1:15" x14ac:dyDescent="0.35">
      <c r="A40">
        <v>1176</v>
      </c>
      <c r="B40" t="s">
        <v>41</v>
      </c>
      <c r="C40" s="109">
        <v>745</v>
      </c>
      <c r="D40" s="107">
        <v>183.50417982154201</v>
      </c>
      <c r="E40" s="112">
        <v>4.0598530274597193</v>
      </c>
      <c r="F40" s="10">
        <v>298000</v>
      </c>
      <c r="G40" s="8">
        <v>0</v>
      </c>
      <c r="H40" s="10">
        <v>0</v>
      </c>
      <c r="I40" s="10">
        <v>298000</v>
      </c>
      <c r="J40" s="10">
        <v>294425</v>
      </c>
      <c r="K40" s="10">
        <v>72816</v>
      </c>
      <c r="L40" s="10">
        <v>221609</v>
      </c>
      <c r="M40" s="11"/>
      <c r="N40" s="117">
        <v>76648</v>
      </c>
      <c r="O40" s="117">
        <f t="shared" si="0"/>
        <v>217777</v>
      </c>
    </row>
    <row r="41" spans="1:15" x14ac:dyDescent="0.35">
      <c r="A41">
        <v>1204</v>
      </c>
      <c r="B41" t="s">
        <v>42</v>
      </c>
      <c r="C41" s="109">
        <v>421</v>
      </c>
      <c r="D41" s="107">
        <v>101.001104753655</v>
      </c>
      <c r="E41" s="112">
        <v>4.1682712384862795</v>
      </c>
      <c r="F41" s="10">
        <v>168400</v>
      </c>
      <c r="G41" s="8">
        <v>0</v>
      </c>
      <c r="H41" s="10">
        <v>0</v>
      </c>
      <c r="I41" s="10">
        <v>168400</v>
      </c>
      <c r="J41" s="10">
        <v>166380</v>
      </c>
      <c r="K41" s="10">
        <v>159872</v>
      </c>
      <c r="L41" s="10">
        <v>6508</v>
      </c>
      <c r="M41" s="11"/>
      <c r="N41" s="117">
        <v>168286</v>
      </c>
      <c r="O41" s="117">
        <f t="shared" si="0"/>
        <v>-1906</v>
      </c>
    </row>
    <row r="42" spans="1:15" x14ac:dyDescent="0.35">
      <c r="A42">
        <v>1218</v>
      </c>
      <c r="B42" t="s">
        <v>43</v>
      </c>
      <c r="C42" s="109">
        <v>872</v>
      </c>
      <c r="D42" s="107">
        <v>529.53130875693103</v>
      </c>
      <c r="E42" s="112">
        <v>1.6467392684429001</v>
      </c>
      <c r="F42" s="10">
        <v>0</v>
      </c>
      <c r="G42" s="8">
        <v>87200</v>
      </c>
      <c r="H42" s="10">
        <v>0</v>
      </c>
      <c r="I42" s="10">
        <v>87200</v>
      </c>
      <c r="J42" s="10">
        <v>86154</v>
      </c>
      <c r="K42" s="10">
        <v>82784</v>
      </c>
      <c r="L42" s="10">
        <v>3370</v>
      </c>
      <c r="M42" s="11"/>
      <c r="N42" s="117">
        <v>87141</v>
      </c>
      <c r="O42" s="117">
        <f t="shared" si="0"/>
        <v>-987</v>
      </c>
    </row>
    <row r="43" spans="1:15" x14ac:dyDescent="0.35">
      <c r="A43">
        <v>1232</v>
      </c>
      <c r="B43" t="s">
        <v>44</v>
      </c>
      <c r="C43" s="109">
        <v>775</v>
      </c>
      <c r="D43" s="107">
        <v>285.276991398821</v>
      </c>
      <c r="E43" s="112">
        <v>2.7166579267394888</v>
      </c>
      <c r="F43" s="10">
        <v>0</v>
      </c>
      <c r="G43" s="8">
        <v>77500</v>
      </c>
      <c r="H43" s="10">
        <v>0</v>
      </c>
      <c r="I43" s="10">
        <v>77500</v>
      </c>
      <c r="J43" s="10">
        <v>76570</v>
      </c>
      <c r="K43" s="10">
        <v>73670</v>
      </c>
      <c r="L43" s="10">
        <v>2900</v>
      </c>
      <c r="M43" s="11"/>
      <c r="N43" s="117">
        <v>77547</v>
      </c>
      <c r="O43" s="117">
        <f t="shared" si="0"/>
        <v>-977</v>
      </c>
    </row>
    <row r="44" spans="1:15" x14ac:dyDescent="0.35">
      <c r="A44">
        <v>1246</v>
      </c>
      <c r="B44" t="s">
        <v>45</v>
      </c>
      <c r="C44" s="109">
        <v>631</v>
      </c>
      <c r="D44" s="107">
        <v>78.569836844384398</v>
      </c>
      <c r="E44" s="112">
        <v>8.0310717871256383</v>
      </c>
      <c r="F44" s="10">
        <v>252400</v>
      </c>
      <c r="G44" s="8">
        <v>0</v>
      </c>
      <c r="H44" s="10">
        <v>0</v>
      </c>
      <c r="I44" s="10">
        <v>252400</v>
      </c>
      <c r="J44" s="10">
        <v>249372</v>
      </c>
      <c r="K44" s="10">
        <v>239618</v>
      </c>
      <c r="L44" s="10">
        <v>9754</v>
      </c>
      <c r="M44" s="11"/>
      <c r="N44" s="117">
        <v>252229</v>
      </c>
      <c r="O44" s="117">
        <f t="shared" si="0"/>
        <v>-2857</v>
      </c>
    </row>
    <row r="45" spans="1:15" x14ac:dyDescent="0.35">
      <c r="A45">
        <v>1260</v>
      </c>
      <c r="B45" t="s">
        <v>46</v>
      </c>
      <c r="C45" s="109">
        <v>924</v>
      </c>
      <c r="D45" s="107">
        <v>186.523397356987</v>
      </c>
      <c r="E45" s="112">
        <v>4.9538021132628041</v>
      </c>
      <c r="F45" s="10">
        <v>0</v>
      </c>
      <c r="G45" s="8">
        <v>92400</v>
      </c>
      <c r="H45" s="10">
        <v>0</v>
      </c>
      <c r="I45" s="10">
        <v>92400</v>
      </c>
      <c r="J45" s="10">
        <v>91291</v>
      </c>
      <c r="K45" s="10">
        <v>87720</v>
      </c>
      <c r="L45" s="10">
        <v>3571</v>
      </c>
      <c r="M45" s="11"/>
      <c r="N45" s="117">
        <v>92337</v>
      </c>
      <c r="O45" s="117">
        <f t="shared" si="0"/>
        <v>-1046</v>
      </c>
    </row>
    <row r="46" spans="1:15" x14ac:dyDescent="0.35">
      <c r="A46">
        <v>1295</v>
      </c>
      <c r="B46" t="s">
        <v>47</v>
      </c>
      <c r="C46" s="109">
        <v>918</v>
      </c>
      <c r="D46" s="107">
        <v>159.78776469685701</v>
      </c>
      <c r="E46" s="112">
        <v>5.7451207340035895</v>
      </c>
      <c r="F46" s="10">
        <v>0</v>
      </c>
      <c r="G46" s="8">
        <v>91800</v>
      </c>
      <c r="H46" s="10">
        <v>0</v>
      </c>
      <c r="I46" s="10">
        <v>91800</v>
      </c>
      <c r="J46" s="10">
        <v>90699</v>
      </c>
      <c r="K46" s="10">
        <v>87151</v>
      </c>
      <c r="L46" s="10">
        <v>3548</v>
      </c>
      <c r="M46" s="11"/>
      <c r="N46" s="117">
        <v>91738</v>
      </c>
      <c r="O46" s="117">
        <f t="shared" si="0"/>
        <v>-1039</v>
      </c>
    </row>
    <row r="47" spans="1:15" x14ac:dyDescent="0.35">
      <c r="A47">
        <v>1421</v>
      </c>
      <c r="B47" t="s">
        <v>421</v>
      </c>
      <c r="C47" s="109">
        <v>516</v>
      </c>
      <c r="D47" s="107">
        <v>161.96125512538899</v>
      </c>
      <c r="E47" s="112">
        <v>3.1859471550804996</v>
      </c>
      <c r="F47" s="10">
        <v>206400</v>
      </c>
      <c r="G47" s="8">
        <v>0</v>
      </c>
      <c r="H47" s="10">
        <v>0</v>
      </c>
      <c r="I47" s="10">
        <v>206400</v>
      </c>
      <c r="J47" s="10">
        <v>203924</v>
      </c>
      <c r="K47" s="10">
        <v>195947</v>
      </c>
      <c r="L47" s="10">
        <v>7977</v>
      </c>
      <c r="M47" s="11"/>
      <c r="N47" s="117">
        <v>206260</v>
      </c>
      <c r="O47" s="117">
        <f t="shared" si="0"/>
        <v>-2336</v>
      </c>
    </row>
    <row r="48" spans="1:15" x14ac:dyDescent="0.35">
      <c r="A48">
        <v>2744</v>
      </c>
      <c r="B48" t="s">
        <v>84</v>
      </c>
      <c r="C48" s="109">
        <v>692</v>
      </c>
      <c r="D48" s="107">
        <v>85.113563278088705</v>
      </c>
      <c r="E48" s="112">
        <v>8.1303140574558199</v>
      </c>
      <c r="F48" s="10">
        <v>276800</v>
      </c>
      <c r="G48" s="8">
        <v>0</v>
      </c>
      <c r="H48" s="10">
        <v>0</v>
      </c>
      <c r="I48" s="10">
        <v>276800</v>
      </c>
      <c r="J48" s="10">
        <v>273479</v>
      </c>
      <c r="K48" s="10">
        <v>262781</v>
      </c>
      <c r="L48" s="10">
        <v>10698</v>
      </c>
      <c r="M48" s="11"/>
      <c r="N48" s="117">
        <v>276612</v>
      </c>
      <c r="O48" s="117">
        <f t="shared" si="0"/>
        <v>-3133</v>
      </c>
    </row>
    <row r="49" spans="1:15" x14ac:dyDescent="0.35">
      <c r="A49">
        <v>1449</v>
      </c>
      <c r="B49" t="s">
        <v>48</v>
      </c>
      <c r="C49" s="109">
        <v>86</v>
      </c>
      <c r="D49" s="107">
        <v>11.287194759964301</v>
      </c>
      <c r="E49" s="112">
        <v>7.6192536612411565</v>
      </c>
      <c r="F49" s="10">
        <v>34400</v>
      </c>
      <c r="G49" s="8">
        <v>0</v>
      </c>
      <c r="H49" s="10">
        <v>0</v>
      </c>
      <c r="I49" s="10">
        <v>34400</v>
      </c>
      <c r="J49" s="10">
        <v>33987</v>
      </c>
      <c r="K49" s="10">
        <v>32658</v>
      </c>
      <c r="L49" s="10">
        <v>1329</v>
      </c>
      <c r="M49" s="11"/>
      <c r="N49" s="117">
        <v>34377</v>
      </c>
      <c r="O49" s="117">
        <f t="shared" si="0"/>
        <v>-390</v>
      </c>
    </row>
    <row r="50" spans="1:15" x14ac:dyDescent="0.35">
      <c r="A50">
        <v>1491</v>
      </c>
      <c r="B50" t="s">
        <v>422</v>
      </c>
      <c r="C50" s="109">
        <v>375</v>
      </c>
      <c r="D50" s="107">
        <v>675.39497081592594</v>
      </c>
      <c r="E50" s="112">
        <v>0.55523066680075051</v>
      </c>
      <c r="F50" s="10">
        <v>150000</v>
      </c>
      <c r="G50" s="8">
        <v>0</v>
      </c>
      <c r="H50" s="10">
        <v>0</v>
      </c>
      <c r="I50" s="10">
        <v>150000</v>
      </c>
      <c r="J50" s="10">
        <v>148200</v>
      </c>
      <c r="K50" s="10">
        <v>142403</v>
      </c>
      <c r="L50" s="10">
        <v>5797</v>
      </c>
      <c r="M50" s="11"/>
      <c r="N50" s="117">
        <v>149898</v>
      </c>
      <c r="O50" s="117">
        <f t="shared" si="0"/>
        <v>-1698</v>
      </c>
    </row>
    <row r="51" spans="1:15" x14ac:dyDescent="0.35">
      <c r="A51">
        <v>1499</v>
      </c>
      <c r="B51" t="s">
        <v>423</v>
      </c>
      <c r="C51" s="109">
        <v>996</v>
      </c>
      <c r="D51" s="107">
        <v>294.71925339029502</v>
      </c>
      <c r="E51" s="112">
        <v>3.3794873885656966</v>
      </c>
      <c r="F51" s="10">
        <v>0</v>
      </c>
      <c r="G51" s="8">
        <v>99600</v>
      </c>
      <c r="H51" s="10">
        <v>0</v>
      </c>
      <c r="I51" s="10">
        <v>99600</v>
      </c>
      <c r="J51" s="10">
        <v>98405</v>
      </c>
      <c r="K51" s="10">
        <v>0</v>
      </c>
      <c r="L51" s="10">
        <v>98405</v>
      </c>
      <c r="M51" s="11"/>
      <c r="N51" s="117">
        <v>0</v>
      </c>
      <c r="O51" s="117">
        <f t="shared" si="0"/>
        <v>98405</v>
      </c>
    </row>
    <row r="52" spans="1:15" x14ac:dyDescent="0.35">
      <c r="A52">
        <v>1561</v>
      </c>
      <c r="B52" t="s">
        <v>49</v>
      </c>
      <c r="C52" s="109">
        <v>617</v>
      </c>
      <c r="D52" s="107">
        <v>81.424137162600601</v>
      </c>
      <c r="E52" s="112">
        <v>7.577605627774437</v>
      </c>
      <c r="F52" s="10">
        <v>246800</v>
      </c>
      <c r="G52" s="8">
        <v>0</v>
      </c>
      <c r="H52" s="10">
        <v>0</v>
      </c>
      <c r="I52" s="10">
        <v>246800</v>
      </c>
      <c r="J52" s="10">
        <v>243839</v>
      </c>
      <c r="K52" s="10">
        <v>234300</v>
      </c>
      <c r="L52" s="10">
        <v>9539</v>
      </c>
      <c r="M52" s="11"/>
      <c r="N52" s="117">
        <v>246632</v>
      </c>
      <c r="O52" s="117">
        <f t="shared" si="0"/>
        <v>-2793</v>
      </c>
    </row>
    <row r="53" spans="1:15" x14ac:dyDescent="0.35">
      <c r="A53">
        <v>1582</v>
      </c>
      <c r="B53" t="s">
        <v>50</v>
      </c>
      <c r="C53" s="109">
        <v>257</v>
      </c>
      <c r="D53" s="107">
        <v>322.49790860224198</v>
      </c>
      <c r="E53" s="112">
        <v>0.79690439269476043</v>
      </c>
      <c r="F53" s="10">
        <v>102800</v>
      </c>
      <c r="G53" s="8">
        <v>0</v>
      </c>
      <c r="H53" s="10">
        <v>0</v>
      </c>
      <c r="I53" s="10">
        <v>102800</v>
      </c>
      <c r="J53" s="10">
        <v>101567</v>
      </c>
      <c r="K53" s="10">
        <v>97594</v>
      </c>
      <c r="L53" s="10">
        <v>3973</v>
      </c>
      <c r="M53" s="11"/>
      <c r="N53" s="117">
        <v>102730</v>
      </c>
      <c r="O53" s="117">
        <f t="shared" si="0"/>
        <v>-1163</v>
      </c>
    </row>
    <row r="54" spans="1:15" x14ac:dyDescent="0.35">
      <c r="A54">
        <v>1600</v>
      </c>
      <c r="B54" t="s">
        <v>51</v>
      </c>
      <c r="C54" s="109">
        <v>663</v>
      </c>
      <c r="D54" s="107">
        <v>125.36788800167901</v>
      </c>
      <c r="E54" s="112">
        <v>5.2884355840079298</v>
      </c>
      <c r="F54" s="10">
        <v>265200</v>
      </c>
      <c r="G54" s="8">
        <v>0</v>
      </c>
      <c r="H54" s="10">
        <v>0</v>
      </c>
      <c r="I54" s="10">
        <v>265200</v>
      </c>
      <c r="J54" s="10">
        <v>262018</v>
      </c>
      <c r="K54" s="10">
        <v>251769</v>
      </c>
      <c r="L54" s="10">
        <v>10249</v>
      </c>
      <c r="M54" s="11"/>
      <c r="N54" s="117">
        <v>265020</v>
      </c>
      <c r="O54" s="117">
        <f t="shared" si="0"/>
        <v>-3002</v>
      </c>
    </row>
    <row r="55" spans="1:15" x14ac:dyDescent="0.35">
      <c r="A55">
        <v>1631</v>
      </c>
      <c r="B55" t="s">
        <v>52</v>
      </c>
      <c r="C55" s="109">
        <v>419</v>
      </c>
      <c r="D55" s="107">
        <v>54.34930634226</v>
      </c>
      <c r="E55" s="112">
        <v>7.7093900216754223</v>
      </c>
      <c r="F55" s="10">
        <v>167600</v>
      </c>
      <c r="G55" s="8">
        <v>0</v>
      </c>
      <c r="H55" s="10">
        <v>0</v>
      </c>
      <c r="I55" s="10">
        <v>167600</v>
      </c>
      <c r="J55" s="10">
        <v>165589</v>
      </c>
      <c r="K55" s="10">
        <v>159112</v>
      </c>
      <c r="L55" s="10">
        <v>6477</v>
      </c>
      <c r="M55" s="11"/>
      <c r="N55" s="117">
        <v>167486</v>
      </c>
      <c r="O55" s="117">
        <f t="shared" si="0"/>
        <v>-1897</v>
      </c>
    </row>
    <row r="56" spans="1:15" x14ac:dyDescent="0.35">
      <c r="A56">
        <v>1666</v>
      </c>
      <c r="B56" t="s">
        <v>53</v>
      </c>
      <c r="C56" s="109">
        <v>300</v>
      </c>
      <c r="D56" s="107">
        <v>97.802682278682695</v>
      </c>
      <c r="E56" s="112">
        <v>3.067400535551454</v>
      </c>
      <c r="F56" s="10">
        <v>120000</v>
      </c>
      <c r="G56" s="8">
        <v>0</v>
      </c>
      <c r="H56" s="10">
        <v>0</v>
      </c>
      <c r="I56" s="10">
        <v>120000</v>
      </c>
      <c r="J56" s="10">
        <v>118560</v>
      </c>
      <c r="K56" s="10">
        <v>113922</v>
      </c>
      <c r="L56" s="10">
        <v>4638</v>
      </c>
      <c r="M56" s="11"/>
      <c r="N56" s="117">
        <v>119918</v>
      </c>
      <c r="O56" s="117">
        <f t="shared" si="0"/>
        <v>-1358</v>
      </c>
    </row>
    <row r="57" spans="1:15" x14ac:dyDescent="0.35">
      <c r="A57">
        <v>1729</v>
      </c>
      <c r="B57" t="s">
        <v>56</v>
      </c>
      <c r="C57" s="109">
        <v>744</v>
      </c>
      <c r="D57" s="107">
        <v>106.632559113906</v>
      </c>
      <c r="E57" s="112">
        <v>6.9772310275818432</v>
      </c>
      <c r="F57" s="10">
        <v>297600</v>
      </c>
      <c r="G57" s="8">
        <v>0</v>
      </c>
      <c r="H57" s="10">
        <v>0</v>
      </c>
      <c r="I57" s="10">
        <v>297600</v>
      </c>
      <c r="J57" s="10">
        <v>294030</v>
      </c>
      <c r="K57" s="10">
        <v>282528</v>
      </c>
      <c r="L57" s="10">
        <v>11502</v>
      </c>
      <c r="M57" s="11"/>
      <c r="N57" s="117">
        <v>297398</v>
      </c>
      <c r="O57" s="117">
        <f t="shared" si="0"/>
        <v>-3368</v>
      </c>
    </row>
    <row r="58" spans="1:15" x14ac:dyDescent="0.35">
      <c r="A58">
        <v>1813</v>
      </c>
      <c r="B58" t="s">
        <v>57</v>
      </c>
      <c r="C58" s="109">
        <v>737</v>
      </c>
      <c r="D58" s="107">
        <v>146.02869164836</v>
      </c>
      <c r="E58" s="112">
        <v>5.0469533875898218</v>
      </c>
      <c r="F58" s="10">
        <v>294800</v>
      </c>
      <c r="G58" s="8">
        <v>0</v>
      </c>
      <c r="H58" s="10">
        <v>0</v>
      </c>
      <c r="I58" s="10">
        <v>294800</v>
      </c>
      <c r="J58" s="10">
        <v>291263</v>
      </c>
      <c r="K58" s="10">
        <v>279870</v>
      </c>
      <c r="L58" s="10">
        <v>11393</v>
      </c>
      <c r="M58" s="11"/>
      <c r="N58" s="117">
        <v>294600</v>
      </c>
      <c r="O58" s="117">
        <f t="shared" si="0"/>
        <v>-3337</v>
      </c>
    </row>
    <row r="59" spans="1:15" x14ac:dyDescent="0.35">
      <c r="A59">
        <v>5757</v>
      </c>
      <c r="B59" t="s">
        <v>158</v>
      </c>
      <c r="C59" s="109">
        <v>524</v>
      </c>
      <c r="D59" s="107">
        <v>402.160551384614</v>
      </c>
      <c r="E59" s="112">
        <v>1.3029622079935497</v>
      </c>
      <c r="F59" s="10">
        <v>209600</v>
      </c>
      <c r="G59" s="8">
        <v>0</v>
      </c>
      <c r="H59" s="10">
        <v>0</v>
      </c>
      <c r="I59" s="10">
        <v>209600</v>
      </c>
      <c r="J59" s="10">
        <v>207085</v>
      </c>
      <c r="K59" s="10">
        <v>198985</v>
      </c>
      <c r="L59" s="10">
        <v>8100</v>
      </c>
      <c r="M59" s="11"/>
      <c r="N59" s="117">
        <v>209458</v>
      </c>
      <c r="O59" s="117">
        <f t="shared" si="0"/>
        <v>-2373</v>
      </c>
    </row>
    <row r="60" spans="1:15" x14ac:dyDescent="0.35">
      <c r="A60">
        <v>1855</v>
      </c>
      <c r="B60" t="s">
        <v>58</v>
      </c>
      <c r="C60" s="109">
        <v>456</v>
      </c>
      <c r="D60" s="107">
        <v>497.10288773306502</v>
      </c>
      <c r="E60" s="112">
        <v>0.9173151298305543</v>
      </c>
      <c r="F60" s="10">
        <v>182400</v>
      </c>
      <c r="G60" s="8">
        <v>0</v>
      </c>
      <c r="H60" s="10">
        <v>0</v>
      </c>
      <c r="I60" s="10">
        <v>182400</v>
      </c>
      <c r="J60" s="10">
        <v>180212</v>
      </c>
      <c r="K60" s="10">
        <v>173162</v>
      </c>
      <c r="L60" s="10">
        <v>7050</v>
      </c>
      <c r="M60" s="11"/>
      <c r="N60" s="117">
        <v>182276</v>
      </c>
      <c r="O60" s="117">
        <f t="shared" si="0"/>
        <v>-2064</v>
      </c>
    </row>
    <row r="61" spans="1:15" x14ac:dyDescent="0.35">
      <c r="A61">
        <v>1939</v>
      </c>
      <c r="B61" t="s">
        <v>59</v>
      </c>
      <c r="C61" s="109">
        <v>510</v>
      </c>
      <c r="D61" s="107">
        <v>152.23547789476001</v>
      </c>
      <c r="E61" s="112">
        <v>3.3500732355736531</v>
      </c>
      <c r="F61" s="10">
        <v>204000</v>
      </c>
      <c r="G61" s="8">
        <v>0</v>
      </c>
      <c r="H61" s="10">
        <v>0</v>
      </c>
      <c r="I61" s="10">
        <v>204000</v>
      </c>
      <c r="J61" s="10">
        <v>201553</v>
      </c>
      <c r="K61" s="10">
        <v>193668</v>
      </c>
      <c r="L61" s="10">
        <v>7885</v>
      </c>
      <c r="M61" s="11"/>
      <c r="N61" s="117">
        <v>203861</v>
      </c>
      <c r="O61" s="117">
        <f t="shared" si="0"/>
        <v>-2308</v>
      </c>
    </row>
    <row r="62" spans="1:15" x14ac:dyDescent="0.35">
      <c r="A62">
        <v>2114</v>
      </c>
      <c r="B62" t="s">
        <v>61</v>
      </c>
      <c r="C62" s="109">
        <v>519</v>
      </c>
      <c r="D62" s="107">
        <v>138.963891605166</v>
      </c>
      <c r="E62" s="112">
        <v>3.7347831440603243</v>
      </c>
      <c r="F62" s="10">
        <v>207600</v>
      </c>
      <c r="G62" s="8">
        <v>0</v>
      </c>
      <c r="H62" s="10">
        <v>0</v>
      </c>
      <c r="I62" s="10">
        <v>207600</v>
      </c>
      <c r="J62" s="10">
        <v>205109</v>
      </c>
      <c r="K62" s="10">
        <v>197086</v>
      </c>
      <c r="L62" s="10">
        <v>8023</v>
      </c>
      <c r="M62" s="11"/>
      <c r="N62" s="117">
        <v>207459</v>
      </c>
      <c r="O62" s="117">
        <f t="shared" si="0"/>
        <v>-2350</v>
      </c>
    </row>
    <row r="63" spans="1:15" x14ac:dyDescent="0.35">
      <c r="A63">
        <v>2128</v>
      </c>
      <c r="B63" t="s">
        <v>62</v>
      </c>
      <c r="C63" s="109">
        <v>564</v>
      </c>
      <c r="D63" s="107">
        <v>110.996884442078</v>
      </c>
      <c r="E63" s="112">
        <v>5.0812237013221271</v>
      </c>
      <c r="F63" s="10">
        <v>225600</v>
      </c>
      <c r="G63" s="8">
        <v>0</v>
      </c>
      <c r="H63" s="10">
        <v>0</v>
      </c>
      <c r="I63" s="10">
        <v>225600</v>
      </c>
      <c r="J63" s="10">
        <v>222893</v>
      </c>
      <c r="K63" s="10">
        <v>214175</v>
      </c>
      <c r="L63" s="10">
        <v>8718</v>
      </c>
      <c r="M63" s="11"/>
      <c r="N63" s="117">
        <v>225447</v>
      </c>
      <c r="O63" s="117">
        <f t="shared" si="0"/>
        <v>-2554</v>
      </c>
    </row>
    <row r="64" spans="1:15" x14ac:dyDescent="0.35">
      <c r="A64">
        <v>2135</v>
      </c>
      <c r="B64" t="s">
        <v>63</v>
      </c>
      <c r="C64" s="109">
        <v>341</v>
      </c>
      <c r="D64" s="107">
        <v>333.9637892911</v>
      </c>
      <c r="E64" s="112">
        <v>1.0210687833068239</v>
      </c>
      <c r="F64" s="10">
        <v>136400</v>
      </c>
      <c r="G64" s="8">
        <v>0</v>
      </c>
      <c r="H64" s="10">
        <v>0</v>
      </c>
      <c r="I64" s="10">
        <v>136400</v>
      </c>
      <c r="J64" s="10">
        <v>134764</v>
      </c>
      <c r="K64" s="10">
        <v>129492</v>
      </c>
      <c r="L64" s="10">
        <v>5272</v>
      </c>
      <c r="M64" s="11"/>
      <c r="N64" s="117">
        <v>136307</v>
      </c>
      <c r="O64" s="117">
        <f t="shared" si="0"/>
        <v>-1543</v>
      </c>
    </row>
    <row r="65" spans="1:15" x14ac:dyDescent="0.35">
      <c r="A65">
        <v>2142</v>
      </c>
      <c r="B65" t="s">
        <v>64</v>
      </c>
      <c r="C65" s="109">
        <v>148</v>
      </c>
      <c r="D65" s="107">
        <v>95.7843625339125</v>
      </c>
      <c r="E65" s="112">
        <v>1.5451373907468511</v>
      </c>
      <c r="F65" s="10">
        <v>59200</v>
      </c>
      <c r="G65" s="8">
        <v>0</v>
      </c>
      <c r="H65" s="10">
        <v>0</v>
      </c>
      <c r="I65" s="10">
        <v>59200</v>
      </c>
      <c r="J65" s="10">
        <v>58490</v>
      </c>
      <c r="K65" s="10">
        <v>56202</v>
      </c>
      <c r="L65" s="10">
        <v>2288</v>
      </c>
      <c r="M65" s="11"/>
      <c r="N65" s="117">
        <v>59160</v>
      </c>
      <c r="O65" s="117">
        <f t="shared" si="0"/>
        <v>-670</v>
      </c>
    </row>
    <row r="66" spans="1:15" x14ac:dyDescent="0.35">
      <c r="A66">
        <v>2198</v>
      </c>
      <c r="B66" t="s">
        <v>65</v>
      </c>
      <c r="C66" s="109">
        <v>718</v>
      </c>
      <c r="D66" s="107">
        <v>115.407512486896</v>
      </c>
      <c r="E66" s="112">
        <v>6.2214320760230031</v>
      </c>
      <c r="F66" s="10">
        <v>287200</v>
      </c>
      <c r="G66" s="8">
        <v>0</v>
      </c>
      <c r="H66" s="10">
        <v>0</v>
      </c>
      <c r="I66" s="10">
        <v>287200</v>
      </c>
      <c r="J66" s="10">
        <v>283754</v>
      </c>
      <c r="K66" s="10">
        <v>272655</v>
      </c>
      <c r="L66" s="10">
        <v>11099</v>
      </c>
      <c r="M66" s="11"/>
      <c r="N66" s="117">
        <v>287005</v>
      </c>
      <c r="O66" s="117">
        <f t="shared" si="0"/>
        <v>-3251</v>
      </c>
    </row>
    <row r="67" spans="1:15" x14ac:dyDescent="0.35">
      <c r="A67">
        <v>2212</v>
      </c>
      <c r="B67" t="s">
        <v>426</v>
      </c>
      <c r="C67" s="109">
        <v>88</v>
      </c>
      <c r="D67" s="107">
        <v>159.04975395316501</v>
      </c>
      <c r="E67" s="112">
        <v>0.55328598638331217</v>
      </c>
      <c r="F67" s="10">
        <v>35200</v>
      </c>
      <c r="G67" s="8">
        <v>0</v>
      </c>
      <c r="H67" s="10">
        <v>0</v>
      </c>
      <c r="I67" s="10">
        <v>35200</v>
      </c>
      <c r="J67" s="10">
        <v>34778</v>
      </c>
      <c r="K67" s="10">
        <v>33417</v>
      </c>
      <c r="L67" s="10">
        <v>1361</v>
      </c>
      <c r="M67" s="11"/>
      <c r="N67" s="117">
        <v>35176</v>
      </c>
      <c r="O67" s="117">
        <f t="shared" si="0"/>
        <v>-398</v>
      </c>
    </row>
    <row r="68" spans="1:15" x14ac:dyDescent="0.35">
      <c r="A68">
        <v>2226</v>
      </c>
      <c r="B68" t="s">
        <v>66</v>
      </c>
      <c r="C68" s="109">
        <v>256</v>
      </c>
      <c r="D68" s="107">
        <v>77.661413488014603</v>
      </c>
      <c r="E68" s="112">
        <v>3.2963602966035146</v>
      </c>
      <c r="F68" s="10">
        <v>102400</v>
      </c>
      <c r="G68" s="8">
        <v>0</v>
      </c>
      <c r="H68" s="10">
        <v>0</v>
      </c>
      <c r="I68" s="10">
        <v>102400</v>
      </c>
      <c r="J68" s="10">
        <v>101172</v>
      </c>
      <c r="K68" s="10">
        <v>97214</v>
      </c>
      <c r="L68" s="10">
        <v>3958</v>
      </c>
      <c r="M68" s="11"/>
      <c r="N68" s="117">
        <v>102330</v>
      </c>
      <c r="O68" s="117">
        <f t="shared" si="0"/>
        <v>-1158</v>
      </c>
    </row>
    <row r="69" spans="1:15" x14ac:dyDescent="0.35">
      <c r="A69">
        <v>2233</v>
      </c>
      <c r="B69" t="s">
        <v>67</v>
      </c>
      <c r="C69" s="109">
        <v>884</v>
      </c>
      <c r="D69" s="107">
        <v>262.60624242525301</v>
      </c>
      <c r="E69" s="112">
        <v>3.3662566123180317</v>
      </c>
      <c r="F69" s="10">
        <v>0</v>
      </c>
      <c r="G69" s="8">
        <v>88400</v>
      </c>
      <c r="H69" s="10">
        <v>0</v>
      </c>
      <c r="I69" s="10">
        <v>88400</v>
      </c>
      <c r="J69" s="10">
        <v>87339</v>
      </c>
      <c r="K69" s="10">
        <v>83923</v>
      </c>
      <c r="L69" s="10">
        <v>3416</v>
      </c>
      <c r="M69" s="11"/>
      <c r="N69" s="117">
        <v>88340</v>
      </c>
      <c r="O69" s="117">
        <f t="shared" ref="O69:O132" si="1">J69-N69</f>
        <v>-1001</v>
      </c>
    </row>
    <row r="70" spans="1:15" x14ac:dyDescent="0.35">
      <c r="A70">
        <v>2310</v>
      </c>
      <c r="B70" t="s">
        <v>69</v>
      </c>
      <c r="C70" s="109">
        <v>253</v>
      </c>
      <c r="D70" s="107">
        <v>41.127706396340798</v>
      </c>
      <c r="E70" s="112">
        <v>6.15157085498232</v>
      </c>
      <c r="F70" s="10">
        <v>101200</v>
      </c>
      <c r="G70" s="8">
        <v>0</v>
      </c>
      <c r="H70" s="10">
        <v>0</v>
      </c>
      <c r="I70" s="10">
        <v>101200</v>
      </c>
      <c r="J70" s="10">
        <v>99986</v>
      </c>
      <c r="K70" s="10">
        <v>96074</v>
      </c>
      <c r="L70" s="10">
        <v>3912</v>
      </c>
      <c r="M70" s="11"/>
      <c r="N70" s="117">
        <v>101131</v>
      </c>
      <c r="O70" s="117">
        <f t="shared" si="1"/>
        <v>-1145</v>
      </c>
    </row>
    <row r="71" spans="1:15" x14ac:dyDescent="0.35">
      <c r="A71">
        <v>2394</v>
      </c>
      <c r="B71" t="s">
        <v>70</v>
      </c>
      <c r="C71" s="109">
        <v>403</v>
      </c>
      <c r="D71" s="107">
        <v>148.42725792370601</v>
      </c>
      <c r="E71" s="112">
        <v>2.7151347106819723</v>
      </c>
      <c r="F71" s="10">
        <v>161200</v>
      </c>
      <c r="G71" s="8">
        <v>0</v>
      </c>
      <c r="H71" s="10">
        <v>0</v>
      </c>
      <c r="I71" s="10">
        <v>161200</v>
      </c>
      <c r="J71" s="10">
        <v>159266</v>
      </c>
      <c r="K71" s="10">
        <v>153036</v>
      </c>
      <c r="L71" s="10">
        <v>6230</v>
      </c>
      <c r="M71" s="11"/>
      <c r="N71" s="117">
        <v>161090</v>
      </c>
      <c r="O71" s="117">
        <f t="shared" si="1"/>
        <v>-1824</v>
      </c>
    </row>
    <row r="72" spans="1:15" x14ac:dyDescent="0.35">
      <c r="A72">
        <v>2415</v>
      </c>
      <c r="B72" t="s">
        <v>71</v>
      </c>
      <c r="C72" s="109">
        <v>282</v>
      </c>
      <c r="D72" s="107">
        <v>55.892773073497899</v>
      </c>
      <c r="E72" s="112">
        <v>5.0453750009715126</v>
      </c>
      <c r="F72" s="10">
        <v>112800</v>
      </c>
      <c r="G72" s="8">
        <v>0</v>
      </c>
      <c r="H72" s="10">
        <v>0</v>
      </c>
      <c r="I72" s="10">
        <v>112800</v>
      </c>
      <c r="J72" s="10">
        <v>111447</v>
      </c>
      <c r="K72" s="10">
        <v>107087</v>
      </c>
      <c r="L72" s="10">
        <v>4360</v>
      </c>
      <c r="M72" s="11"/>
      <c r="N72" s="117">
        <v>112723</v>
      </c>
      <c r="O72" s="117">
        <f t="shared" si="1"/>
        <v>-1276</v>
      </c>
    </row>
    <row r="73" spans="1:15" x14ac:dyDescent="0.35">
      <c r="A73">
        <v>2525</v>
      </c>
      <c r="B73" t="s">
        <v>73</v>
      </c>
      <c r="C73" s="109">
        <v>336</v>
      </c>
      <c r="D73" s="107">
        <v>82.183739416265496</v>
      </c>
      <c r="E73" s="112">
        <v>4.088399997207965</v>
      </c>
      <c r="F73" s="10">
        <v>134400</v>
      </c>
      <c r="G73" s="8">
        <v>0</v>
      </c>
      <c r="H73" s="10">
        <v>0</v>
      </c>
      <c r="I73" s="10">
        <v>134400</v>
      </c>
      <c r="J73" s="10">
        <v>132788</v>
      </c>
      <c r="K73" s="10">
        <v>127594</v>
      </c>
      <c r="L73" s="10">
        <v>5194</v>
      </c>
      <c r="M73" s="11"/>
      <c r="N73" s="117">
        <v>134309</v>
      </c>
      <c r="O73" s="117">
        <f t="shared" si="1"/>
        <v>-1521</v>
      </c>
    </row>
    <row r="74" spans="1:15" x14ac:dyDescent="0.35">
      <c r="A74">
        <v>2527</v>
      </c>
      <c r="B74" t="s">
        <v>74</v>
      </c>
      <c r="C74" s="109">
        <v>297</v>
      </c>
      <c r="D74" s="107">
        <v>72.660084457588894</v>
      </c>
      <c r="E74" s="112">
        <v>4.0875262149379488</v>
      </c>
      <c r="F74" s="10">
        <v>118800</v>
      </c>
      <c r="G74" s="8">
        <v>0</v>
      </c>
      <c r="H74" s="10">
        <v>0</v>
      </c>
      <c r="I74" s="10">
        <v>118800</v>
      </c>
      <c r="J74" s="10">
        <v>117375</v>
      </c>
      <c r="K74" s="10">
        <v>112783</v>
      </c>
      <c r="L74" s="10">
        <v>4592</v>
      </c>
      <c r="M74" s="11"/>
      <c r="N74" s="117">
        <v>118719</v>
      </c>
      <c r="O74" s="117">
        <f t="shared" si="1"/>
        <v>-1344</v>
      </c>
    </row>
    <row r="75" spans="1:15" x14ac:dyDescent="0.35">
      <c r="A75">
        <v>2534</v>
      </c>
      <c r="B75" t="s">
        <v>75</v>
      </c>
      <c r="C75" s="109">
        <v>461</v>
      </c>
      <c r="D75" s="107">
        <v>53.1666797927343</v>
      </c>
      <c r="E75" s="112">
        <v>8.6708442542804747</v>
      </c>
      <c r="F75" s="10">
        <v>184400</v>
      </c>
      <c r="G75" s="8">
        <v>0</v>
      </c>
      <c r="H75" s="10">
        <v>0</v>
      </c>
      <c r="I75" s="10">
        <v>184400</v>
      </c>
      <c r="J75" s="10">
        <v>182188</v>
      </c>
      <c r="K75" s="10">
        <v>175061</v>
      </c>
      <c r="L75" s="10">
        <v>7127</v>
      </c>
      <c r="M75" s="11"/>
      <c r="N75" s="117">
        <v>184275</v>
      </c>
      <c r="O75" s="117">
        <f t="shared" si="1"/>
        <v>-2087</v>
      </c>
    </row>
    <row r="76" spans="1:15" x14ac:dyDescent="0.35">
      <c r="A76">
        <v>2541</v>
      </c>
      <c r="B76" t="s">
        <v>76</v>
      </c>
      <c r="C76" s="109">
        <v>474</v>
      </c>
      <c r="D76" s="107">
        <v>139.60295605524499</v>
      </c>
      <c r="E76" s="112">
        <v>3.3953435757651458</v>
      </c>
      <c r="F76" s="10">
        <v>189600</v>
      </c>
      <c r="G76" s="8">
        <v>0</v>
      </c>
      <c r="H76" s="10">
        <v>0</v>
      </c>
      <c r="I76" s="10">
        <v>189600</v>
      </c>
      <c r="J76" s="10">
        <v>187325</v>
      </c>
      <c r="K76" s="10">
        <v>179997</v>
      </c>
      <c r="L76" s="10">
        <v>7328</v>
      </c>
      <c r="M76" s="11"/>
      <c r="N76" s="117">
        <v>189471</v>
      </c>
      <c r="O76" s="117">
        <f t="shared" si="1"/>
        <v>-2146</v>
      </c>
    </row>
    <row r="77" spans="1:15" x14ac:dyDescent="0.35">
      <c r="A77">
        <v>2618</v>
      </c>
      <c r="B77" t="s">
        <v>77</v>
      </c>
      <c r="C77" s="109">
        <v>538</v>
      </c>
      <c r="D77" s="107">
        <v>480.522393783155</v>
      </c>
      <c r="E77" s="112">
        <v>1.1196148336903169</v>
      </c>
      <c r="F77" s="10">
        <v>215200</v>
      </c>
      <c r="G77" s="8">
        <v>0</v>
      </c>
      <c r="H77" s="10">
        <v>0</v>
      </c>
      <c r="I77" s="10">
        <v>215200</v>
      </c>
      <c r="J77" s="10">
        <v>212618</v>
      </c>
      <c r="K77" s="10">
        <v>204301</v>
      </c>
      <c r="L77" s="10">
        <v>8317</v>
      </c>
      <c r="M77" s="11"/>
      <c r="N77" s="117">
        <v>215054</v>
      </c>
      <c r="O77" s="117">
        <f t="shared" si="1"/>
        <v>-2436</v>
      </c>
    </row>
    <row r="78" spans="1:15" x14ac:dyDescent="0.35">
      <c r="A78">
        <v>2625</v>
      </c>
      <c r="B78" t="s">
        <v>78</v>
      </c>
      <c r="C78" s="109">
        <v>351</v>
      </c>
      <c r="D78" s="107">
        <v>51.390938571890203</v>
      </c>
      <c r="E78" s="112">
        <v>6.8299978508660644</v>
      </c>
      <c r="F78" s="10">
        <v>140400</v>
      </c>
      <c r="G78" s="8">
        <v>0</v>
      </c>
      <c r="H78" s="10">
        <v>0</v>
      </c>
      <c r="I78" s="10">
        <v>140400</v>
      </c>
      <c r="J78" s="10">
        <v>138716</v>
      </c>
      <c r="K78" s="10">
        <v>133290</v>
      </c>
      <c r="L78" s="10">
        <v>5426</v>
      </c>
      <c r="M78" s="11"/>
      <c r="N78" s="117">
        <v>140305</v>
      </c>
      <c r="O78" s="117">
        <f t="shared" si="1"/>
        <v>-1589</v>
      </c>
    </row>
    <row r="79" spans="1:15" x14ac:dyDescent="0.35">
      <c r="A79">
        <v>2632</v>
      </c>
      <c r="B79" t="s">
        <v>79</v>
      </c>
      <c r="C79" s="109">
        <v>528</v>
      </c>
      <c r="D79" s="107">
        <v>94.157851479502497</v>
      </c>
      <c r="E79" s="112">
        <v>5.6076045885025518</v>
      </c>
      <c r="F79" s="10">
        <v>211200</v>
      </c>
      <c r="G79" s="8">
        <v>0</v>
      </c>
      <c r="H79" s="10">
        <v>0</v>
      </c>
      <c r="I79" s="10">
        <v>211200</v>
      </c>
      <c r="J79" s="10">
        <v>208666</v>
      </c>
      <c r="K79" s="10">
        <v>200504</v>
      </c>
      <c r="L79" s="10">
        <v>8162</v>
      </c>
      <c r="M79" s="11"/>
      <c r="N79" s="117">
        <v>211057</v>
      </c>
      <c r="O79" s="117">
        <f t="shared" si="1"/>
        <v>-2391</v>
      </c>
    </row>
    <row r="80" spans="1:15" x14ac:dyDescent="0.35">
      <c r="A80">
        <v>2639</v>
      </c>
      <c r="B80" t="s">
        <v>80</v>
      </c>
      <c r="C80" s="109">
        <v>618</v>
      </c>
      <c r="D80" s="107">
        <v>133.528223538047</v>
      </c>
      <c r="E80" s="112">
        <v>4.6282350174748599</v>
      </c>
      <c r="F80" s="10">
        <v>247200</v>
      </c>
      <c r="G80" s="8">
        <v>0</v>
      </c>
      <c r="H80" s="10">
        <v>0</v>
      </c>
      <c r="I80" s="10">
        <v>247200</v>
      </c>
      <c r="J80" s="10">
        <v>244234</v>
      </c>
      <c r="K80" s="10">
        <v>234680</v>
      </c>
      <c r="L80" s="10">
        <v>9554</v>
      </c>
      <c r="M80" s="11"/>
      <c r="N80" s="117">
        <v>247032</v>
      </c>
      <c r="O80" s="117">
        <f t="shared" si="1"/>
        <v>-2798</v>
      </c>
    </row>
    <row r="81" spans="1:15" x14ac:dyDescent="0.35">
      <c r="A81">
        <v>2646</v>
      </c>
      <c r="B81" t="s">
        <v>81</v>
      </c>
      <c r="C81" s="109">
        <v>712</v>
      </c>
      <c r="D81" s="107">
        <v>164.69951739750601</v>
      </c>
      <c r="E81" s="112">
        <v>4.3230242034138566</v>
      </c>
      <c r="F81" s="10">
        <v>284800</v>
      </c>
      <c r="G81" s="8">
        <v>0</v>
      </c>
      <c r="H81" s="10">
        <v>0</v>
      </c>
      <c r="I81" s="10">
        <v>284800</v>
      </c>
      <c r="J81" s="10">
        <v>281383</v>
      </c>
      <c r="K81" s="10">
        <v>270377</v>
      </c>
      <c r="L81" s="10">
        <v>11006</v>
      </c>
      <c r="M81" s="11"/>
      <c r="N81" s="117">
        <v>284607</v>
      </c>
      <c r="O81" s="117">
        <f t="shared" si="1"/>
        <v>-3224</v>
      </c>
    </row>
    <row r="82" spans="1:15" x14ac:dyDescent="0.35">
      <c r="A82">
        <v>2660</v>
      </c>
      <c r="B82" t="s">
        <v>82</v>
      </c>
      <c r="C82" s="109">
        <v>261</v>
      </c>
      <c r="D82" s="107">
        <v>87.240560007862996</v>
      </c>
      <c r="E82" s="112">
        <v>2.9917277006988039</v>
      </c>
      <c r="F82" s="10">
        <v>104400</v>
      </c>
      <c r="G82" s="8">
        <v>0</v>
      </c>
      <c r="H82" s="10">
        <v>0</v>
      </c>
      <c r="I82" s="10">
        <v>104400</v>
      </c>
      <c r="J82" s="10">
        <v>103148</v>
      </c>
      <c r="K82" s="10">
        <v>99113</v>
      </c>
      <c r="L82" s="10">
        <v>4035</v>
      </c>
      <c r="M82" s="11"/>
      <c r="N82" s="117">
        <v>104329</v>
      </c>
      <c r="O82" s="117">
        <f t="shared" si="1"/>
        <v>-1181</v>
      </c>
    </row>
    <row r="83" spans="1:15" x14ac:dyDescent="0.35">
      <c r="A83">
        <v>2737</v>
      </c>
      <c r="B83" t="s">
        <v>83</v>
      </c>
      <c r="C83" s="109">
        <v>239</v>
      </c>
      <c r="D83" s="107">
        <v>57.067127102331902</v>
      </c>
      <c r="E83" s="112">
        <v>4.1880503213597704</v>
      </c>
      <c r="F83" s="10">
        <v>95600</v>
      </c>
      <c r="G83" s="8">
        <v>0</v>
      </c>
      <c r="H83" s="10">
        <v>0</v>
      </c>
      <c r="I83" s="10">
        <v>95600</v>
      </c>
      <c r="J83" s="10">
        <v>94453</v>
      </c>
      <c r="K83" s="10">
        <v>90758</v>
      </c>
      <c r="L83" s="10">
        <v>3695</v>
      </c>
      <c r="M83" s="11"/>
      <c r="N83" s="117">
        <v>95535</v>
      </c>
      <c r="O83" s="117">
        <f t="shared" si="1"/>
        <v>-1082</v>
      </c>
    </row>
    <row r="84" spans="1:15" x14ac:dyDescent="0.35">
      <c r="A84">
        <v>2814</v>
      </c>
      <c r="B84" t="s">
        <v>85</v>
      </c>
      <c r="C84" s="109">
        <v>928</v>
      </c>
      <c r="D84" s="107">
        <v>129.17317163062799</v>
      </c>
      <c r="E84" s="112">
        <v>7.1841543277548805</v>
      </c>
      <c r="F84" s="10">
        <v>0</v>
      </c>
      <c r="G84" s="8">
        <v>92800</v>
      </c>
      <c r="H84" s="10">
        <v>0</v>
      </c>
      <c r="I84" s="10">
        <v>92800</v>
      </c>
      <c r="J84" s="10">
        <v>91687</v>
      </c>
      <c r="K84" s="10">
        <v>88100</v>
      </c>
      <c r="L84" s="10">
        <v>3587</v>
      </c>
      <c r="M84" s="11"/>
      <c r="N84" s="117">
        <v>92737</v>
      </c>
      <c r="O84" s="117">
        <f t="shared" si="1"/>
        <v>-1050</v>
      </c>
    </row>
    <row r="85" spans="1:15" x14ac:dyDescent="0.35">
      <c r="A85">
        <v>5960</v>
      </c>
      <c r="B85" t="s">
        <v>162</v>
      </c>
      <c r="C85" s="109">
        <v>435</v>
      </c>
      <c r="D85" s="107">
        <v>148.257009172344</v>
      </c>
      <c r="E85" s="112">
        <v>2.9340939927792995</v>
      </c>
      <c r="F85" s="10">
        <v>174000</v>
      </c>
      <c r="G85" s="8">
        <v>0</v>
      </c>
      <c r="H85" s="10">
        <v>0</v>
      </c>
      <c r="I85" s="10">
        <v>174000</v>
      </c>
      <c r="J85" s="10">
        <v>171913</v>
      </c>
      <c r="K85" s="10">
        <v>165188</v>
      </c>
      <c r="L85" s="10">
        <v>6725</v>
      </c>
      <c r="M85" s="11"/>
      <c r="N85" s="117">
        <v>173882</v>
      </c>
      <c r="O85" s="117">
        <f t="shared" si="1"/>
        <v>-1969</v>
      </c>
    </row>
    <row r="86" spans="1:15" x14ac:dyDescent="0.35">
      <c r="A86">
        <v>2863</v>
      </c>
      <c r="B86" t="s">
        <v>429</v>
      </c>
      <c r="C86" s="109">
        <v>246</v>
      </c>
      <c r="D86" s="107">
        <v>71.041461899833905</v>
      </c>
      <c r="E86" s="112">
        <v>3.4627665791401054</v>
      </c>
      <c r="F86" s="10">
        <v>98400</v>
      </c>
      <c r="G86" s="8">
        <v>0</v>
      </c>
      <c r="H86" s="10">
        <v>0</v>
      </c>
      <c r="I86" s="10">
        <v>98400</v>
      </c>
      <c r="J86" s="10">
        <v>97219</v>
      </c>
      <c r="K86" s="10">
        <v>93416</v>
      </c>
      <c r="L86" s="10">
        <v>3803</v>
      </c>
      <c r="M86" s="11"/>
      <c r="N86" s="117">
        <v>98333</v>
      </c>
      <c r="O86" s="117">
        <f t="shared" si="1"/>
        <v>-1114</v>
      </c>
    </row>
    <row r="87" spans="1:15" x14ac:dyDescent="0.35">
      <c r="A87">
        <v>1848</v>
      </c>
      <c r="B87" t="s">
        <v>424</v>
      </c>
      <c r="C87" s="109">
        <v>545</v>
      </c>
      <c r="D87" s="107">
        <v>127.734491384199</v>
      </c>
      <c r="E87" s="112">
        <v>4.2666627791295024</v>
      </c>
      <c r="F87" s="10">
        <v>218000</v>
      </c>
      <c r="G87" s="8">
        <v>0</v>
      </c>
      <c r="H87" s="10">
        <v>0</v>
      </c>
      <c r="I87" s="10">
        <v>218000</v>
      </c>
      <c r="J87" s="10">
        <v>215385</v>
      </c>
      <c r="K87" s="10">
        <v>206959</v>
      </c>
      <c r="L87" s="10">
        <v>8426</v>
      </c>
      <c r="M87" s="11"/>
      <c r="N87" s="117">
        <v>217852</v>
      </c>
      <c r="O87" s="117">
        <f t="shared" si="1"/>
        <v>-2467</v>
      </c>
    </row>
    <row r="88" spans="1:15" x14ac:dyDescent="0.35">
      <c r="A88">
        <v>2856</v>
      </c>
      <c r="B88" t="s">
        <v>86</v>
      </c>
      <c r="C88" s="109">
        <v>717</v>
      </c>
      <c r="D88" s="107">
        <v>109.380465921397</v>
      </c>
      <c r="E88" s="112">
        <v>6.5551009859041063</v>
      </c>
      <c r="F88" s="10">
        <v>286800</v>
      </c>
      <c r="G88" s="8">
        <v>0</v>
      </c>
      <c r="H88" s="10">
        <v>0</v>
      </c>
      <c r="I88" s="10">
        <v>286800</v>
      </c>
      <c r="J88" s="10">
        <v>283359</v>
      </c>
      <c r="K88" s="10">
        <v>272275</v>
      </c>
      <c r="L88" s="10">
        <v>11084</v>
      </c>
      <c r="M88" s="11"/>
      <c r="N88" s="117">
        <v>286605</v>
      </c>
      <c r="O88" s="117">
        <f t="shared" si="1"/>
        <v>-3246</v>
      </c>
    </row>
    <row r="89" spans="1:15" x14ac:dyDescent="0.35">
      <c r="A89">
        <v>2891</v>
      </c>
      <c r="B89" t="s">
        <v>87</v>
      </c>
      <c r="C89" s="109">
        <v>276</v>
      </c>
      <c r="D89" s="107">
        <v>181.29869219853401</v>
      </c>
      <c r="E89" s="112">
        <v>1.5223496466138973</v>
      </c>
      <c r="F89" s="10">
        <v>110400</v>
      </c>
      <c r="G89" s="8">
        <v>0</v>
      </c>
      <c r="H89" s="10">
        <v>0</v>
      </c>
      <c r="I89" s="10">
        <v>110400</v>
      </c>
      <c r="J89" s="10">
        <v>109076</v>
      </c>
      <c r="K89" s="10">
        <v>104809</v>
      </c>
      <c r="L89" s="10">
        <v>4267</v>
      </c>
      <c r="M89" s="11"/>
      <c r="N89" s="117">
        <v>110325</v>
      </c>
      <c r="O89" s="117">
        <f t="shared" si="1"/>
        <v>-1249</v>
      </c>
    </row>
    <row r="90" spans="1:15" x14ac:dyDescent="0.35">
      <c r="A90">
        <v>3647</v>
      </c>
      <c r="B90" t="s">
        <v>104</v>
      </c>
      <c r="C90" s="109">
        <v>720</v>
      </c>
      <c r="D90" s="107">
        <v>751.46881577143199</v>
      </c>
      <c r="E90" s="112">
        <v>0.95812359061217034</v>
      </c>
      <c r="F90" s="10">
        <v>288000</v>
      </c>
      <c r="G90" s="8">
        <v>0</v>
      </c>
      <c r="H90" s="10">
        <v>0</v>
      </c>
      <c r="I90" s="10">
        <v>288000</v>
      </c>
      <c r="J90" s="10">
        <v>284545</v>
      </c>
      <c r="K90" s="10">
        <v>273414</v>
      </c>
      <c r="L90" s="10">
        <v>11131</v>
      </c>
      <c r="M90" s="11"/>
      <c r="N90" s="117">
        <v>287804</v>
      </c>
      <c r="O90" s="117">
        <f t="shared" si="1"/>
        <v>-3259</v>
      </c>
    </row>
    <row r="91" spans="1:15" x14ac:dyDescent="0.35">
      <c r="A91">
        <v>2940</v>
      </c>
      <c r="B91" t="s">
        <v>89</v>
      </c>
      <c r="C91" s="109">
        <v>250</v>
      </c>
      <c r="D91" s="107">
        <v>242.86758727717199</v>
      </c>
      <c r="E91" s="112">
        <v>1.0293674952791794</v>
      </c>
      <c r="F91" s="10">
        <v>100000</v>
      </c>
      <c r="G91" s="8">
        <v>0</v>
      </c>
      <c r="H91" s="10">
        <v>0</v>
      </c>
      <c r="I91" s="10">
        <v>100000</v>
      </c>
      <c r="J91" s="10">
        <v>98800</v>
      </c>
      <c r="K91" s="10">
        <v>94935</v>
      </c>
      <c r="L91" s="10">
        <v>3865</v>
      </c>
      <c r="M91" s="11"/>
      <c r="N91" s="117">
        <v>99932</v>
      </c>
      <c r="O91" s="117">
        <f t="shared" si="1"/>
        <v>-1132</v>
      </c>
    </row>
    <row r="92" spans="1:15" x14ac:dyDescent="0.35">
      <c r="A92">
        <v>2961</v>
      </c>
      <c r="B92" t="s">
        <v>90</v>
      </c>
      <c r="C92" s="109">
        <v>411</v>
      </c>
      <c r="D92" s="107">
        <v>86.829181338948203</v>
      </c>
      <c r="E92" s="112">
        <v>4.7334317065090348</v>
      </c>
      <c r="F92" s="10">
        <v>164400</v>
      </c>
      <c r="G92" s="8">
        <v>0</v>
      </c>
      <c r="H92" s="10">
        <v>0</v>
      </c>
      <c r="I92" s="10">
        <v>164400</v>
      </c>
      <c r="J92" s="10">
        <v>162428</v>
      </c>
      <c r="K92" s="10">
        <v>156074</v>
      </c>
      <c r="L92" s="10">
        <v>6354</v>
      </c>
      <c r="M92" s="11"/>
      <c r="N92" s="117">
        <v>164288</v>
      </c>
      <c r="O92" s="117">
        <f t="shared" si="1"/>
        <v>-1860</v>
      </c>
    </row>
    <row r="93" spans="1:15" x14ac:dyDescent="0.35">
      <c r="A93">
        <v>3087</v>
      </c>
      <c r="B93" t="s">
        <v>91</v>
      </c>
      <c r="C93" s="109">
        <v>97</v>
      </c>
      <c r="D93" s="107">
        <v>15.5264824570306</v>
      </c>
      <c r="E93" s="112">
        <v>6.2473905643758414</v>
      </c>
      <c r="F93" s="10">
        <v>38800</v>
      </c>
      <c r="G93" s="8">
        <v>0</v>
      </c>
      <c r="H93" s="10">
        <v>0</v>
      </c>
      <c r="I93" s="10">
        <v>38800</v>
      </c>
      <c r="J93" s="10">
        <v>38335</v>
      </c>
      <c r="K93" s="10">
        <v>36835</v>
      </c>
      <c r="L93" s="10">
        <v>1500</v>
      </c>
      <c r="M93" s="11"/>
      <c r="N93" s="117">
        <v>38774</v>
      </c>
      <c r="O93" s="117">
        <f t="shared" si="1"/>
        <v>-439</v>
      </c>
    </row>
    <row r="94" spans="1:15" x14ac:dyDescent="0.35">
      <c r="A94">
        <v>3094</v>
      </c>
      <c r="B94" t="s">
        <v>92</v>
      </c>
      <c r="C94" s="109">
        <v>89</v>
      </c>
      <c r="D94" s="107">
        <v>16.8975698312696</v>
      </c>
      <c r="E94" s="112">
        <v>5.267029572222989</v>
      </c>
      <c r="F94" s="10">
        <v>35600</v>
      </c>
      <c r="G94" s="8">
        <v>0</v>
      </c>
      <c r="H94" s="10">
        <v>0</v>
      </c>
      <c r="I94" s="10">
        <v>35600</v>
      </c>
      <c r="J94" s="10">
        <v>35173</v>
      </c>
      <c r="K94" s="10">
        <v>33797</v>
      </c>
      <c r="L94" s="10">
        <v>1376</v>
      </c>
      <c r="M94" s="11"/>
      <c r="N94" s="117">
        <v>35576</v>
      </c>
      <c r="O94" s="117">
        <f t="shared" si="1"/>
        <v>-403</v>
      </c>
    </row>
    <row r="95" spans="1:15" x14ac:dyDescent="0.35">
      <c r="A95">
        <v>3206</v>
      </c>
      <c r="B95" t="s">
        <v>93</v>
      </c>
      <c r="C95" s="109">
        <v>505</v>
      </c>
      <c r="D95" s="107">
        <v>112.706657772428</v>
      </c>
      <c r="E95" s="112">
        <v>4.4806581082341408</v>
      </c>
      <c r="F95" s="10">
        <v>202000</v>
      </c>
      <c r="G95" s="8">
        <v>0</v>
      </c>
      <c r="H95" s="10">
        <v>0</v>
      </c>
      <c r="I95" s="10">
        <v>202000</v>
      </c>
      <c r="J95" s="10">
        <v>199577</v>
      </c>
      <c r="K95" s="10">
        <v>191770</v>
      </c>
      <c r="L95" s="10">
        <v>7807</v>
      </c>
      <c r="M95" s="11"/>
      <c r="N95" s="117">
        <v>201863</v>
      </c>
      <c r="O95" s="117">
        <f t="shared" si="1"/>
        <v>-2286</v>
      </c>
    </row>
    <row r="96" spans="1:15" x14ac:dyDescent="0.35">
      <c r="A96">
        <v>3213</v>
      </c>
      <c r="B96" t="s">
        <v>94</v>
      </c>
      <c r="C96" s="109">
        <v>475</v>
      </c>
      <c r="D96" s="107">
        <v>109.35386910011</v>
      </c>
      <c r="E96" s="112">
        <v>4.3436963310841117</v>
      </c>
      <c r="F96" s="10">
        <v>190000</v>
      </c>
      <c r="G96" s="8">
        <v>0</v>
      </c>
      <c r="H96" s="10">
        <v>0</v>
      </c>
      <c r="I96" s="10">
        <v>190000</v>
      </c>
      <c r="J96" s="10">
        <v>187721</v>
      </c>
      <c r="K96" s="10">
        <v>180377</v>
      </c>
      <c r="L96" s="10">
        <v>7344</v>
      </c>
      <c r="M96" s="11"/>
      <c r="N96" s="117">
        <v>189871</v>
      </c>
      <c r="O96" s="117">
        <f t="shared" si="1"/>
        <v>-2150</v>
      </c>
    </row>
    <row r="97" spans="1:15" x14ac:dyDescent="0.35">
      <c r="A97">
        <v>3276</v>
      </c>
      <c r="B97" t="s">
        <v>95</v>
      </c>
      <c r="C97" s="109">
        <v>651</v>
      </c>
      <c r="D97" s="107">
        <v>109.897696782222</v>
      </c>
      <c r="E97" s="112">
        <v>5.9236910241171801</v>
      </c>
      <c r="F97" s="10">
        <v>260400</v>
      </c>
      <c r="G97" s="8">
        <v>0</v>
      </c>
      <c r="H97" s="10">
        <v>0</v>
      </c>
      <c r="I97" s="10">
        <v>260400</v>
      </c>
      <c r="J97" s="10">
        <v>257276</v>
      </c>
      <c r="K97" s="10">
        <v>247212</v>
      </c>
      <c r="L97" s="10">
        <v>10064</v>
      </c>
      <c r="M97" s="11"/>
      <c r="N97" s="117">
        <v>260223</v>
      </c>
      <c r="O97" s="117">
        <f t="shared" si="1"/>
        <v>-2947</v>
      </c>
    </row>
    <row r="98" spans="1:15" x14ac:dyDescent="0.35">
      <c r="A98">
        <v>3304</v>
      </c>
      <c r="B98" t="s">
        <v>96</v>
      </c>
      <c r="C98" s="109">
        <v>694</v>
      </c>
      <c r="D98" s="107">
        <v>103.976860943354</v>
      </c>
      <c r="E98" s="112">
        <v>6.6745619525683439</v>
      </c>
      <c r="F98" s="10">
        <v>277600</v>
      </c>
      <c r="G98" s="8">
        <v>0</v>
      </c>
      <c r="H98" s="10">
        <v>0</v>
      </c>
      <c r="I98" s="10">
        <v>277600</v>
      </c>
      <c r="J98" s="10">
        <v>274270</v>
      </c>
      <c r="K98" s="10">
        <v>263540</v>
      </c>
      <c r="L98" s="10">
        <v>10730</v>
      </c>
      <c r="M98" s="11"/>
      <c r="N98" s="117">
        <v>277411</v>
      </c>
      <c r="O98" s="117">
        <f t="shared" si="1"/>
        <v>-3141</v>
      </c>
    </row>
    <row r="99" spans="1:15" x14ac:dyDescent="0.35">
      <c r="A99">
        <v>3318</v>
      </c>
      <c r="B99" t="s">
        <v>97</v>
      </c>
      <c r="C99" s="109">
        <v>483</v>
      </c>
      <c r="D99" s="107">
        <v>127.099931612668</v>
      </c>
      <c r="E99" s="112">
        <v>3.8001594011232305</v>
      </c>
      <c r="F99" s="10">
        <v>193200</v>
      </c>
      <c r="G99" s="8">
        <v>0</v>
      </c>
      <c r="H99" s="10">
        <v>0</v>
      </c>
      <c r="I99" s="10">
        <v>193200</v>
      </c>
      <c r="J99" s="10">
        <v>190882</v>
      </c>
      <c r="K99" s="10">
        <v>183416</v>
      </c>
      <c r="L99" s="10">
        <v>7466</v>
      </c>
      <c r="M99" s="11"/>
      <c r="N99" s="117">
        <v>193069</v>
      </c>
      <c r="O99" s="117">
        <f t="shared" si="1"/>
        <v>-2187</v>
      </c>
    </row>
    <row r="100" spans="1:15" x14ac:dyDescent="0.35">
      <c r="A100">
        <v>3325</v>
      </c>
      <c r="B100" t="s">
        <v>98</v>
      </c>
      <c r="C100" s="109">
        <v>800</v>
      </c>
      <c r="D100" s="107">
        <v>177.79571071039999</v>
      </c>
      <c r="E100" s="112">
        <v>4.4995461184272809</v>
      </c>
      <c r="F100" s="10">
        <v>0</v>
      </c>
      <c r="G100" s="8">
        <v>80000</v>
      </c>
      <c r="H100" s="10">
        <v>0</v>
      </c>
      <c r="I100" s="10">
        <v>80000</v>
      </c>
      <c r="J100" s="10">
        <v>79040</v>
      </c>
      <c r="K100" s="10">
        <v>75949</v>
      </c>
      <c r="L100" s="10">
        <v>3091</v>
      </c>
      <c r="M100" s="11"/>
      <c r="N100" s="117">
        <v>79946</v>
      </c>
      <c r="O100" s="117">
        <f t="shared" si="1"/>
        <v>-906</v>
      </c>
    </row>
    <row r="101" spans="1:15" x14ac:dyDescent="0.35">
      <c r="A101">
        <v>3427</v>
      </c>
      <c r="B101" t="s">
        <v>99</v>
      </c>
      <c r="C101" s="109">
        <v>277</v>
      </c>
      <c r="D101" s="107">
        <v>201.11918201422699</v>
      </c>
      <c r="E101" s="112">
        <v>1.3772927933865864</v>
      </c>
      <c r="F101" s="10">
        <v>110800</v>
      </c>
      <c r="G101" s="8">
        <v>0</v>
      </c>
      <c r="H101" s="10">
        <v>0</v>
      </c>
      <c r="I101" s="10">
        <v>110800</v>
      </c>
      <c r="J101" s="10">
        <v>109471</v>
      </c>
      <c r="K101" s="10">
        <v>105189</v>
      </c>
      <c r="L101" s="10">
        <v>4282</v>
      </c>
      <c r="M101" s="11"/>
      <c r="N101" s="117">
        <v>110725</v>
      </c>
      <c r="O101" s="117">
        <f t="shared" si="1"/>
        <v>-1254</v>
      </c>
    </row>
    <row r="102" spans="1:15" x14ac:dyDescent="0.35">
      <c r="A102">
        <v>3428</v>
      </c>
      <c r="B102" t="s">
        <v>100</v>
      </c>
      <c r="C102" s="109">
        <v>744</v>
      </c>
      <c r="D102" s="107">
        <v>190.191892032504</v>
      </c>
      <c r="E102" s="112">
        <v>3.911838680656532</v>
      </c>
      <c r="F102" s="10">
        <v>297600</v>
      </c>
      <c r="G102" s="8">
        <v>0</v>
      </c>
      <c r="H102" s="10">
        <v>0</v>
      </c>
      <c r="I102" s="10">
        <v>297600</v>
      </c>
      <c r="J102" s="10">
        <v>294030</v>
      </c>
      <c r="K102" s="10">
        <v>282528</v>
      </c>
      <c r="L102" s="10">
        <v>11502</v>
      </c>
      <c r="M102" s="11"/>
      <c r="N102" s="117">
        <v>297398</v>
      </c>
      <c r="O102" s="117">
        <f t="shared" si="1"/>
        <v>-3368</v>
      </c>
    </row>
    <row r="103" spans="1:15" x14ac:dyDescent="0.35">
      <c r="A103">
        <v>3434</v>
      </c>
      <c r="B103" t="s">
        <v>101</v>
      </c>
      <c r="C103" s="109">
        <v>1037</v>
      </c>
      <c r="D103" s="107">
        <v>367.29399693629199</v>
      </c>
      <c r="E103" s="112">
        <v>2.8233513442907427</v>
      </c>
      <c r="F103" s="10">
        <v>0</v>
      </c>
      <c r="G103" s="8">
        <v>0</v>
      </c>
      <c r="H103" s="10">
        <v>48650</v>
      </c>
      <c r="I103" s="10">
        <v>48650</v>
      </c>
      <c r="J103" s="10">
        <v>48067</v>
      </c>
      <c r="K103" s="10">
        <v>46185</v>
      </c>
      <c r="L103" s="10">
        <v>1882</v>
      </c>
      <c r="M103" s="11"/>
      <c r="N103" s="117">
        <v>48616</v>
      </c>
      <c r="O103" s="117">
        <f t="shared" si="1"/>
        <v>-549</v>
      </c>
    </row>
    <row r="104" spans="1:15" x14ac:dyDescent="0.35">
      <c r="A104">
        <v>3484</v>
      </c>
      <c r="B104" t="s">
        <v>102</v>
      </c>
      <c r="C104" s="109">
        <v>138</v>
      </c>
      <c r="D104" s="107">
        <v>184.68195716643899</v>
      </c>
      <c r="E104" s="112">
        <v>0.74723054767949915</v>
      </c>
      <c r="F104" s="10">
        <v>55200</v>
      </c>
      <c r="G104" s="8">
        <v>0</v>
      </c>
      <c r="H104" s="10">
        <v>0</v>
      </c>
      <c r="I104" s="10">
        <v>55200</v>
      </c>
      <c r="J104" s="10">
        <v>54538</v>
      </c>
      <c r="K104" s="10">
        <v>52405</v>
      </c>
      <c r="L104" s="10">
        <v>2133</v>
      </c>
      <c r="M104" s="11"/>
      <c r="N104" s="117">
        <v>55163</v>
      </c>
      <c r="O104" s="117">
        <f t="shared" si="1"/>
        <v>-625</v>
      </c>
    </row>
    <row r="105" spans="1:15" x14ac:dyDescent="0.35">
      <c r="A105">
        <v>3633</v>
      </c>
      <c r="B105" t="s">
        <v>437</v>
      </c>
      <c r="C105" s="109">
        <v>726</v>
      </c>
      <c r="D105" s="107">
        <v>134.523459480074</v>
      </c>
      <c r="E105" s="112">
        <v>5.3968282023518528</v>
      </c>
      <c r="F105" s="10">
        <v>290400</v>
      </c>
      <c r="G105" s="8">
        <v>0</v>
      </c>
      <c r="H105" s="10">
        <v>0</v>
      </c>
      <c r="I105" s="10">
        <v>290400</v>
      </c>
      <c r="J105" s="10">
        <v>286916</v>
      </c>
      <c r="K105" s="10">
        <v>275693</v>
      </c>
      <c r="L105" s="10">
        <v>11223</v>
      </c>
      <c r="M105" s="11"/>
      <c r="N105" s="117">
        <v>290203</v>
      </c>
      <c r="O105" s="117">
        <f t="shared" si="1"/>
        <v>-3287</v>
      </c>
    </row>
    <row r="106" spans="1:15" x14ac:dyDescent="0.35">
      <c r="A106">
        <v>3640</v>
      </c>
      <c r="B106" t="s">
        <v>103</v>
      </c>
      <c r="C106" s="109">
        <v>558</v>
      </c>
      <c r="D106" s="107">
        <v>250.263750175583</v>
      </c>
      <c r="E106" s="112">
        <v>2.229647720089353</v>
      </c>
      <c r="F106" s="10">
        <v>223200</v>
      </c>
      <c r="G106" s="8">
        <v>0</v>
      </c>
      <c r="H106" s="10">
        <v>0</v>
      </c>
      <c r="I106" s="10">
        <v>223200</v>
      </c>
      <c r="J106" s="10">
        <v>220522</v>
      </c>
      <c r="K106" s="10">
        <v>211896</v>
      </c>
      <c r="L106" s="10">
        <v>8626</v>
      </c>
      <c r="M106" s="11"/>
      <c r="N106" s="117">
        <v>223048</v>
      </c>
      <c r="O106" s="117">
        <f t="shared" si="1"/>
        <v>-2526</v>
      </c>
    </row>
    <row r="107" spans="1:15" x14ac:dyDescent="0.35">
      <c r="A107">
        <v>3661</v>
      </c>
      <c r="B107" t="s">
        <v>106</v>
      </c>
      <c r="C107" s="109">
        <v>835</v>
      </c>
      <c r="D107" s="107">
        <v>101.018080523595</v>
      </c>
      <c r="E107" s="112">
        <v>8.2658470213653228</v>
      </c>
      <c r="F107" s="10">
        <v>0</v>
      </c>
      <c r="G107" s="8">
        <v>83500</v>
      </c>
      <c r="H107" s="10">
        <v>0</v>
      </c>
      <c r="I107" s="10">
        <v>83500</v>
      </c>
      <c r="J107" s="10">
        <v>82498</v>
      </c>
      <c r="K107" s="10">
        <v>79271</v>
      </c>
      <c r="L107" s="10">
        <v>3227</v>
      </c>
      <c r="M107" s="11"/>
      <c r="N107" s="117">
        <v>83443</v>
      </c>
      <c r="O107" s="117">
        <f t="shared" si="1"/>
        <v>-945</v>
      </c>
    </row>
    <row r="108" spans="1:15" x14ac:dyDescent="0.35">
      <c r="A108">
        <v>3668</v>
      </c>
      <c r="B108" t="s">
        <v>107</v>
      </c>
      <c r="C108" s="109">
        <v>953</v>
      </c>
      <c r="D108" s="107">
        <v>186.675375548066</v>
      </c>
      <c r="E108" s="112">
        <v>5.105118964952168</v>
      </c>
      <c r="F108" s="10">
        <v>0</v>
      </c>
      <c r="G108" s="8">
        <v>95300</v>
      </c>
      <c r="H108" s="10">
        <v>0</v>
      </c>
      <c r="I108" s="10">
        <v>95300</v>
      </c>
      <c r="J108" s="10">
        <v>94157</v>
      </c>
      <c r="K108" s="10">
        <v>90473</v>
      </c>
      <c r="L108" s="10">
        <v>3684</v>
      </c>
      <c r="M108" s="11"/>
      <c r="N108" s="117">
        <v>95235</v>
      </c>
      <c r="O108" s="117">
        <f t="shared" si="1"/>
        <v>-1078</v>
      </c>
    </row>
    <row r="109" spans="1:15" x14ac:dyDescent="0.35">
      <c r="A109">
        <v>3689</v>
      </c>
      <c r="B109" t="s">
        <v>108</v>
      </c>
      <c r="C109" s="109">
        <v>690</v>
      </c>
      <c r="D109" s="107">
        <v>177.93727795977</v>
      </c>
      <c r="E109" s="112">
        <v>3.8777709084433827</v>
      </c>
      <c r="F109" s="10">
        <v>276000</v>
      </c>
      <c r="G109" s="8">
        <v>0</v>
      </c>
      <c r="H109" s="10">
        <v>0</v>
      </c>
      <c r="I109" s="10">
        <v>276000</v>
      </c>
      <c r="J109" s="10">
        <v>272689</v>
      </c>
      <c r="K109" s="10">
        <v>262022</v>
      </c>
      <c r="L109" s="10">
        <v>10667</v>
      </c>
      <c r="M109" s="11"/>
      <c r="N109" s="117">
        <v>275813</v>
      </c>
      <c r="O109" s="117">
        <f t="shared" si="1"/>
        <v>-3124</v>
      </c>
    </row>
    <row r="110" spans="1:15" x14ac:dyDescent="0.35">
      <c r="A110">
        <v>3696</v>
      </c>
      <c r="B110" t="s">
        <v>109</v>
      </c>
      <c r="C110" s="109">
        <v>335</v>
      </c>
      <c r="D110" s="107">
        <v>64.724429109187696</v>
      </c>
      <c r="E110" s="112">
        <v>5.1757891820855999</v>
      </c>
      <c r="F110" s="10">
        <v>134000</v>
      </c>
      <c r="G110" s="8">
        <v>0</v>
      </c>
      <c r="H110" s="10">
        <v>0</v>
      </c>
      <c r="I110" s="10">
        <v>134000</v>
      </c>
      <c r="J110" s="10">
        <v>132392</v>
      </c>
      <c r="K110" s="10">
        <v>127214</v>
      </c>
      <c r="L110" s="10">
        <v>5178</v>
      </c>
      <c r="M110" s="11"/>
      <c r="N110" s="117">
        <v>133909</v>
      </c>
      <c r="O110" s="117">
        <f t="shared" si="1"/>
        <v>-1517</v>
      </c>
    </row>
    <row r="111" spans="1:15" x14ac:dyDescent="0.35">
      <c r="A111">
        <v>3871</v>
      </c>
      <c r="B111" t="s">
        <v>111</v>
      </c>
      <c r="C111" s="109">
        <v>725</v>
      </c>
      <c r="D111" s="107">
        <v>229.235544283346</v>
      </c>
      <c r="E111" s="112">
        <v>3.1626857966837187</v>
      </c>
      <c r="F111" s="10">
        <v>290000</v>
      </c>
      <c r="G111" s="8">
        <v>0</v>
      </c>
      <c r="H111" s="10">
        <v>0</v>
      </c>
      <c r="I111" s="10">
        <v>290000</v>
      </c>
      <c r="J111" s="10">
        <v>286521</v>
      </c>
      <c r="K111" s="10">
        <v>275313</v>
      </c>
      <c r="L111" s="10">
        <v>11208</v>
      </c>
      <c r="M111" s="11"/>
      <c r="N111" s="117">
        <v>289803</v>
      </c>
      <c r="O111" s="117">
        <f t="shared" si="1"/>
        <v>-3282</v>
      </c>
    </row>
    <row r="112" spans="1:15" x14ac:dyDescent="0.35">
      <c r="A112">
        <v>3899</v>
      </c>
      <c r="B112" t="s">
        <v>112</v>
      </c>
      <c r="C112" s="109">
        <v>893</v>
      </c>
      <c r="D112" s="107">
        <v>273.00064407986298</v>
      </c>
      <c r="E112" s="112">
        <v>3.2710545537715427</v>
      </c>
      <c r="F112" s="10">
        <v>0</v>
      </c>
      <c r="G112" s="8">
        <v>89300</v>
      </c>
      <c r="H112" s="10">
        <v>0</v>
      </c>
      <c r="I112" s="10">
        <v>89300</v>
      </c>
      <c r="J112" s="10">
        <v>88229</v>
      </c>
      <c r="K112" s="10">
        <v>84777</v>
      </c>
      <c r="L112" s="10">
        <v>3452</v>
      </c>
      <c r="M112" s="11"/>
      <c r="N112" s="117">
        <v>89239</v>
      </c>
      <c r="O112" s="117">
        <f t="shared" si="1"/>
        <v>-1010</v>
      </c>
    </row>
    <row r="113" spans="1:15" x14ac:dyDescent="0.35">
      <c r="A113">
        <v>3920</v>
      </c>
      <c r="B113" t="s">
        <v>113</v>
      </c>
      <c r="C113" s="109">
        <v>303</v>
      </c>
      <c r="D113" s="107">
        <v>87.552090622534195</v>
      </c>
      <c r="E113" s="112">
        <v>3.4607968564261071</v>
      </c>
      <c r="F113" s="10">
        <v>121200</v>
      </c>
      <c r="G113" s="8">
        <v>0</v>
      </c>
      <c r="H113" s="10">
        <v>0</v>
      </c>
      <c r="I113" s="10">
        <v>121200</v>
      </c>
      <c r="J113" s="10">
        <v>119746</v>
      </c>
      <c r="K113" s="10">
        <v>115062</v>
      </c>
      <c r="L113" s="10">
        <v>4684</v>
      </c>
      <c r="M113" s="11"/>
      <c r="N113" s="117">
        <v>121118</v>
      </c>
      <c r="O113" s="117">
        <f t="shared" si="1"/>
        <v>-1372</v>
      </c>
    </row>
    <row r="114" spans="1:15" x14ac:dyDescent="0.35">
      <c r="A114">
        <v>3948</v>
      </c>
      <c r="B114" t="s">
        <v>114</v>
      </c>
      <c r="C114" s="109">
        <v>595</v>
      </c>
      <c r="D114" s="107">
        <v>119.95646503125</v>
      </c>
      <c r="E114" s="112">
        <v>4.9601328268967899</v>
      </c>
      <c r="F114" s="10">
        <v>238000</v>
      </c>
      <c r="G114" s="8">
        <v>0</v>
      </c>
      <c r="H114" s="10">
        <v>0</v>
      </c>
      <c r="I114" s="10">
        <v>238000</v>
      </c>
      <c r="J114" s="10">
        <v>235145</v>
      </c>
      <c r="K114" s="10">
        <v>225946</v>
      </c>
      <c r="L114" s="10">
        <v>9199</v>
      </c>
      <c r="M114" s="11"/>
      <c r="N114" s="117">
        <v>237838</v>
      </c>
      <c r="O114" s="117">
        <f t="shared" si="1"/>
        <v>-2693</v>
      </c>
    </row>
    <row r="115" spans="1:15" x14ac:dyDescent="0.35">
      <c r="A115">
        <v>3969</v>
      </c>
      <c r="B115" t="s">
        <v>115</v>
      </c>
      <c r="C115" s="109">
        <v>347</v>
      </c>
      <c r="D115" s="107">
        <v>71.288940305152806</v>
      </c>
      <c r="E115" s="112">
        <v>4.867515192604408</v>
      </c>
      <c r="F115" s="10">
        <v>138800</v>
      </c>
      <c r="G115" s="8">
        <v>0</v>
      </c>
      <c r="H115" s="10">
        <v>0</v>
      </c>
      <c r="I115" s="10">
        <v>138800</v>
      </c>
      <c r="J115" s="10">
        <v>137135</v>
      </c>
      <c r="K115" s="10">
        <v>131771</v>
      </c>
      <c r="L115" s="10">
        <v>5364</v>
      </c>
      <c r="M115" s="11"/>
      <c r="N115" s="117">
        <v>138706</v>
      </c>
      <c r="O115" s="117">
        <f t="shared" si="1"/>
        <v>-1571</v>
      </c>
    </row>
    <row r="116" spans="1:15" x14ac:dyDescent="0.35">
      <c r="A116">
        <v>4690</v>
      </c>
      <c r="B116" t="s">
        <v>138</v>
      </c>
      <c r="C116" s="109">
        <v>201</v>
      </c>
      <c r="D116" s="107">
        <v>20.4255029496574</v>
      </c>
      <c r="E116" s="112">
        <v>9.840638954908643</v>
      </c>
      <c r="F116" s="10">
        <v>80400</v>
      </c>
      <c r="G116" s="8">
        <v>0</v>
      </c>
      <c r="H116" s="10">
        <v>0</v>
      </c>
      <c r="I116" s="10">
        <v>80400</v>
      </c>
      <c r="J116" s="10">
        <v>79435</v>
      </c>
      <c r="K116" s="10">
        <v>76328</v>
      </c>
      <c r="L116" s="10">
        <v>3107</v>
      </c>
      <c r="M116" s="11"/>
      <c r="N116" s="117">
        <v>80345</v>
      </c>
      <c r="O116" s="117">
        <f t="shared" si="1"/>
        <v>-910</v>
      </c>
    </row>
    <row r="117" spans="1:15" x14ac:dyDescent="0.35">
      <c r="A117">
        <v>2016</v>
      </c>
      <c r="B117" t="s">
        <v>60</v>
      </c>
      <c r="C117" s="109">
        <v>446</v>
      </c>
      <c r="D117" s="107">
        <v>162.07970517279199</v>
      </c>
      <c r="E117" s="112">
        <v>2.7517325474187078</v>
      </c>
      <c r="F117" s="10">
        <v>178400</v>
      </c>
      <c r="G117" s="8">
        <v>0</v>
      </c>
      <c r="H117" s="10">
        <v>0</v>
      </c>
      <c r="I117" s="10">
        <v>178400</v>
      </c>
      <c r="J117" s="10">
        <v>176260</v>
      </c>
      <c r="K117" s="10">
        <v>169365</v>
      </c>
      <c r="L117" s="10">
        <v>6895</v>
      </c>
      <c r="M117" s="11"/>
      <c r="N117" s="117">
        <v>178279</v>
      </c>
      <c r="O117" s="117">
        <f t="shared" si="1"/>
        <v>-2019</v>
      </c>
    </row>
    <row r="118" spans="1:15" x14ac:dyDescent="0.35">
      <c r="A118">
        <v>616</v>
      </c>
      <c r="B118" t="s">
        <v>23</v>
      </c>
      <c r="C118" s="109">
        <v>135</v>
      </c>
      <c r="D118" s="107">
        <v>267.069467305854</v>
      </c>
      <c r="E118" s="112">
        <v>0.5054864614882949</v>
      </c>
      <c r="F118" s="10">
        <v>54000</v>
      </c>
      <c r="G118" s="8">
        <v>0</v>
      </c>
      <c r="H118" s="10">
        <v>0</v>
      </c>
      <c r="I118" s="10">
        <v>54000</v>
      </c>
      <c r="J118" s="10">
        <v>53352</v>
      </c>
      <c r="K118" s="10">
        <v>51265</v>
      </c>
      <c r="L118" s="10">
        <v>2087</v>
      </c>
      <c r="M118" s="11"/>
      <c r="N118" s="117">
        <v>53963</v>
      </c>
      <c r="O118" s="117">
        <f t="shared" si="1"/>
        <v>-611</v>
      </c>
    </row>
    <row r="119" spans="1:15" x14ac:dyDescent="0.35">
      <c r="A119">
        <v>3654</v>
      </c>
      <c r="B119" t="s">
        <v>105</v>
      </c>
      <c r="C119" s="109">
        <v>317</v>
      </c>
      <c r="D119" s="107">
        <v>418.37401899199602</v>
      </c>
      <c r="E119" s="112">
        <v>0.75769523347496537</v>
      </c>
      <c r="F119" s="10">
        <v>126800</v>
      </c>
      <c r="G119" s="8">
        <v>0</v>
      </c>
      <c r="H119" s="10">
        <v>0</v>
      </c>
      <c r="I119" s="10">
        <v>126800</v>
      </c>
      <c r="J119" s="10">
        <v>125279</v>
      </c>
      <c r="K119" s="10">
        <v>120378</v>
      </c>
      <c r="L119" s="10">
        <v>4901</v>
      </c>
      <c r="M119" s="11"/>
      <c r="N119" s="117">
        <v>126714</v>
      </c>
      <c r="O119" s="117">
        <f t="shared" si="1"/>
        <v>-1435</v>
      </c>
    </row>
    <row r="120" spans="1:15" x14ac:dyDescent="0.35">
      <c r="A120">
        <v>3990</v>
      </c>
      <c r="B120" t="s">
        <v>116</v>
      </c>
      <c r="C120" s="109">
        <v>588</v>
      </c>
      <c r="D120" s="107">
        <v>147.799864693373</v>
      </c>
      <c r="E120" s="112">
        <v>3.9783527624999548</v>
      </c>
      <c r="F120" s="10">
        <v>235200</v>
      </c>
      <c r="G120" s="8">
        <v>0</v>
      </c>
      <c r="H120" s="10">
        <v>0</v>
      </c>
      <c r="I120" s="10">
        <v>235200</v>
      </c>
      <c r="J120" s="10">
        <v>232378</v>
      </c>
      <c r="K120" s="10">
        <v>223288</v>
      </c>
      <c r="L120" s="10">
        <v>9090</v>
      </c>
      <c r="M120" s="11"/>
      <c r="N120" s="117">
        <v>235040</v>
      </c>
      <c r="O120" s="117">
        <f t="shared" si="1"/>
        <v>-2662</v>
      </c>
    </row>
    <row r="121" spans="1:15" x14ac:dyDescent="0.35">
      <c r="A121">
        <v>4011</v>
      </c>
      <c r="B121" t="s">
        <v>117</v>
      </c>
      <c r="C121" s="109">
        <v>72</v>
      </c>
      <c r="D121" s="107">
        <v>8.6837011593740705</v>
      </c>
      <c r="E121" s="112">
        <v>8.291395417526072</v>
      </c>
      <c r="F121" s="10">
        <v>28800</v>
      </c>
      <c r="G121" s="8">
        <v>0</v>
      </c>
      <c r="H121" s="10">
        <v>0</v>
      </c>
      <c r="I121" s="10">
        <v>28800</v>
      </c>
      <c r="J121" s="10">
        <v>28454</v>
      </c>
      <c r="K121" s="10">
        <v>27341</v>
      </c>
      <c r="L121" s="10">
        <v>1113</v>
      </c>
      <c r="M121" s="11"/>
      <c r="N121" s="117">
        <v>28780</v>
      </c>
      <c r="O121" s="117">
        <f t="shared" si="1"/>
        <v>-326</v>
      </c>
    </row>
    <row r="122" spans="1:15" x14ac:dyDescent="0.35">
      <c r="A122">
        <v>4025</v>
      </c>
      <c r="B122" t="s">
        <v>118</v>
      </c>
      <c r="C122" s="109">
        <v>475</v>
      </c>
      <c r="D122" s="107">
        <v>61.774422373238302</v>
      </c>
      <c r="E122" s="112">
        <v>7.6892665564733447</v>
      </c>
      <c r="F122" s="10">
        <v>190000</v>
      </c>
      <c r="G122" s="8">
        <v>0</v>
      </c>
      <c r="H122" s="10">
        <v>0</v>
      </c>
      <c r="I122" s="10">
        <v>190000</v>
      </c>
      <c r="J122" s="10">
        <v>187721</v>
      </c>
      <c r="K122" s="10">
        <v>173922</v>
      </c>
      <c r="L122" s="10">
        <v>13799</v>
      </c>
      <c r="M122" s="11"/>
      <c r="N122" s="117">
        <v>183076</v>
      </c>
      <c r="O122" s="117">
        <f t="shared" si="1"/>
        <v>4645</v>
      </c>
    </row>
    <row r="123" spans="1:15" x14ac:dyDescent="0.35">
      <c r="A123">
        <v>4186</v>
      </c>
      <c r="B123" t="s">
        <v>120</v>
      </c>
      <c r="C123" s="109">
        <v>883</v>
      </c>
      <c r="D123" s="107">
        <v>288.18467779386202</v>
      </c>
      <c r="E123" s="112">
        <v>3.0640074509152369</v>
      </c>
      <c r="F123" s="10">
        <v>0</v>
      </c>
      <c r="G123" s="8">
        <v>88300</v>
      </c>
      <c r="H123" s="10">
        <v>0</v>
      </c>
      <c r="I123" s="10">
        <v>88300</v>
      </c>
      <c r="J123" s="10">
        <v>87241</v>
      </c>
      <c r="K123" s="10">
        <v>83828</v>
      </c>
      <c r="L123" s="10">
        <v>3413</v>
      </c>
      <c r="M123" s="11"/>
      <c r="N123" s="117">
        <v>88240</v>
      </c>
      <c r="O123" s="117">
        <f t="shared" si="1"/>
        <v>-999</v>
      </c>
    </row>
    <row r="124" spans="1:15" x14ac:dyDescent="0.35">
      <c r="A124">
        <v>4207</v>
      </c>
      <c r="B124" t="s">
        <v>121</v>
      </c>
      <c r="C124" s="109">
        <v>435</v>
      </c>
      <c r="D124" s="107">
        <v>157.98258291069101</v>
      </c>
      <c r="E124" s="112">
        <v>2.7534680848072313</v>
      </c>
      <c r="F124" s="10">
        <v>174000</v>
      </c>
      <c r="G124" s="8">
        <v>0</v>
      </c>
      <c r="H124" s="10">
        <v>0</v>
      </c>
      <c r="I124" s="10">
        <v>174000</v>
      </c>
      <c r="J124" s="10">
        <v>171913</v>
      </c>
      <c r="K124" s="10">
        <v>165188</v>
      </c>
      <c r="L124" s="10">
        <v>6725</v>
      </c>
      <c r="M124" s="11"/>
      <c r="N124" s="117">
        <v>173882</v>
      </c>
      <c r="O124" s="117">
        <f t="shared" si="1"/>
        <v>-1969</v>
      </c>
    </row>
    <row r="125" spans="1:15" x14ac:dyDescent="0.35">
      <c r="A125">
        <v>4228</v>
      </c>
      <c r="B125" t="s">
        <v>122</v>
      </c>
      <c r="C125" s="109">
        <v>857</v>
      </c>
      <c r="D125" s="107">
        <v>92.390760303340798</v>
      </c>
      <c r="E125" s="112">
        <v>9.2758193263727406</v>
      </c>
      <c r="F125" s="10">
        <v>0</v>
      </c>
      <c r="G125" s="8">
        <v>85700</v>
      </c>
      <c r="H125" s="10">
        <v>0</v>
      </c>
      <c r="I125" s="10">
        <v>85700</v>
      </c>
      <c r="J125" s="10">
        <v>84672</v>
      </c>
      <c r="K125" s="10">
        <v>81360</v>
      </c>
      <c r="L125" s="10">
        <v>3312</v>
      </c>
      <c r="M125" s="11"/>
      <c r="N125" s="117">
        <v>85642</v>
      </c>
      <c r="O125" s="117">
        <f t="shared" si="1"/>
        <v>-970</v>
      </c>
    </row>
    <row r="126" spans="1:15" x14ac:dyDescent="0.35">
      <c r="A126">
        <v>4235</v>
      </c>
      <c r="B126" t="s">
        <v>123</v>
      </c>
      <c r="C126" s="109">
        <v>157</v>
      </c>
      <c r="D126" s="107">
        <v>36.925212449053603</v>
      </c>
      <c r="E126" s="112">
        <v>4.2518374191242856</v>
      </c>
      <c r="F126" s="10">
        <v>62800</v>
      </c>
      <c r="G126" s="8">
        <v>0</v>
      </c>
      <c r="H126" s="10">
        <v>0</v>
      </c>
      <c r="I126" s="10">
        <v>62800</v>
      </c>
      <c r="J126" s="10">
        <v>62047</v>
      </c>
      <c r="K126" s="10">
        <v>59619</v>
      </c>
      <c r="L126" s="10">
        <v>2428</v>
      </c>
      <c r="M126" s="11"/>
      <c r="N126" s="117">
        <v>62757</v>
      </c>
      <c r="O126" s="117">
        <f t="shared" si="1"/>
        <v>-710</v>
      </c>
    </row>
    <row r="127" spans="1:15" x14ac:dyDescent="0.35">
      <c r="A127">
        <v>4151</v>
      </c>
      <c r="B127" t="s">
        <v>119</v>
      </c>
      <c r="C127" s="109">
        <v>890</v>
      </c>
      <c r="D127" s="107">
        <v>124.595664235301</v>
      </c>
      <c r="E127" s="112">
        <v>7.1431057048600026</v>
      </c>
      <c r="F127" s="10">
        <v>0</v>
      </c>
      <c r="G127" s="8">
        <v>89000</v>
      </c>
      <c r="H127" s="10">
        <v>0</v>
      </c>
      <c r="I127" s="10">
        <v>89000</v>
      </c>
      <c r="J127" s="10">
        <v>87932</v>
      </c>
      <c r="K127" s="10">
        <v>84493</v>
      </c>
      <c r="L127" s="10">
        <v>3439</v>
      </c>
      <c r="M127" s="11"/>
      <c r="N127" s="117">
        <v>88940</v>
      </c>
      <c r="O127" s="117">
        <f t="shared" si="1"/>
        <v>-1008</v>
      </c>
    </row>
    <row r="128" spans="1:15" x14ac:dyDescent="0.35">
      <c r="A128">
        <v>490</v>
      </c>
      <c r="B128" t="s">
        <v>21</v>
      </c>
      <c r="C128" s="109">
        <v>437</v>
      </c>
      <c r="D128" s="107">
        <v>114.376958892133</v>
      </c>
      <c r="E128" s="112">
        <v>3.8206995904841934</v>
      </c>
      <c r="F128" s="10">
        <v>174800</v>
      </c>
      <c r="G128" s="8">
        <v>0</v>
      </c>
      <c r="H128" s="10">
        <v>0</v>
      </c>
      <c r="I128" s="10">
        <v>174800</v>
      </c>
      <c r="J128" s="10">
        <v>172703</v>
      </c>
      <c r="K128" s="10">
        <v>165947</v>
      </c>
      <c r="L128" s="10">
        <v>6756</v>
      </c>
      <c r="M128" s="11"/>
      <c r="N128" s="117">
        <v>174681</v>
      </c>
      <c r="O128" s="117">
        <f t="shared" si="1"/>
        <v>-1978</v>
      </c>
    </row>
    <row r="129" spans="1:15" x14ac:dyDescent="0.35">
      <c r="A129">
        <v>4270</v>
      </c>
      <c r="B129" t="s">
        <v>125</v>
      </c>
      <c r="C129" s="109">
        <v>245</v>
      </c>
      <c r="D129" s="107">
        <v>81.148546449597603</v>
      </c>
      <c r="E129" s="112">
        <v>3.0191545100832164</v>
      </c>
      <c r="F129" s="10">
        <v>98000</v>
      </c>
      <c r="G129" s="8">
        <v>0</v>
      </c>
      <c r="H129" s="10">
        <v>0</v>
      </c>
      <c r="I129" s="10">
        <v>98000</v>
      </c>
      <c r="J129" s="10">
        <v>96824</v>
      </c>
      <c r="K129" s="10">
        <v>93036</v>
      </c>
      <c r="L129" s="10">
        <v>3788</v>
      </c>
      <c r="M129" s="11"/>
      <c r="N129" s="117">
        <v>97933</v>
      </c>
      <c r="O129" s="117">
        <f t="shared" si="1"/>
        <v>-1109</v>
      </c>
    </row>
    <row r="130" spans="1:15" x14ac:dyDescent="0.35">
      <c r="A130">
        <v>4330</v>
      </c>
      <c r="B130" t="s">
        <v>126</v>
      </c>
      <c r="C130" s="109">
        <v>106</v>
      </c>
      <c r="D130" s="107">
        <v>108.282901759937</v>
      </c>
      <c r="E130" s="112">
        <v>0.97891724618723097</v>
      </c>
      <c r="F130" s="10">
        <v>42400</v>
      </c>
      <c r="G130" s="8">
        <v>0</v>
      </c>
      <c r="H130" s="10">
        <v>0</v>
      </c>
      <c r="I130" s="10">
        <v>42400</v>
      </c>
      <c r="J130" s="10">
        <v>41891</v>
      </c>
      <c r="K130" s="10">
        <v>40252</v>
      </c>
      <c r="L130" s="10">
        <v>1639</v>
      </c>
      <c r="M130" s="11"/>
      <c r="N130" s="117">
        <v>42371</v>
      </c>
      <c r="O130" s="117">
        <f t="shared" si="1"/>
        <v>-480</v>
      </c>
    </row>
    <row r="131" spans="1:15" x14ac:dyDescent="0.35">
      <c r="A131">
        <v>4347</v>
      </c>
      <c r="B131" t="s">
        <v>127</v>
      </c>
      <c r="C131" s="109">
        <v>721</v>
      </c>
      <c r="D131" s="107">
        <v>586.33001882366898</v>
      </c>
      <c r="E131" s="112">
        <v>1.2296829035745331</v>
      </c>
      <c r="F131" s="10">
        <v>288400</v>
      </c>
      <c r="G131" s="8">
        <v>0</v>
      </c>
      <c r="H131" s="10">
        <v>0</v>
      </c>
      <c r="I131" s="10">
        <v>288400</v>
      </c>
      <c r="J131" s="10">
        <v>284940</v>
      </c>
      <c r="K131" s="10">
        <v>273794</v>
      </c>
      <c r="L131" s="10">
        <v>11146</v>
      </c>
      <c r="M131" s="11"/>
      <c r="N131" s="117">
        <v>288204</v>
      </c>
      <c r="O131" s="117">
        <f t="shared" si="1"/>
        <v>-3264</v>
      </c>
    </row>
    <row r="132" spans="1:15" x14ac:dyDescent="0.35">
      <c r="A132">
        <v>4368</v>
      </c>
      <c r="B132" t="s">
        <v>128</v>
      </c>
      <c r="C132" s="109">
        <v>552</v>
      </c>
      <c r="D132" s="107">
        <v>367.12042330012702</v>
      </c>
      <c r="E132" s="112">
        <v>1.5035938208992825</v>
      </c>
      <c r="F132" s="10">
        <v>220800</v>
      </c>
      <c r="G132" s="8">
        <v>0</v>
      </c>
      <c r="H132" s="10">
        <v>0</v>
      </c>
      <c r="I132" s="10">
        <v>220800</v>
      </c>
      <c r="J132" s="10">
        <v>218151</v>
      </c>
      <c r="K132" s="10">
        <v>209618</v>
      </c>
      <c r="L132" s="10">
        <v>8533</v>
      </c>
      <c r="M132" s="11"/>
      <c r="N132" s="117">
        <v>220650</v>
      </c>
      <c r="O132" s="117">
        <f t="shared" si="1"/>
        <v>-2499</v>
      </c>
    </row>
    <row r="133" spans="1:15" x14ac:dyDescent="0.35">
      <c r="A133">
        <v>4459</v>
      </c>
      <c r="B133" t="s">
        <v>130</v>
      </c>
      <c r="C133" s="109">
        <v>270</v>
      </c>
      <c r="D133" s="107">
        <v>82.849912377806405</v>
      </c>
      <c r="E133" s="112">
        <v>3.2589050760701448</v>
      </c>
      <c r="F133" s="10">
        <v>108000</v>
      </c>
      <c r="G133" s="8">
        <v>0</v>
      </c>
      <c r="H133" s="10">
        <v>0</v>
      </c>
      <c r="I133" s="10">
        <v>108000</v>
      </c>
      <c r="J133" s="10">
        <v>106704</v>
      </c>
      <c r="K133" s="10">
        <v>102531</v>
      </c>
      <c r="L133" s="10">
        <v>4173</v>
      </c>
      <c r="M133" s="11"/>
      <c r="N133" s="117">
        <v>107927</v>
      </c>
      <c r="O133" s="117">
        <f t="shared" ref="O133:O185" si="2">J133-N133</f>
        <v>-1223</v>
      </c>
    </row>
    <row r="134" spans="1:15" x14ac:dyDescent="0.35">
      <c r="A134">
        <v>4508</v>
      </c>
      <c r="B134" t="s">
        <v>131</v>
      </c>
      <c r="C134" s="109">
        <v>416</v>
      </c>
      <c r="D134" s="107">
        <v>60.940404376872003</v>
      </c>
      <c r="E134" s="112">
        <v>6.8263413125279424</v>
      </c>
      <c r="F134" s="10">
        <v>166400</v>
      </c>
      <c r="G134" s="8">
        <v>0</v>
      </c>
      <c r="H134" s="10">
        <v>0</v>
      </c>
      <c r="I134" s="10">
        <v>166400</v>
      </c>
      <c r="J134" s="10">
        <v>164404</v>
      </c>
      <c r="K134" s="10">
        <v>157973</v>
      </c>
      <c r="L134" s="10">
        <v>6431</v>
      </c>
      <c r="M134" s="11"/>
      <c r="N134" s="117">
        <v>166287</v>
      </c>
      <c r="O134" s="117">
        <f t="shared" si="2"/>
        <v>-1883</v>
      </c>
    </row>
    <row r="135" spans="1:15" x14ac:dyDescent="0.35">
      <c r="A135">
        <v>4529</v>
      </c>
      <c r="B135" t="s">
        <v>133</v>
      </c>
      <c r="C135" s="109">
        <v>304</v>
      </c>
      <c r="D135" s="107">
        <v>64.964773229802702</v>
      </c>
      <c r="E135" s="112">
        <v>4.6794591112424522</v>
      </c>
      <c r="F135" s="10">
        <v>121600</v>
      </c>
      <c r="G135" s="8">
        <v>0</v>
      </c>
      <c r="H135" s="10">
        <v>0</v>
      </c>
      <c r="I135" s="10">
        <v>121600</v>
      </c>
      <c r="J135" s="10">
        <v>120141</v>
      </c>
      <c r="K135" s="10">
        <v>115441</v>
      </c>
      <c r="L135" s="10">
        <v>4700</v>
      </c>
      <c r="M135" s="11"/>
      <c r="N135" s="117">
        <v>121517</v>
      </c>
      <c r="O135" s="117">
        <f t="shared" si="2"/>
        <v>-1376</v>
      </c>
    </row>
    <row r="136" spans="1:15" x14ac:dyDescent="0.35">
      <c r="A136">
        <v>4557</v>
      </c>
      <c r="B136" t="s">
        <v>444</v>
      </c>
      <c r="C136" s="109">
        <v>297</v>
      </c>
      <c r="D136" s="107">
        <v>88.635644034285903</v>
      </c>
      <c r="E136" s="112">
        <v>3.3507964345034251</v>
      </c>
      <c r="F136" s="10">
        <v>118800</v>
      </c>
      <c r="G136" s="8">
        <v>0</v>
      </c>
      <c r="H136" s="10">
        <v>0</v>
      </c>
      <c r="I136" s="10">
        <v>118800</v>
      </c>
      <c r="J136" s="10">
        <v>117375</v>
      </c>
      <c r="K136" s="10">
        <v>112783</v>
      </c>
      <c r="L136" s="10">
        <v>4592</v>
      </c>
      <c r="M136" s="11"/>
      <c r="N136" s="117">
        <v>118719</v>
      </c>
      <c r="O136" s="117">
        <f t="shared" si="2"/>
        <v>-1344</v>
      </c>
    </row>
    <row r="137" spans="1:15" x14ac:dyDescent="0.35">
      <c r="A137">
        <v>4571</v>
      </c>
      <c r="B137" t="s">
        <v>134</v>
      </c>
      <c r="C137" s="109">
        <v>410</v>
      </c>
      <c r="D137" s="107">
        <v>418.53116746042502</v>
      </c>
      <c r="E137" s="112">
        <v>0.97961641061957061</v>
      </c>
      <c r="F137" s="10">
        <v>164000</v>
      </c>
      <c r="G137" s="8">
        <v>0</v>
      </c>
      <c r="H137" s="10">
        <v>0</v>
      </c>
      <c r="I137" s="10">
        <v>164000</v>
      </c>
      <c r="J137" s="10">
        <v>162032</v>
      </c>
      <c r="K137" s="10">
        <v>155695</v>
      </c>
      <c r="L137" s="10">
        <v>6337</v>
      </c>
      <c r="M137" s="11"/>
      <c r="N137" s="117">
        <v>163889</v>
      </c>
      <c r="O137" s="117">
        <f t="shared" si="2"/>
        <v>-1857</v>
      </c>
    </row>
    <row r="138" spans="1:15" x14ac:dyDescent="0.35">
      <c r="A138">
        <v>4606</v>
      </c>
      <c r="B138" t="s">
        <v>135</v>
      </c>
      <c r="C138" s="109">
        <v>365</v>
      </c>
      <c r="D138" s="107">
        <v>90.600211999622502</v>
      </c>
      <c r="E138" s="112">
        <v>4.0286881448083234</v>
      </c>
      <c r="F138" s="10">
        <v>146000</v>
      </c>
      <c r="G138" s="8">
        <v>0</v>
      </c>
      <c r="H138" s="10">
        <v>0</v>
      </c>
      <c r="I138" s="10">
        <v>146000</v>
      </c>
      <c r="J138" s="10">
        <v>144248</v>
      </c>
      <c r="K138" s="10">
        <v>138606</v>
      </c>
      <c r="L138" s="10">
        <v>5642</v>
      </c>
      <c r="M138" s="11"/>
      <c r="N138" s="117">
        <v>145901</v>
      </c>
      <c r="O138" s="117">
        <f t="shared" si="2"/>
        <v>-1653</v>
      </c>
    </row>
    <row r="139" spans="1:15" x14ac:dyDescent="0.35">
      <c r="A139">
        <v>4634</v>
      </c>
      <c r="B139" t="s">
        <v>136</v>
      </c>
      <c r="C139" s="109">
        <v>487</v>
      </c>
      <c r="D139" s="107">
        <v>60.136054307899997</v>
      </c>
      <c r="E139" s="112">
        <v>8.0983031827550978</v>
      </c>
      <c r="F139" s="10">
        <v>194800</v>
      </c>
      <c r="G139" s="8">
        <v>0</v>
      </c>
      <c r="H139" s="10">
        <v>0</v>
      </c>
      <c r="I139" s="10">
        <v>194800</v>
      </c>
      <c r="J139" s="10">
        <v>192463</v>
      </c>
      <c r="K139" s="10">
        <v>184935</v>
      </c>
      <c r="L139" s="10">
        <v>7528</v>
      </c>
      <c r="M139" s="11"/>
      <c r="N139" s="117">
        <v>194668</v>
      </c>
      <c r="O139" s="117">
        <f t="shared" si="2"/>
        <v>-2205</v>
      </c>
    </row>
    <row r="140" spans="1:15" x14ac:dyDescent="0.35">
      <c r="A140">
        <v>4641</v>
      </c>
      <c r="B140" t="s">
        <v>137</v>
      </c>
      <c r="C140" s="109">
        <v>753</v>
      </c>
      <c r="D140" s="107">
        <v>91.431961622976999</v>
      </c>
      <c r="E140" s="112">
        <v>8.2356321206912604</v>
      </c>
      <c r="F140" s="10">
        <v>0</v>
      </c>
      <c r="G140" s="8">
        <v>75300</v>
      </c>
      <c r="H140" s="10">
        <v>0</v>
      </c>
      <c r="I140" s="10">
        <v>75300</v>
      </c>
      <c r="J140" s="10">
        <v>74397</v>
      </c>
      <c r="K140" s="10">
        <v>71487</v>
      </c>
      <c r="L140" s="10">
        <v>2910</v>
      </c>
      <c r="M140" s="11"/>
      <c r="N140" s="117">
        <v>75249</v>
      </c>
      <c r="O140" s="117">
        <f t="shared" si="2"/>
        <v>-852</v>
      </c>
    </row>
    <row r="141" spans="1:15" x14ac:dyDescent="0.35">
      <c r="A141">
        <v>4760</v>
      </c>
      <c r="B141" t="s">
        <v>139</v>
      </c>
      <c r="C141" s="109">
        <v>637</v>
      </c>
      <c r="D141" s="107">
        <v>111.528038891817</v>
      </c>
      <c r="E141" s="112">
        <v>5.7115681969257484</v>
      </c>
      <c r="F141" s="10">
        <v>254800</v>
      </c>
      <c r="G141" s="8">
        <v>0</v>
      </c>
      <c r="H141" s="10">
        <v>0</v>
      </c>
      <c r="I141" s="10">
        <v>254800</v>
      </c>
      <c r="J141" s="10">
        <v>251743</v>
      </c>
      <c r="K141" s="10">
        <v>241896</v>
      </c>
      <c r="L141" s="10">
        <v>9847</v>
      </c>
      <c r="M141" s="11"/>
      <c r="N141" s="117">
        <v>254627</v>
      </c>
      <c r="O141" s="117">
        <f t="shared" si="2"/>
        <v>-2884</v>
      </c>
    </row>
    <row r="142" spans="1:15" x14ac:dyDescent="0.35">
      <c r="A142">
        <v>4795</v>
      </c>
      <c r="B142" t="s">
        <v>140</v>
      </c>
      <c r="C142" s="109">
        <v>498</v>
      </c>
      <c r="D142" s="107">
        <v>282.56387555005301</v>
      </c>
      <c r="E142" s="112">
        <v>1.7624333578755182</v>
      </c>
      <c r="F142" s="10">
        <v>199200</v>
      </c>
      <c r="G142" s="8">
        <v>0</v>
      </c>
      <c r="H142" s="10">
        <v>0</v>
      </c>
      <c r="I142" s="10">
        <v>199200</v>
      </c>
      <c r="J142" s="10">
        <v>196810</v>
      </c>
      <c r="K142" s="10">
        <v>189112</v>
      </c>
      <c r="L142" s="10">
        <v>7698</v>
      </c>
      <c r="M142" s="11"/>
      <c r="N142" s="117">
        <v>199065</v>
      </c>
      <c r="O142" s="117">
        <f t="shared" si="2"/>
        <v>-2255</v>
      </c>
    </row>
    <row r="143" spans="1:15" x14ac:dyDescent="0.35">
      <c r="A143">
        <v>4865</v>
      </c>
      <c r="B143" t="s">
        <v>141</v>
      </c>
      <c r="C143" s="109">
        <v>390</v>
      </c>
      <c r="D143" s="107">
        <v>75.458679543595807</v>
      </c>
      <c r="E143" s="112">
        <v>5.1683915271096126</v>
      </c>
      <c r="F143" s="10">
        <v>156000</v>
      </c>
      <c r="G143" s="8">
        <v>0</v>
      </c>
      <c r="H143" s="10">
        <v>0</v>
      </c>
      <c r="I143" s="10">
        <v>156000</v>
      </c>
      <c r="J143" s="10">
        <v>154128</v>
      </c>
      <c r="K143" s="10">
        <v>148099</v>
      </c>
      <c r="L143" s="10">
        <v>6029</v>
      </c>
      <c r="M143" s="11"/>
      <c r="N143" s="117">
        <v>155894</v>
      </c>
      <c r="O143" s="117">
        <f t="shared" si="2"/>
        <v>-1766</v>
      </c>
    </row>
    <row r="144" spans="1:15" x14ac:dyDescent="0.35">
      <c r="A144">
        <v>4904</v>
      </c>
      <c r="B144" t="s">
        <v>142</v>
      </c>
      <c r="C144" s="109">
        <v>554</v>
      </c>
      <c r="D144" s="107">
        <v>209.81595795579599</v>
      </c>
      <c r="E144" s="112">
        <v>2.6404092681869158</v>
      </c>
      <c r="F144" s="10">
        <v>221600</v>
      </c>
      <c r="G144" s="8">
        <v>0</v>
      </c>
      <c r="H144" s="10">
        <v>0</v>
      </c>
      <c r="I144" s="10">
        <v>221600</v>
      </c>
      <c r="J144" s="10">
        <v>218941</v>
      </c>
      <c r="K144" s="10">
        <v>210377</v>
      </c>
      <c r="L144" s="10">
        <v>8564</v>
      </c>
      <c r="M144" s="11"/>
      <c r="N144" s="117">
        <v>221449</v>
      </c>
      <c r="O144" s="117">
        <f t="shared" si="2"/>
        <v>-2508</v>
      </c>
    </row>
    <row r="145" spans="1:15" x14ac:dyDescent="0.35">
      <c r="A145">
        <v>3850</v>
      </c>
      <c r="B145" t="s">
        <v>110</v>
      </c>
      <c r="C145" s="109">
        <v>692</v>
      </c>
      <c r="D145" s="107">
        <v>198.66297507543999</v>
      </c>
      <c r="E145" s="112">
        <v>3.483286202359654</v>
      </c>
      <c r="F145" s="10">
        <v>276800</v>
      </c>
      <c r="G145" s="8">
        <v>0</v>
      </c>
      <c r="H145" s="10">
        <v>0</v>
      </c>
      <c r="I145" s="10">
        <v>276800</v>
      </c>
      <c r="J145" s="10">
        <v>273479</v>
      </c>
      <c r="K145" s="10">
        <v>262781</v>
      </c>
      <c r="L145" s="10">
        <v>10698</v>
      </c>
      <c r="M145" s="11"/>
      <c r="N145" s="117">
        <v>276612</v>
      </c>
      <c r="O145" s="117">
        <f t="shared" si="2"/>
        <v>-3133</v>
      </c>
    </row>
    <row r="146" spans="1:15" x14ac:dyDescent="0.35">
      <c r="A146">
        <v>4956</v>
      </c>
      <c r="B146" t="s">
        <v>143</v>
      </c>
      <c r="C146" s="109">
        <v>869</v>
      </c>
      <c r="D146" s="107">
        <v>129.10322377678801</v>
      </c>
      <c r="E146" s="112">
        <v>6.7310480294624604</v>
      </c>
      <c r="F146" s="10">
        <v>0</v>
      </c>
      <c r="G146" s="8">
        <v>86900</v>
      </c>
      <c r="H146" s="10">
        <v>0</v>
      </c>
      <c r="I146" s="10">
        <v>86900</v>
      </c>
      <c r="J146" s="10">
        <v>85857</v>
      </c>
      <c r="K146" s="10">
        <v>82499</v>
      </c>
      <c r="L146" s="10">
        <v>3358</v>
      </c>
      <c r="M146" s="11"/>
      <c r="N146" s="117">
        <v>86841</v>
      </c>
      <c r="O146" s="117">
        <f t="shared" si="2"/>
        <v>-984</v>
      </c>
    </row>
    <row r="147" spans="1:15" x14ac:dyDescent="0.35">
      <c r="A147">
        <v>4963</v>
      </c>
      <c r="B147" t="s">
        <v>144</v>
      </c>
      <c r="C147" s="109">
        <v>530</v>
      </c>
      <c r="D147" s="107">
        <v>154.65967400727101</v>
      </c>
      <c r="E147" s="112">
        <v>3.4268790711086274</v>
      </c>
      <c r="F147" s="10">
        <v>212000</v>
      </c>
      <c r="G147" s="8">
        <v>0</v>
      </c>
      <c r="H147" s="10">
        <v>0</v>
      </c>
      <c r="I147" s="10">
        <v>212000</v>
      </c>
      <c r="J147" s="10">
        <v>209457</v>
      </c>
      <c r="K147" s="10">
        <v>201263</v>
      </c>
      <c r="L147" s="10">
        <v>8194</v>
      </c>
      <c r="M147" s="11"/>
      <c r="N147" s="117">
        <v>211856</v>
      </c>
      <c r="O147" s="117">
        <f t="shared" si="2"/>
        <v>-2399</v>
      </c>
    </row>
    <row r="148" spans="1:15" x14ac:dyDescent="0.35">
      <c r="A148">
        <v>1673</v>
      </c>
      <c r="B148" t="s">
        <v>54</v>
      </c>
      <c r="C148" s="109">
        <v>514</v>
      </c>
      <c r="D148" s="107">
        <v>118.771634479504</v>
      </c>
      <c r="E148" s="112">
        <v>4.3276326224903396</v>
      </c>
      <c r="F148" s="10">
        <v>205600</v>
      </c>
      <c r="G148" s="8">
        <v>0</v>
      </c>
      <c r="H148" s="10">
        <v>0</v>
      </c>
      <c r="I148" s="10">
        <v>205600</v>
      </c>
      <c r="J148" s="10">
        <v>203133</v>
      </c>
      <c r="K148" s="10">
        <v>195187</v>
      </c>
      <c r="L148" s="10">
        <v>7946</v>
      </c>
      <c r="M148" s="11"/>
      <c r="N148" s="117">
        <v>205460</v>
      </c>
      <c r="O148" s="117">
        <f t="shared" si="2"/>
        <v>-2327</v>
      </c>
    </row>
    <row r="149" spans="1:15" x14ac:dyDescent="0.35">
      <c r="A149">
        <v>5124</v>
      </c>
      <c r="B149" t="s">
        <v>446</v>
      </c>
      <c r="C149" s="109">
        <v>244</v>
      </c>
      <c r="D149" s="107">
        <v>116.476330909271</v>
      </c>
      <c r="E149" s="112">
        <v>2.0948462069093101</v>
      </c>
      <c r="F149" s="10">
        <v>97600</v>
      </c>
      <c r="G149" s="8">
        <v>0</v>
      </c>
      <c r="H149" s="10">
        <v>0</v>
      </c>
      <c r="I149" s="10">
        <v>97600</v>
      </c>
      <c r="J149" s="10">
        <v>96429</v>
      </c>
      <c r="K149" s="10">
        <v>92657</v>
      </c>
      <c r="L149" s="10">
        <v>3772</v>
      </c>
      <c r="M149" s="11"/>
      <c r="N149" s="117">
        <v>97534</v>
      </c>
      <c r="O149" s="117">
        <f t="shared" si="2"/>
        <v>-1105</v>
      </c>
    </row>
    <row r="150" spans="1:15" x14ac:dyDescent="0.35">
      <c r="A150">
        <v>5130</v>
      </c>
      <c r="B150" t="s">
        <v>145</v>
      </c>
      <c r="C150" s="109">
        <v>533</v>
      </c>
      <c r="D150" s="107">
        <v>117.31597542124899</v>
      </c>
      <c r="E150" s="112">
        <v>4.5432857552958623</v>
      </c>
      <c r="F150" s="10">
        <v>213200</v>
      </c>
      <c r="G150" s="8">
        <v>0</v>
      </c>
      <c r="H150" s="10">
        <v>0</v>
      </c>
      <c r="I150" s="10">
        <v>213200</v>
      </c>
      <c r="J150" s="10">
        <v>210642</v>
      </c>
      <c r="K150" s="10">
        <v>202402</v>
      </c>
      <c r="L150" s="10">
        <v>8240</v>
      </c>
      <c r="M150" s="11"/>
      <c r="N150" s="117">
        <v>213055</v>
      </c>
      <c r="O150" s="117">
        <f t="shared" si="2"/>
        <v>-2413</v>
      </c>
    </row>
    <row r="151" spans="1:15" x14ac:dyDescent="0.35">
      <c r="A151">
        <v>5306</v>
      </c>
      <c r="B151" t="s">
        <v>146</v>
      </c>
      <c r="C151" s="109">
        <v>598</v>
      </c>
      <c r="D151" s="107">
        <v>156.03815161594201</v>
      </c>
      <c r="E151" s="112">
        <v>3.8323960762612872</v>
      </c>
      <c r="F151" s="10">
        <v>239200</v>
      </c>
      <c r="G151" s="8">
        <v>0</v>
      </c>
      <c r="H151" s="10">
        <v>0</v>
      </c>
      <c r="I151" s="10">
        <v>239200</v>
      </c>
      <c r="J151" s="10">
        <v>236330</v>
      </c>
      <c r="K151" s="10">
        <v>227086</v>
      </c>
      <c r="L151" s="10">
        <v>9244</v>
      </c>
      <c r="M151" s="11"/>
      <c r="N151" s="117">
        <v>239038</v>
      </c>
      <c r="O151" s="117">
        <f t="shared" si="2"/>
        <v>-2708</v>
      </c>
    </row>
    <row r="152" spans="1:15" x14ac:dyDescent="0.35">
      <c r="A152">
        <v>5348</v>
      </c>
      <c r="B152" t="s">
        <v>147</v>
      </c>
      <c r="C152" s="109">
        <v>718</v>
      </c>
      <c r="D152" s="107">
        <v>109.15186848703701</v>
      </c>
      <c r="E152" s="112">
        <v>6.577990921752022</v>
      </c>
      <c r="F152" s="10">
        <v>287200</v>
      </c>
      <c r="G152" s="8">
        <v>0</v>
      </c>
      <c r="H152" s="10">
        <v>0</v>
      </c>
      <c r="I152" s="10">
        <v>287200</v>
      </c>
      <c r="J152" s="10">
        <v>283754</v>
      </c>
      <c r="K152" s="10">
        <v>272655</v>
      </c>
      <c r="L152" s="10">
        <v>11099</v>
      </c>
      <c r="M152" s="11"/>
      <c r="N152" s="117">
        <v>287005</v>
      </c>
      <c r="O152" s="117">
        <f t="shared" si="2"/>
        <v>-3251</v>
      </c>
    </row>
    <row r="153" spans="1:15" x14ac:dyDescent="0.35">
      <c r="A153">
        <v>5362</v>
      </c>
      <c r="B153" t="s">
        <v>148</v>
      </c>
      <c r="C153" s="109">
        <v>334</v>
      </c>
      <c r="D153" s="107">
        <v>95.664859464617095</v>
      </c>
      <c r="E153" s="112">
        <v>3.4913551524479507</v>
      </c>
      <c r="F153" s="10">
        <v>133600</v>
      </c>
      <c r="G153" s="8">
        <v>0</v>
      </c>
      <c r="H153" s="10">
        <v>0</v>
      </c>
      <c r="I153" s="10">
        <v>133600</v>
      </c>
      <c r="J153" s="10">
        <v>131997</v>
      </c>
      <c r="K153" s="10">
        <v>126834</v>
      </c>
      <c r="L153" s="10">
        <v>5163</v>
      </c>
      <c r="M153" s="11"/>
      <c r="N153" s="117">
        <v>133509</v>
      </c>
      <c r="O153" s="117">
        <f t="shared" si="2"/>
        <v>-1512</v>
      </c>
    </row>
    <row r="154" spans="1:15" x14ac:dyDescent="0.35">
      <c r="A154">
        <v>5376</v>
      </c>
      <c r="B154" t="s">
        <v>149</v>
      </c>
      <c r="C154" s="109">
        <v>438</v>
      </c>
      <c r="D154" s="107">
        <v>110.40402561905999</v>
      </c>
      <c r="E154" s="112">
        <v>3.9672466429012556</v>
      </c>
      <c r="F154" s="10">
        <v>175200</v>
      </c>
      <c r="G154" s="8">
        <v>0</v>
      </c>
      <c r="H154" s="10">
        <v>0</v>
      </c>
      <c r="I154" s="10">
        <v>175200</v>
      </c>
      <c r="J154" s="10">
        <v>173098</v>
      </c>
      <c r="K154" s="10">
        <v>166327</v>
      </c>
      <c r="L154" s="10">
        <v>6771</v>
      </c>
      <c r="M154" s="11"/>
      <c r="N154" s="117">
        <v>175081</v>
      </c>
      <c r="O154" s="117">
        <f t="shared" si="2"/>
        <v>-1983</v>
      </c>
    </row>
    <row r="155" spans="1:15" x14ac:dyDescent="0.35">
      <c r="A155">
        <v>5397</v>
      </c>
      <c r="B155" t="s">
        <v>150</v>
      </c>
      <c r="C155" s="109">
        <v>334</v>
      </c>
      <c r="D155" s="107">
        <v>159.00196650660999</v>
      </c>
      <c r="E155" s="112">
        <v>2.1006029506315258</v>
      </c>
      <c r="F155" s="10">
        <v>133600</v>
      </c>
      <c r="G155" s="8">
        <v>0</v>
      </c>
      <c r="H155" s="10">
        <v>0</v>
      </c>
      <c r="I155" s="10">
        <v>133600</v>
      </c>
      <c r="J155" s="10">
        <v>131997</v>
      </c>
      <c r="K155" s="10">
        <v>126834</v>
      </c>
      <c r="L155" s="10">
        <v>5163</v>
      </c>
      <c r="M155" s="11"/>
      <c r="N155" s="117">
        <v>133509</v>
      </c>
      <c r="O155" s="117">
        <f t="shared" si="2"/>
        <v>-1512</v>
      </c>
    </row>
    <row r="156" spans="1:15" x14ac:dyDescent="0.35">
      <c r="A156">
        <v>4522</v>
      </c>
      <c r="B156" t="s">
        <v>132</v>
      </c>
      <c r="C156" s="109">
        <v>211</v>
      </c>
      <c r="D156" s="107">
        <v>290.83696784812099</v>
      </c>
      <c r="E156" s="112">
        <v>0.72549236625994207</v>
      </c>
      <c r="F156" s="10">
        <v>84400</v>
      </c>
      <c r="G156" s="8">
        <v>0</v>
      </c>
      <c r="H156" s="10">
        <v>0</v>
      </c>
      <c r="I156" s="10">
        <v>84400</v>
      </c>
      <c r="J156" s="10">
        <v>83387</v>
      </c>
      <c r="K156" s="10">
        <v>80126</v>
      </c>
      <c r="L156" s="10">
        <v>3261</v>
      </c>
      <c r="M156" s="11"/>
      <c r="N156" s="117">
        <v>84343</v>
      </c>
      <c r="O156" s="117">
        <f t="shared" si="2"/>
        <v>-956</v>
      </c>
    </row>
    <row r="157" spans="1:15" x14ac:dyDescent="0.35">
      <c r="A157">
        <v>5467</v>
      </c>
      <c r="B157" t="s">
        <v>151</v>
      </c>
      <c r="C157" s="109">
        <v>670</v>
      </c>
      <c r="D157" s="107">
        <v>80.197080193402499</v>
      </c>
      <c r="E157" s="112">
        <v>8.3544188689193479</v>
      </c>
      <c r="F157" s="10">
        <v>268000</v>
      </c>
      <c r="G157" s="8">
        <v>0</v>
      </c>
      <c r="H157" s="10">
        <v>0</v>
      </c>
      <c r="I157" s="10">
        <v>268000</v>
      </c>
      <c r="J157" s="10">
        <v>264785</v>
      </c>
      <c r="K157" s="10">
        <v>254427</v>
      </c>
      <c r="L157" s="10">
        <v>10358</v>
      </c>
      <c r="M157" s="11"/>
      <c r="N157" s="117">
        <v>267818</v>
      </c>
      <c r="O157" s="117">
        <f t="shared" si="2"/>
        <v>-3033</v>
      </c>
    </row>
    <row r="158" spans="1:15" x14ac:dyDescent="0.35">
      <c r="A158">
        <v>5586</v>
      </c>
      <c r="B158" t="s">
        <v>152</v>
      </c>
      <c r="C158" s="109">
        <v>756</v>
      </c>
      <c r="D158" s="107">
        <v>109.277587147075</v>
      </c>
      <c r="E158" s="112">
        <v>6.9181615346476439</v>
      </c>
      <c r="F158" s="10">
        <v>0</v>
      </c>
      <c r="G158" s="8">
        <v>75600</v>
      </c>
      <c r="H158" s="10">
        <v>0</v>
      </c>
      <c r="I158" s="10">
        <v>75600</v>
      </c>
      <c r="J158" s="10">
        <v>74693</v>
      </c>
      <c r="K158" s="10">
        <v>71772</v>
      </c>
      <c r="L158" s="10">
        <v>2921</v>
      </c>
      <c r="M158" s="11"/>
      <c r="N158" s="117">
        <v>75549</v>
      </c>
      <c r="O158" s="117">
        <f t="shared" si="2"/>
        <v>-856</v>
      </c>
    </row>
    <row r="159" spans="1:15" x14ac:dyDescent="0.35">
      <c r="A159">
        <v>5614</v>
      </c>
      <c r="B159" t="s">
        <v>153</v>
      </c>
      <c r="C159" s="109">
        <v>266</v>
      </c>
      <c r="D159" s="107">
        <v>27.292849353415999</v>
      </c>
      <c r="E159" s="112">
        <v>9.7461425355615052</v>
      </c>
      <c r="F159" s="10">
        <v>106400</v>
      </c>
      <c r="G159" s="8">
        <v>0</v>
      </c>
      <c r="H159" s="10">
        <v>0</v>
      </c>
      <c r="I159" s="10">
        <v>106400</v>
      </c>
      <c r="J159" s="10">
        <v>105124</v>
      </c>
      <c r="K159" s="10">
        <v>101012</v>
      </c>
      <c r="L159" s="10">
        <v>4112</v>
      </c>
      <c r="M159" s="11"/>
      <c r="N159" s="117">
        <v>106328</v>
      </c>
      <c r="O159" s="117">
        <f t="shared" si="2"/>
        <v>-1204</v>
      </c>
    </row>
    <row r="160" spans="1:15" x14ac:dyDescent="0.35">
      <c r="A160">
        <v>5628</v>
      </c>
      <c r="B160" t="s">
        <v>154</v>
      </c>
      <c r="C160" s="109">
        <v>828</v>
      </c>
      <c r="D160" s="107">
        <v>115.866313072708</v>
      </c>
      <c r="E160" s="112">
        <v>7.1461668024287315</v>
      </c>
      <c r="F160" s="10">
        <v>0</v>
      </c>
      <c r="G160" s="8">
        <v>82800</v>
      </c>
      <c r="H160" s="10">
        <v>0</v>
      </c>
      <c r="I160" s="10">
        <v>82800</v>
      </c>
      <c r="J160" s="10">
        <v>81807</v>
      </c>
      <c r="K160" s="10">
        <v>78607</v>
      </c>
      <c r="L160" s="10">
        <v>3200</v>
      </c>
      <c r="M160" s="11"/>
      <c r="N160" s="117">
        <v>82744</v>
      </c>
      <c r="O160" s="117">
        <f t="shared" si="2"/>
        <v>-937</v>
      </c>
    </row>
    <row r="161" spans="1:15" x14ac:dyDescent="0.35">
      <c r="A161">
        <v>5670</v>
      </c>
      <c r="B161" t="s">
        <v>449</v>
      </c>
      <c r="C161" s="109">
        <v>354</v>
      </c>
      <c r="D161" s="107">
        <v>302.45898989236002</v>
      </c>
      <c r="E161" s="112">
        <v>1.1704066066146108</v>
      </c>
      <c r="F161" s="10">
        <v>141600</v>
      </c>
      <c r="G161" s="8">
        <v>0</v>
      </c>
      <c r="H161" s="10">
        <v>0</v>
      </c>
      <c r="I161" s="10">
        <v>141600</v>
      </c>
      <c r="J161" s="10">
        <v>139901</v>
      </c>
      <c r="K161" s="10">
        <v>134429</v>
      </c>
      <c r="L161" s="10">
        <v>5472</v>
      </c>
      <c r="M161" s="11"/>
      <c r="N161" s="117">
        <v>141504</v>
      </c>
      <c r="O161" s="117">
        <f t="shared" si="2"/>
        <v>-1603</v>
      </c>
    </row>
    <row r="162" spans="1:15" x14ac:dyDescent="0.35">
      <c r="A162">
        <v>5726</v>
      </c>
      <c r="B162" t="s">
        <v>155</v>
      </c>
      <c r="C162" s="109">
        <v>540</v>
      </c>
      <c r="D162" s="107">
        <v>156.68785637899401</v>
      </c>
      <c r="E162" s="112">
        <v>3.4463423808278852</v>
      </c>
      <c r="F162" s="10">
        <v>216000</v>
      </c>
      <c r="G162" s="8">
        <v>0</v>
      </c>
      <c r="H162" s="10">
        <v>0</v>
      </c>
      <c r="I162" s="10">
        <v>216000</v>
      </c>
      <c r="J162" s="10">
        <v>213409</v>
      </c>
      <c r="K162" s="10">
        <v>205060</v>
      </c>
      <c r="L162" s="10">
        <v>8349</v>
      </c>
      <c r="M162" s="11"/>
      <c r="N162" s="117">
        <v>215853</v>
      </c>
      <c r="O162" s="117">
        <f t="shared" si="2"/>
        <v>-2444</v>
      </c>
    </row>
    <row r="163" spans="1:15" x14ac:dyDescent="0.35">
      <c r="A163">
        <v>5733</v>
      </c>
      <c r="B163" t="s">
        <v>156</v>
      </c>
      <c r="C163" s="109">
        <v>504</v>
      </c>
      <c r="D163" s="107">
        <v>303.86080180888899</v>
      </c>
      <c r="E163" s="112">
        <v>1.6586542160083784</v>
      </c>
      <c r="F163" s="10">
        <v>201600</v>
      </c>
      <c r="G163" s="8">
        <v>0</v>
      </c>
      <c r="H163" s="10">
        <v>0</v>
      </c>
      <c r="I163" s="10">
        <v>201600</v>
      </c>
      <c r="J163" s="10">
        <v>199181</v>
      </c>
      <c r="K163" s="10">
        <v>191390</v>
      </c>
      <c r="L163" s="10">
        <v>7791</v>
      </c>
      <c r="M163" s="11"/>
      <c r="N163" s="117">
        <v>201463</v>
      </c>
      <c r="O163" s="117">
        <f t="shared" si="2"/>
        <v>-2282</v>
      </c>
    </row>
    <row r="164" spans="1:15" x14ac:dyDescent="0.35">
      <c r="A164">
        <v>5740</v>
      </c>
      <c r="B164" t="s">
        <v>157</v>
      </c>
      <c r="C164" s="109">
        <v>267</v>
      </c>
      <c r="D164" s="107">
        <v>97.162841061247505</v>
      </c>
      <c r="E164" s="112">
        <v>2.747964109362488</v>
      </c>
      <c r="F164" s="10">
        <v>106800</v>
      </c>
      <c r="G164" s="8">
        <v>0</v>
      </c>
      <c r="H164" s="10">
        <v>0</v>
      </c>
      <c r="I164" s="10">
        <v>106800</v>
      </c>
      <c r="J164" s="10">
        <v>105519</v>
      </c>
      <c r="K164" s="10">
        <v>101391</v>
      </c>
      <c r="L164" s="10">
        <v>4128</v>
      </c>
      <c r="M164" s="11"/>
      <c r="N164" s="117">
        <v>106727</v>
      </c>
      <c r="O164" s="117">
        <f t="shared" si="2"/>
        <v>-1208</v>
      </c>
    </row>
    <row r="165" spans="1:15" x14ac:dyDescent="0.35">
      <c r="A165">
        <v>126</v>
      </c>
      <c r="B165" t="s">
        <v>8</v>
      </c>
      <c r="C165" s="109">
        <v>890</v>
      </c>
      <c r="D165" s="107">
        <v>99.486624656210694</v>
      </c>
      <c r="E165" s="112">
        <v>8.9459261792780058</v>
      </c>
      <c r="F165" s="10">
        <v>0</v>
      </c>
      <c r="G165" s="8">
        <v>89000</v>
      </c>
      <c r="H165" s="10">
        <v>0</v>
      </c>
      <c r="I165" s="10">
        <v>89000</v>
      </c>
      <c r="J165" s="10">
        <v>87932</v>
      </c>
      <c r="K165" s="10">
        <v>84493</v>
      </c>
      <c r="L165" s="10">
        <v>3439</v>
      </c>
      <c r="M165" s="11"/>
      <c r="N165" s="117">
        <v>88940</v>
      </c>
      <c r="O165" s="117">
        <f t="shared" si="2"/>
        <v>-1008</v>
      </c>
    </row>
    <row r="166" spans="1:15" x14ac:dyDescent="0.35">
      <c r="A166">
        <v>4375</v>
      </c>
      <c r="B166" t="s">
        <v>129</v>
      </c>
      <c r="C166" s="109">
        <v>623</v>
      </c>
      <c r="D166" s="107">
        <v>219.504117325544</v>
      </c>
      <c r="E166" s="112">
        <v>2.8382155541804073</v>
      </c>
      <c r="F166" s="10">
        <v>249200</v>
      </c>
      <c r="G166" s="8">
        <v>0</v>
      </c>
      <c r="H166" s="10">
        <v>0</v>
      </c>
      <c r="I166" s="10">
        <v>249200</v>
      </c>
      <c r="J166" s="10">
        <v>246210</v>
      </c>
      <c r="K166" s="10">
        <v>236579</v>
      </c>
      <c r="L166" s="10">
        <v>9631</v>
      </c>
      <c r="M166" s="11"/>
      <c r="N166" s="117">
        <v>249031</v>
      </c>
      <c r="O166" s="117">
        <f t="shared" si="2"/>
        <v>-2821</v>
      </c>
    </row>
    <row r="167" spans="1:15" x14ac:dyDescent="0.35">
      <c r="A167">
        <v>5810</v>
      </c>
      <c r="B167" t="s">
        <v>159</v>
      </c>
      <c r="C167" s="109">
        <v>457</v>
      </c>
      <c r="D167" s="107">
        <v>112.994763774687</v>
      </c>
      <c r="E167" s="112">
        <v>4.0444351997696444</v>
      </c>
      <c r="F167" s="10">
        <v>182800</v>
      </c>
      <c r="G167" s="8">
        <v>0</v>
      </c>
      <c r="H167" s="10">
        <v>0</v>
      </c>
      <c r="I167" s="10">
        <v>182800</v>
      </c>
      <c r="J167" s="10">
        <v>180607</v>
      </c>
      <c r="K167" s="10">
        <v>173542</v>
      </c>
      <c r="L167" s="10">
        <v>7065</v>
      </c>
      <c r="M167" s="11"/>
      <c r="N167" s="117">
        <v>182676</v>
      </c>
      <c r="O167" s="117">
        <f t="shared" si="2"/>
        <v>-2069</v>
      </c>
    </row>
    <row r="168" spans="1:15" x14ac:dyDescent="0.35">
      <c r="A168">
        <v>5852</v>
      </c>
      <c r="B168" t="s">
        <v>160</v>
      </c>
      <c r="C168" s="109">
        <v>704</v>
      </c>
      <c r="D168" s="107">
        <v>83.590767530247604</v>
      </c>
      <c r="E168" s="112">
        <v>8.421982723693203</v>
      </c>
      <c r="F168" s="10">
        <v>281600</v>
      </c>
      <c r="G168" s="8">
        <v>0</v>
      </c>
      <c r="H168" s="10">
        <v>0</v>
      </c>
      <c r="I168" s="10">
        <v>281600</v>
      </c>
      <c r="J168" s="10">
        <v>278222</v>
      </c>
      <c r="K168" s="10">
        <v>267339</v>
      </c>
      <c r="L168" s="10">
        <v>10883</v>
      </c>
      <c r="M168" s="11"/>
      <c r="N168" s="117">
        <v>281409</v>
      </c>
      <c r="O168" s="117">
        <f t="shared" si="2"/>
        <v>-3187</v>
      </c>
    </row>
    <row r="169" spans="1:15" x14ac:dyDescent="0.35">
      <c r="A169">
        <v>5866</v>
      </c>
      <c r="B169" t="s">
        <v>161</v>
      </c>
      <c r="C169" s="109">
        <v>915</v>
      </c>
      <c r="D169" s="107">
        <v>118.167090975715</v>
      </c>
      <c r="E169" s="112">
        <v>7.7432726188380601</v>
      </c>
      <c r="F169" s="10">
        <v>0</v>
      </c>
      <c r="G169" s="8">
        <v>91500</v>
      </c>
      <c r="H169" s="10">
        <v>0</v>
      </c>
      <c r="I169" s="10">
        <v>91500</v>
      </c>
      <c r="J169" s="10">
        <v>90402</v>
      </c>
      <c r="K169" s="10">
        <v>86866</v>
      </c>
      <c r="L169" s="10">
        <v>3536</v>
      </c>
      <c r="M169" s="11"/>
      <c r="N169" s="117">
        <v>91438</v>
      </c>
      <c r="O169" s="117">
        <f t="shared" si="2"/>
        <v>-1036</v>
      </c>
    </row>
    <row r="170" spans="1:15" x14ac:dyDescent="0.35">
      <c r="A170">
        <v>5992</v>
      </c>
      <c r="B170" t="s">
        <v>163</v>
      </c>
      <c r="C170" s="109">
        <v>404</v>
      </c>
      <c r="D170" s="107">
        <v>350.25721015546497</v>
      </c>
      <c r="E170" s="112">
        <v>1.1534380686144357</v>
      </c>
      <c r="F170" s="10">
        <v>161600</v>
      </c>
      <c r="G170" s="8">
        <v>0</v>
      </c>
      <c r="H170" s="10">
        <v>0</v>
      </c>
      <c r="I170" s="10">
        <v>161600</v>
      </c>
      <c r="J170" s="10">
        <v>159661</v>
      </c>
      <c r="K170" s="10">
        <v>153416</v>
      </c>
      <c r="L170" s="10">
        <v>6245</v>
      </c>
      <c r="M170" s="11"/>
      <c r="N170" s="117">
        <v>161490</v>
      </c>
      <c r="O170" s="117">
        <f t="shared" si="2"/>
        <v>-1829</v>
      </c>
    </row>
    <row r="171" spans="1:15" x14ac:dyDescent="0.35">
      <c r="A171">
        <v>6027</v>
      </c>
      <c r="B171" t="s">
        <v>165</v>
      </c>
      <c r="C171" s="109">
        <v>493</v>
      </c>
      <c r="D171" s="107">
        <v>185.85689407686999</v>
      </c>
      <c r="E171" s="112">
        <v>2.6525784929780238</v>
      </c>
      <c r="F171" s="10">
        <v>197200</v>
      </c>
      <c r="G171" s="8">
        <v>0</v>
      </c>
      <c r="H171" s="10">
        <v>0</v>
      </c>
      <c r="I171" s="10">
        <v>197200</v>
      </c>
      <c r="J171" s="10">
        <v>194834</v>
      </c>
      <c r="K171" s="10">
        <v>187213</v>
      </c>
      <c r="L171" s="10">
        <v>7621</v>
      </c>
      <c r="M171" s="11"/>
      <c r="N171" s="117">
        <v>197066</v>
      </c>
      <c r="O171" s="117">
        <f t="shared" si="2"/>
        <v>-2232</v>
      </c>
    </row>
    <row r="172" spans="1:15" x14ac:dyDescent="0.35">
      <c r="A172">
        <v>6069</v>
      </c>
      <c r="B172" t="s">
        <v>166</v>
      </c>
      <c r="C172" s="109">
        <v>62</v>
      </c>
      <c r="D172" s="107">
        <v>25.3974039272901</v>
      </c>
      <c r="E172" s="112">
        <v>2.4411943904778219</v>
      </c>
      <c r="F172" s="10">
        <v>24800</v>
      </c>
      <c r="G172" s="8">
        <v>0</v>
      </c>
      <c r="H172" s="10">
        <v>0</v>
      </c>
      <c r="I172" s="10">
        <v>24800</v>
      </c>
      <c r="J172" s="10">
        <v>24502</v>
      </c>
      <c r="K172" s="10">
        <v>23544</v>
      </c>
      <c r="L172" s="10">
        <v>958</v>
      </c>
      <c r="M172" s="11"/>
      <c r="N172" s="117">
        <v>24783</v>
      </c>
      <c r="O172" s="117">
        <f t="shared" si="2"/>
        <v>-281</v>
      </c>
    </row>
    <row r="173" spans="1:15" x14ac:dyDescent="0.35">
      <c r="A173">
        <v>6118</v>
      </c>
      <c r="B173" t="s">
        <v>167</v>
      </c>
      <c r="C173" s="109">
        <v>772</v>
      </c>
      <c r="D173" s="107">
        <v>83.749933117372294</v>
      </c>
      <c r="E173" s="112">
        <v>9.2179178091768961</v>
      </c>
      <c r="F173" s="10">
        <v>0</v>
      </c>
      <c r="G173" s="8">
        <v>77200</v>
      </c>
      <c r="H173" s="10">
        <v>0</v>
      </c>
      <c r="I173" s="10">
        <v>77200</v>
      </c>
      <c r="J173" s="10">
        <v>76274</v>
      </c>
      <c r="K173" s="10">
        <v>73291</v>
      </c>
      <c r="L173" s="10">
        <v>2983</v>
      </c>
      <c r="M173" s="11"/>
      <c r="N173" s="117">
        <v>77148</v>
      </c>
      <c r="O173" s="117">
        <f t="shared" si="2"/>
        <v>-874</v>
      </c>
    </row>
    <row r="174" spans="1:15" x14ac:dyDescent="0.35">
      <c r="A174">
        <v>6230</v>
      </c>
      <c r="B174" t="s">
        <v>168</v>
      </c>
      <c r="C174" s="109">
        <v>397</v>
      </c>
      <c r="D174" s="107">
        <v>420.96589839880698</v>
      </c>
      <c r="E174" s="112">
        <v>0.94306926406636715</v>
      </c>
      <c r="F174" s="10">
        <v>158800</v>
      </c>
      <c r="G174" s="8">
        <v>0</v>
      </c>
      <c r="H174" s="10">
        <v>0</v>
      </c>
      <c r="I174" s="10">
        <v>158800</v>
      </c>
      <c r="J174" s="10">
        <v>156895</v>
      </c>
      <c r="K174" s="10">
        <v>150757</v>
      </c>
      <c r="L174" s="10">
        <v>6138</v>
      </c>
      <c r="M174" s="11"/>
      <c r="N174" s="117">
        <v>158692</v>
      </c>
      <c r="O174" s="117">
        <f t="shared" si="2"/>
        <v>-1797</v>
      </c>
    </row>
    <row r="175" spans="1:15" x14ac:dyDescent="0.35">
      <c r="A175">
        <v>6251</v>
      </c>
      <c r="B175" t="s">
        <v>169</v>
      </c>
      <c r="C175" s="109">
        <v>246</v>
      </c>
      <c r="D175" s="107">
        <v>94.746623938502097</v>
      </c>
      <c r="E175" s="112">
        <v>2.5963985815438981</v>
      </c>
      <c r="F175" s="10">
        <v>98400</v>
      </c>
      <c r="G175" s="8">
        <v>0</v>
      </c>
      <c r="H175" s="10">
        <v>0</v>
      </c>
      <c r="I175" s="10">
        <v>98400</v>
      </c>
      <c r="J175" s="10">
        <v>97219</v>
      </c>
      <c r="K175" s="10">
        <v>93416</v>
      </c>
      <c r="L175" s="10">
        <v>3803</v>
      </c>
      <c r="M175" s="11"/>
      <c r="N175" s="117">
        <v>98333</v>
      </c>
      <c r="O175" s="117">
        <f t="shared" si="2"/>
        <v>-1114</v>
      </c>
    </row>
    <row r="176" spans="1:15" x14ac:dyDescent="0.35">
      <c r="A176">
        <v>6293</v>
      </c>
      <c r="B176" t="s">
        <v>170</v>
      </c>
      <c r="C176" s="109">
        <v>624</v>
      </c>
      <c r="D176" s="107">
        <v>488.00668350261401</v>
      </c>
      <c r="E176" s="112">
        <v>1.2786710122929239</v>
      </c>
      <c r="F176" s="10">
        <v>249600</v>
      </c>
      <c r="G176" s="8">
        <v>0</v>
      </c>
      <c r="H176" s="10">
        <v>0</v>
      </c>
      <c r="I176" s="10">
        <v>249600</v>
      </c>
      <c r="J176" s="10">
        <v>246606</v>
      </c>
      <c r="K176" s="10">
        <v>236959</v>
      </c>
      <c r="L176" s="10">
        <v>9647</v>
      </c>
      <c r="M176" s="11"/>
      <c r="N176" s="117">
        <v>249430</v>
      </c>
      <c r="O176" s="117">
        <f t="shared" si="2"/>
        <v>-2824</v>
      </c>
    </row>
    <row r="177" spans="1:15" x14ac:dyDescent="0.35">
      <c r="A177">
        <v>6354</v>
      </c>
      <c r="B177" t="s">
        <v>171</v>
      </c>
      <c r="C177" s="109">
        <v>267</v>
      </c>
      <c r="D177" s="107">
        <v>98.786181650654697</v>
      </c>
      <c r="E177" s="112">
        <v>2.7028071693692239</v>
      </c>
      <c r="F177" s="10">
        <v>106800</v>
      </c>
      <c r="G177" s="8">
        <v>0</v>
      </c>
      <c r="H177" s="10">
        <v>0</v>
      </c>
      <c r="I177" s="10">
        <v>106800</v>
      </c>
      <c r="J177" s="10">
        <v>105519</v>
      </c>
      <c r="K177" s="10">
        <v>101391</v>
      </c>
      <c r="L177" s="10">
        <v>4128</v>
      </c>
      <c r="M177" s="11"/>
      <c r="N177" s="117">
        <v>106727</v>
      </c>
      <c r="O177" s="117">
        <f t="shared" si="2"/>
        <v>-1208</v>
      </c>
    </row>
    <row r="178" spans="1:15" x14ac:dyDescent="0.35">
      <c r="A178">
        <v>6384</v>
      </c>
      <c r="B178" t="s">
        <v>172</v>
      </c>
      <c r="C178" s="109">
        <v>844</v>
      </c>
      <c r="D178" s="107">
        <v>150.828791964586</v>
      </c>
      <c r="E178" s="112">
        <v>5.5957485902172301</v>
      </c>
      <c r="F178" s="10">
        <v>0</v>
      </c>
      <c r="G178" s="8">
        <v>84400</v>
      </c>
      <c r="H178" s="10">
        <v>0</v>
      </c>
      <c r="I178" s="10">
        <v>84400</v>
      </c>
      <c r="J178" s="10">
        <v>83387</v>
      </c>
      <c r="K178" s="10">
        <v>80126</v>
      </c>
      <c r="L178" s="10">
        <v>3261</v>
      </c>
      <c r="M178" s="11"/>
      <c r="N178" s="117">
        <v>84343</v>
      </c>
      <c r="O178" s="117">
        <f t="shared" si="2"/>
        <v>-956</v>
      </c>
    </row>
    <row r="179" spans="1:15" x14ac:dyDescent="0.35">
      <c r="A179">
        <v>6440</v>
      </c>
      <c r="B179" t="s">
        <v>174</v>
      </c>
      <c r="C179" s="109">
        <v>165</v>
      </c>
      <c r="D179" s="107">
        <v>189.94019673868601</v>
      </c>
      <c r="E179" s="112">
        <v>0.86869447769922037</v>
      </c>
      <c r="F179" s="10">
        <v>66000</v>
      </c>
      <c r="G179" s="8">
        <v>0</v>
      </c>
      <c r="H179" s="10">
        <v>0</v>
      </c>
      <c r="I179" s="10">
        <v>66000</v>
      </c>
      <c r="J179" s="10">
        <v>65208</v>
      </c>
      <c r="K179" s="10">
        <v>62657</v>
      </c>
      <c r="L179" s="10">
        <v>2551</v>
      </c>
      <c r="M179" s="11"/>
      <c r="N179" s="117">
        <v>65955</v>
      </c>
      <c r="O179" s="117">
        <f t="shared" si="2"/>
        <v>-747</v>
      </c>
    </row>
    <row r="180" spans="1:15" x14ac:dyDescent="0.35">
      <c r="A180">
        <v>6426</v>
      </c>
      <c r="B180" t="s">
        <v>173</v>
      </c>
      <c r="C180" s="109">
        <v>771</v>
      </c>
      <c r="D180" s="107">
        <v>139.606198656728</v>
      </c>
      <c r="E180" s="112">
        <v>5.5226774127399638</v>
      </c>
      <c r="F180" s="10">
        <v>0</v>
      </c>
      <c r="G180" s="8">
        <v>77100</v>
      </c>
      <c r="H180" s="10">
        <v>0</v>
      </c>
      <c r="I180" s="10">
        <v>77100</v>
      </c>
      <c r="J180" s="10">
        <v>76175</v>
      </c>
      <c r="K180" s="10">
        <v>73196</v>
      </c>
      <c r="L180" s="10">
        <v>2979</v>
      </c>
      <c r="M180" s="11"/>
      <c r="N180" s="117">
        <v>77048</v>
      </c>
      <c r="O180" s="117">
        <f t="shared" si="2"/>
        <v>-873</v>
      </c>
    </row>
    <row r="181" spans="1:15" x14ac:dyDescent="0.35">
      <c r="A181">
        <v>6475</v>
      </c>
      <c r="B181" t="s">
        <v>175</v>
      </c>
      <c r="C181" s="109">
        <v>547</v>
      </c>
      <c r="D181" s="107">
        <v>143.97513550514401</v>
      </c>
      <c r="E181" s="112">
        <v>3.799267130958571</v>
      </c>
      <c r="F181" s="10">
        <v>218800</v>
      </c>
      <c r="G181" s="8">
        <v>0</v>
      </c>
      <c r="H181" s="10">
        <v>0</v>
      </c>
      <c r="I181" s="10">
        <v>218800</v>
      </c>
      <c r="J181" s="10">
        <v>216175</v>
      </c>
      <c r="K181" s="10">
        <v>207718</v>
      </c>
      <c r="L181" s="10">
        <v>8457</v>
      </c>
      <c r="M181" s="11"/>
      <c r="N181" s="117">
        <v>218651</v>
      </c>
      <c r="O181" s="117">
        <f t="shared" si="2"/>
        <v>-2476</v>
      </c>
    </row>
    <row r="182" spans="1:15" x14ac:dyDescent="0.35">
      <c r="A182">
        <v>6615</v>
      </c>
      <c r="B182" t="s">
        <v>176</v>
      </c>
      <c r="C182" s="109">
        <v>272</v>
      </c>
      <c r="D182" s="107">
        <v>661.20733753765899</v>
      </c>
      <c r="E182" s="112">
        <v>0.41136869565442213</v>
      </c>
      <c r="F182" s="10">
        <v>108800</v>
      </c>
      <c r="G182" s="8">
        <v>0</v>
      </c>
      <c r="H182" s="10">
        <v>0</v>
      </c>
      <c r="I182" s="10">
        <v>108800</v>
      </c>
      <c r="J182" s="10">
        <v>107495</v>
      </c>
      <c r="K182" s="10">
        <v>103290</v>
      </c>
      <c r="L182" s="10">
        <v>4205</v>
      </c>
      <c r="M182" s="11"/>
      <c r="N182" s="117">
        <v>108726</v>
      </c>
      <c r="O182" s="117">
        <f t="shared" si="2"/>
        <v>-1231</v>
      </c>
    </row>
    <row r="183" spans="1:15" x14ac:dyDescent="0.35">
      <c r="A183">
        <v>469</v>
      </c>
      <c r="B183" t="s">
        <v>19</v>
      </c>
      <c r="C183" s="109">
        <v>786</v>
      </c>
      <c r="D183" s="107">
        <v>104.296423775292</v>
      </c>
      <c r="E183" s="112">
        <v>7.5362123795677523</v>
      </c>
      <c r="F183" s="10">
        <v>0</v>
      </c>
      <c r="G183" s="8">
        <v>78600</v>
      </c>
      <c r="H183" s="10">
        <v>0</v>
      </c>
      <c r="I183" s="10">
        <v>78600</v>
      </c>
      <c r="J183" s="10">
        <v>77657</v>
      </c>
      <c r="K183" s="10">
        <v>74620</v>
      </c>
      <c r="L183" s="10">
        <v>3037</v>
      </c>
      <c r="M183" s="11"/>
      <c r="N183" s="117">
        <v>78547</v>
      </c>
      <c r="O183" s="117">
        <f t="shared" si="2"/>
        <v>-890</v>
      </c>
    </row>
    <row r="184" spans="1:15" x14ac:dyDescent="0.35">
      <c r="A184">
        <v>6713</v>
      </c>
      <c r="B184" t="s">
        <v>177</v>
      </c>
      <c r="C184" s="109">
        <v>392</v>
      </c>
      <c r="D184" s="107">
        <v>93.637822642596205</v>
      </c>
      <c r="E184" s="112">
        <v>4.1863425369918597</v>
      </c>
      <c r="F184" s="10">
        <v>156800</v>
      </c>
      <c r="G184" s="8">
        <v>0</v>
      </c>
      <c r="H184" s="10">
        <v>0</v>
      </c>
      <c r="I184" s="10">
        <v>156800</v>
      </c>
      <c r="J184" s="10">
        <v>154919</v>
      </c>
      <c r="K184" s="10">
        <v>148858</v>
      </c>
      <c r="L184" s="10">
        <v>6061</v>
      </c>
      <c r="M184" s="11"/>
      <c r="N184" s="117">
        <v>156693</v>
      </c>
      <c r="O184" s="117">
        <f t="shared" si="2"/>
        <v>-1774</v>
      </c>
    </row>
    <row r="185" spans="1:15" x14ac:dyDescent="0.35">
      <c r="A185">
        <v>6720</v>
      </c>
      <c r="B185" t="s">
        <v>178</v>
      </c>
      <c r="C185" s="109">
        <v>444</v>
      </c>
      <c r="D185" s="107">
        <v>106.401107005917</v>
      </c>
      <c r="E185" s="112">
        <v>4.1728889152939832</v>
      </c>
      <c r="F185" s="10">
        <v>177600</v>
      </c>
      <c r="G185" s="8">
        <v>0</v>
      </c>
      <c r="H185" s="10">
        <v>0</v>
      </c>
      <c r="I185" s="10">
        <v>177600</v>
      </c>
      <c r="J185" s="10">
        <v>175469</v>
      </c>
      <c r="K185" s="10">
        <v>168605</v>
      </c>
      <c r="L185" s="10">
        <v>6864</v>
      </c>
      <c r="M185" s="11"/>
      <c r="N185" s="117">
        <v>177479</v>
      </c>
      <c r="O185" s="117">
        <f t="shared" si="2"/>
        <v>-2010</v>
      </c>
    </row>
    <row r="186" spans="1:15" s="18" customFormat="1" ht="14.4" customHeight="1" thickBot="1" x14ac:dyDescent="0.4">
      <c r="A186" s="13"/>
      <c r="B186" s="14" t="s">
        <v>179</v>
      </c>
      <c r="C186" s="15">
        <f>SUM(C4:C185)</f>
        <v>91991</v>
      </c>
      <c r="D186" s="16"/>
      <c r="E186" s="16"/>
      <c r="F186" s="17">
        <f t="shared" ref="F186:L186" si="3">SUM(F4:F185)</f>
        <v>26423200</v>
      </c>
      <c r="G186" s="17">
        <f t="shared" si="3"/>
        <v>2489600</v>
      </c>
      <c r="H186" s="17">
        <f t="shared" si="3"/>
        <v>48650</v>
      </c>
      <c r="I186" s="17">
        <f t="shared" si="3"/>
        <v>28961450</v>
      </c>
      <c r="J186" s="17">
        <f t="shared" si="3"/>
        <v>28614000</v>
      </c>
      <c r="K186" s="17">
        <f t="shared" si="3"/>
        <v>27183308</v>
      </c>
      <c r="L186" s="17">
        <f t="shared" si="3"/>
        <v>1430692</v>
      </c>
      <c r="N186" s="17">
        <f>SUM(N4:N185)</f>
        <v>28614000</v>
      </c>
      <c r="O186" s="17">
        <f>SUM(O4:O185)</f>
        <v>0</v>
      </c>
    </row>
    <row r="187" spans="1:15" x14ac:dyDescent="0.35">
      <c r="F187" s="20"/>
      <c r="H187" s="20" t="s">
        <v>180</v>
      </c>
      <c r="I187" s="12">
        <f>I186</f>
        <v>28961450</v>
      </c>
    </row>
    <row r="188" spans="1:15" x14ac:dyDescent="0.35">
      <c r="H188" s="20" t="s">
        <v>181</v>
      </c>
      <c r="I188" s="10">
        <v>28614000</v>
      </c>
    </row>
    <row r="189" spans="1:15" x14ac:dyDescent="0.35">
      <c r="H189" s="20" t="s">
        <v>182</v>
      </c>
      <c r="I189" s="21">
        <f>MAX(0,I188/I187)</f>
        <v>0.98800301780470245</v>
      </c>
    </row>
    <row r="190" spans="1:15" x14ac:dyDescent="0.35">
      <c r="B190" s="104" t="s">
        <v>460</v>
      </c>
    </row>
    <row r="191" spans="1:15" x14ac:dyDescent="0.35">
      <c r="B191" s="105" t="s">
        <v>461</v>
      </c>
    </row>
    <row r="192" spans="1:15" x14ac:dyDescent="0.35">
      <c r="B192" s="105" t="s">
        <v>462</v>
      </c>
    </row>
  </sheetData>
  <printOptions gridLines="1"/>
  <pageMargins left="0.45" right="0.45" top="0.5" bottom="0.5" header="0.3" footer="0.3"/>
  <pageSetup scale="85" pageOrder="overThenDown"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84D99-B8E9-4166-B9E1-F36016D709BE}">
  <dimension ref="A1:AE198"/>
  <sheetViews>
    <sheetView workbookViewId="0">
      <pane xSplit="2" ySplit="3" topLeftCell="T4" activePane="bottomRight" state="frozen"/>
      <selection pane="topRight" activeCell="C1" sqref="C1"/>
      <selection pane="bottomLeft" activeCell="A4" sqref="A4"/>
      <selection pane="bottomRight" activeCell="Z4" sqref="Z4:Z185"/>
    </sheetView>
  </sheetViews>
  <sheetFormatPr defaultColWidth="8.90625" defaultRowHeight="14.5" x14ac:dyDescent="0.35"/>
  <cols>
    <col min="1" max="1" width="5.90625" customWidth="1"/>
    <col min="2" max="2" width="27" bestFit="1" customWidth="1"/>
    <col min="3" max="3" width="11.08984375" style="109" bestFit="1" customWidth="1"/>
    <col min="4" max="4" width="10.453125" style="107" bestFit="1" customWidth="1"/>
    <col min="5" max="5" width="8.90625" style="112"/>
    <col min="6" max="6" width="10.90625" customWidth="1"/>
    <col min="7" max="7" width="14.54296875" style="117" bestFit="1" customWidth="1"/>
    <col min="8" max="9" width="10.90625" style="109" customWidth="1"/>
    <col min="10" max="10" width="13.6328125" style="117" bestFit="1" customWidth="1"/>
    <col min="11" max="11" width="10.08984375" style="109" bestFit="1" customWidth="1"/>
    <col min="12" max="12" width="9" style="109" bestFit="1" customWidth="1"/>
    <col min="13" max="13" width="14.6328125" style="117" bestFit="1" customWidth="1"/>
    <col min="14" max="14" width="11.08984375" style="117" bestFit="1" customWidth="1"/>
    <col min="15" max="15" width="14.81640625" style="117" bestFit="1" customWidth="1"/>
    <col min="16" max="18" width="8.90625" style="120"/>
    <col min="19" max="19" width="14.6328125" style="117" bestFit="1" customWidth="1"/>
    <col min="20" max="20" width="15.08984375" style="117" bestFit="1" customWidth="1"/>
    <col min="21" max="22" width="14.6328125" style="117" bestFit="1" customWidth="1"/>
    <col min="23" max="23" width="13.6328125" style="117" bestFit="1" customWidth="1"/>
    <col min="24" max="24" width="14.6328125" style="117" bestFit="1" customWidth="1"/>
    <col min="25" max="25" width="9" style="117" bestFit="1" customWidth="1"/>
    <col min="26" max="26" width="14.6328125" style="117" bestFit="1" customWidth="1"/>
    <col min="27" max="27" width="12.08984375" style="117" bestFit="1" customWidth="1"/>
    <col min="28" max="28" width="14.6328125" style="117" bestFit="1" customWidth="1"/>
    <col min="29" max="29" width="13.6328125" style="117" bestFit="1" customWidth="1"/>
    <col min="30" max="30" width="14.6328125" style="117" bestFit="1" customWidth="1"/>
  </cols>
  <sheetData>
    <row r="1" spans="1:31" s="1" customFormat="1" x14ac:dyDescent="0.35">
      <c r="A1" s="1" t="s">
        <v>478</v>
      </c>
      <c r="C1" s="108"/>
      <c r="D1" s="106"/>
      <c r="E1" s="110"/>
      <c r="G1" s="116"/>
      <c r="H1" s="108"/>
      <c r="I1" s="108"/>
      <c r="J1" s="116"/>
      <c r="K1" s="108"/>
      <c r="L1" s="108"/>
      <c r="M1" s="116"/>
      <c r="N1" s="116"/>
      <c r="O1" s="116"/>
      <c r="P1" s="119"/>
      <c r="Q1" s="119"/>
      <c r="R1" s="119"/>
      <c r="S1" s="116"/>
      <c r="T1" s="116">
        <v>28613999</v>
      </c>
      <c r="U1" s="116"/>
      <c r="V1" s="116">
        <v>0.95</v>
      </c>
      <c r="W1" s="116">
        <v>5.0000000000000044E-2</v>
      </c>
      <c r="X1" s="116"/>
      <c r="Y1" s="116"/>
      <c r="Z1" s="116"/>
      <c r="AA1" s="116"/>
      <c r="AB1" s="144" t="s">
        <v>464</v>
      </c>
      <c r="AC1" s="116"/>
      <c r="AD1" s="116"/>
    </row>
    <row r="2" spans="1:31" x14ac:dyDescent="0.35">
      <c r="B2" s="1" t="s">
        <v>396</v>
      </c>
      <c r="G2" s="117">
        <v>400</v>
      </c>
      <c r="J2" s="117">
        <v>100</v>
      </c>
      <c r="Q2" s="123">
        <v>0.5</v>
      </c>
      <c r="T2" s="117">
        <v>28614000</v>
      </c>
      <c r="V2" s="117" t="s">
        <v>465</v>
      </c>
    </row>
    <row r="3" spans="1:31" s="113" customFormat="1" ht="59.4" customHeight="1" x14ac:dyDescent="0.35">
      <c r="A3" s="113" t="s">
        <v>0</v>
      </c>
      <c r="B3" s="113" t="s">
        <v>1</v>
      </c>
      <c r="C3" s="114" t="s">
        <v>466</v>
      </c>
      <c r="D3" s="122" t="s">
        <v>2</v>
      </c>
      <c r="E3" s="115" t="s">
        <v>397</v>
      </c>
      <c r="F3" s="113" t="s">
        <v>398</v>
      </c>
      <c r="G3" s="118" t="s">
        <v>185</v>
      </c>
      <c r="H3" s="114" t="s">
        <v>399</v>
      </c>
      <c r="I3" s="114" t="s">
        <v>400</v>
      </c>
      <c r="J3" s="118" t="s">
        <v>186</v>
      </c>
      <c r="K3" s="114" t="s">
        <v>401</v>
      </c>
      <c r="L3" s="114" t="s">
        <v>402</v>
      </c>
      <c r="M3" s="118" t="s">
        <v>403</v>
      </c>
      <c r="N3" s="118" t="s">
        <v>404</v>
      </c>
      <c r="O3" s="118" t="s">
        <v>467</v>
      </c>
      <c r="P3" s="121" t="s">
        <v>406</v>
      </c>
      <c r="Q3" s="121" t="s">
        <v>407</v>
      </c>
      <c r="R3" s="121" t="s">
        <v>408</v>
      </c>
      <c r="S3" s="118" t="s">
        <v>479</v>
      </c>
      <c r="T3" s="118" t="s">
        <v>468</v>
      </c>
      <c r="U3" s="118" t="s">
        <v>469</v>
      </c>
      <c r="V3" s="118" t="s">
        <v>410</v>
      </c>
      <c r="W3" s="118" t="s">
        <v>484</v>
      </c>
      <c r="X3" s="118" t="s">
        <v>412</v>
      </c>
      <c r="Y3" s="118" t="s">
        <v>413</v>
      </c>
      <c r="Z3" s="118" t="s">
        <v>470</v>
      </c>
      <c r="AA3" s="118" t="s">
        <v>471</v>
      </c>
      <c r="AB3" s="118" t="s">
        <v>472</v>
      </c>
      <c r="AC3" s="118" t="s">
        <v>473</v>
      </c>
      <c r="AD3" s="118" t="s">
        <v>474</v>
      </c>
      <c r="AE3" s="113" t="s">
        <v>475</v>
      </c>
    </row>
    <row r="4" spans="1:31" x14ac:dyDescent="0.35">
      <c r="A4">
        <v>63</v>
      </c>
      <c r="B4" t="s">
        <v>4</v>
      </c>
      <c r="C4" s="109">
        <v>397</v>
      </c>
      <c r="D4" s="107">
        <v>67.224011750946701</v>
      </c>
      <c r="E4" s="112">
        <v>5.9056279097239255</v>
      </c>
      <c r="F4">
        <v>1</v>
      </c>
      <c r="G4" s="117">
        <v>158800</v>
      </c>
      <c r="H4" s="109">
        <v>397</v>
      </c>
      <c r="I4" s="109">
        <v>0</v>
      </c>
      <c r="J4" s="117">
        <v>0</v>
      </c>
      <c r="K4" s="109">
        <v>0</v>
      </c>
      <c r="L4" s="109">
        <v>1</v>
      </c>
      <c r="M4" s="117">
        <v>158800</v>
      </c>
      <c r="N4" s="117">
        <v>397</v>
      </c>
      <c r="O4" s="117">
        <v>0</v>
      </c>
      <c r="P4" s="120">
        <v>0</v>
      </c>
      <c r="Q4" s="120">
        <v>0</v>
      </c>
      <c r="R4" s="120">
        <v>0</v>
      </c>
      <c r="S4" s="117">
        <v>158800</v>
      </c>
      <c r="T4" s="117">
        <v>156895</v>
      </c>
      <c r="U4" s="117">
        <v>156895</v>
      </c>
      <c r="V4" s="117">
        <v>149050</v>
      </c>
      <c r="W4" s="117">
        <v>7845</v>
      </c>
      <c r="X4" s="117">
        <v>156895</v>
      </c>
      <c r="Y4" s="117">
        <v>0</v>
      </c>
      <c r="Z4" s="117">
        <v>158692</v>
      </c>
      <c r="AA4" s="117">
        <v>-1797</v>
      </c>
      <c r="AB4" s="117">
        <v>150757</v>
      </c>
      <c r="AC4" s="117">
        <v>6138</v>
      </c>
      <c r="AD4" s="117">
        <v>156895</v>
      </c>
      <c r="AE4">
        <v>0</v>
      </c>
    </row>
    <row r="5" spans="1:31" x14ac:dyDescent="0.35">
      <c r="A5">
        <v>84</v>
      </c>
      <c r="B5" t="s">
        <v>5</v>
      </c>
      <c r="C5" s="109">
        <v>233</v>
      </c>
      <c r="D5" s="107">
        <v>136.73151522561</v>
      </c>
      <c r="E5" s="112">
        <v>1.7040694650062562</v>
      </c>
      <c r="F5">
        <v>1</v>
      </c>
      <c r="G5" s="117">
        <v>93200</v>
      </c>
      <c r="H5" s="109">
        <v>233</v>
      </c>
      <c r="I5" s="109">
        <v>0</v>
      </c>
      <c r="J5" s="117">
        <v>0</v>
      </c>
      <c r="K5" s="109">
        <v>0</v>
      </c>
      <c r="L5" s="109">
        <v>1</v>
      </c>
      <c r="M5" s="117">
        <v>93200</v>
      </c>
      <c r="N5" s="117">
        <v>233</v>
      </c>
      <c r="O5" s="117">
        <v>0</v>
      </c>
      <c r="P5" s="120">
        <v>0</v>
      </c>
      <c r="Q5" s="120">
        <v>0</v>
      </c>
      <c r="R5" s="120">
        <v>0</v>
      </c>
      <c r="S5" s="117">
        <v>93200</v>
      </c>
      <c r="T5" s="117">
        <v>92082</v>
      </c>
      <c r="U5" s="117">
        <v>92082</v>
      </c>
      <c r="V5" s="117">
        <v>87478</v>
      </c>
      <c r="W5" s="117">
        <v>4604</v>
      </c>
      <c r="X5" s="117">
        <v>92082</v>
      </c>
      <c r="Y5" s="117">
        <v>0</v>
      </c>
      <c r="Z5" s="117">
        <v>93137</v>
      </c>
      <c r="AA5" s="117">
        <v>-1055</v>
      </c>
      <c r="AB5" s="117">
        <v>88480</v>
      </c>
      <c r="AC5" s="117">
        <v>3602</v>
      </c>
      <c r="AD5" s="117">
        <v>92082</v>
      </c>
      <c r="AE5">
        <v>0</v>
      </c>
    </row>
    <row r="6" spans="1:31" x14ac:dyDescent="0.35">
      <c r="A6">
        <v>91</v>
      </c>
      <c r="B6" t="s">
        <v>6</v>
      </c>
      <c r="C6" s="109">
        <v>508</v>
      </c>
      <c r="D6" s="107">
        <v>133.42937215665901</v>
      </c>
      <c r="E6" s="112">
        <v>3.8072576659025179</v>
      </c>
      <c r="F6">
        <v>1</v>
      </c>
      <c r="G6" s="117">
        <v>203200</v>
      </c>
      <c r="H6" s="109">
        <v>508</v>
      </c>
      <c r="I6" s="109">
        <v>0</v>
      </c>
      <c r="J6" s="117">
        <v>0</v>
      </c>
      <c r="K6" s="109">
        <v>0</v>
      </c>
      <c r="L6" s="109">
        <v>1</v>
      </c>
      <c r="M6" s="117">
        <v>203200</v>
      </c>
      <c r="N6" s="117">
        <v>508</v>
      </c>
      <c r="O6" s="117">
        <v>0</v>
      </c>
      <c r="P6" s="120">
        <v>0</v>
      </c>
      <c r="Q6" s="120">
        <v>0</v>
      </c>
      <c r="R6" s="120">
        <v>0</v>
      </c>
      <c r="S6" s="117">
        <v>203200</v>
      </c>
      <c r="T6" s="117">
        <v>200762</v>
      </c>
      <c r="U6" s="117">
        <v>200762</v>
      </c>
      <c r="V6" s="117">
        <v>190724</v>
      </c>
      <c r="W6" s="117">
        <v>10038</v>
      </c>
      <c r="X6" s="117">
        <v>200762</v>
      </c>
      <c r="Y6" s="117">
        <v>0</v>
      </c>
      <c r="Z6" s="117">
        <v>203062</v>
      </c>
      <c r="AA6" s="117">
        <v>-2300</v>
      </c>
      <c r="AB6" s="117">
        <v>192909</v>
      </c>
      <c r="AC6" s="117">
        <v>7853</v>
      </c>
      <c r="AD6" s="117">
        <v>200762</v>
      </c>
      <c r="AE6">
        <v>0</v>
      </c>
    </row>
    <row r="7" spans="1:31" x14ac:dyDescent="0.35">
      <c r="A7">
        <v>105</v>
      </c>
      <c r="B7" t="s">
        <v>7</v>
      </c>
      <c r="C7" s="109">
        <v>443</v>
      </c>
      <c r="D7" s="107">
        <v>108.334788478353</v>
      </c>
      <c r="E7" s="112">
        <v>4.0891758429797314</v>
      </c>
      <c r="F7">
        <v>1</v>
      </c>
      <c r="G7" s="117">
        <v>177200</v>
      </c>
      <c r="H7" s="109">
        <v>443</v>
      </c>
      <c r="I7" s="109">
        <v>0</v>
      </c>
      <c r="J7" s="117">
        <v>0</v>
      </c>
      <c r="K7" s="109">
        <v>0</v>
      </c>
      <c r="L7" s="109">
        <v>1</v>
      </c>
      <c r="M7" s="117">
        <v>177200</v>
      </c>
      <c r="N7" s="117">
        <v>443</v>
      </c>
      <c r="O7" s="117">
        <v>0</v>
      </c>
      <c r="P7" s="120">
        <v>0</v>
      </c>
      <c r="Q7" s="120">
        <v>0</v>
      </c>
      <c r="R7" s="120">
        <v>0</v>
      </c>
      <c r="S7" s="117">
        <v>177200</v>
      </c>
      <c r="T7" s="117">
        <v>175074</v>
      </c>
      <c r="U7" s="117">
        <v>175074</v>
      </c>
      <c r="V7" s="117">
        <v>166320</v>
      </c>
      <c r="W7" s="117">
        <v>8754</v>
      </c>
      <c r="X7" s="117">
        <v>175074</v>
      </c>
      <c r="Y7" s="117">
        <v>0</v>
      </c>
      <c r="Z7" s="117">
        <v>177080</v>
      </c>
      <c r="AA7" s="117">
        <v>-2006</v>
      </c>
      <c r="AB7" s="117">
        <v>168226</v>
      </c>
      <c r="AC7" s="117">
        <v>6848</v>
      </c>
      <c r="AD7" s="117">
        <v>175074</v>
      </c>
      <c r="AE7">
        <v>0</v>
      </c>
    </row>
    <row r="8" spans="1:31" x14ac:dyDescent="0.35">
      <c r="A8">
        <v>161</v>
      </c>
      <c r="B8" t="s">
        <v>9</v>
      </c>
      <c r="C8" s="109">
        <v>277</v>
      </c>
      <c r="D8" s="107">
        <v>83.285693348103294</v>
      </c>
      <c r="E8" s="112">
        <v>3.325901350694684</v>
      </c>
      <c r="F8">
        <v>1</v>
      </c>
      <c r="G8" s="117">
        <v>110800</v>
      </c>
      <c r="H8" s="109">
        <v>277</v>
      </c>
      <c r="I8" s="109">
        <v>0</v>
      </c>
      <c r="J8" s="117">
        <v>0</v>
      </c>
      <c r="K8" s="109">
        <v>0</v>
      </c>
      <c r="L8" s="109">
        <v>1</v>
      </c>
      <c r="M8" s="117">
        <v>110800</v>
      </c>
      <c r="N8" s="117">
        <v>277</v>
      </c>
      <c r="O8" s="117">
        <v>0</v>
      </c>
      <c r="P8" s="120">
        <v>0</v>
      </c>
      <c r="Q8" s="120">
        <v>0</v>
      </c>
      <c r="R8" s="120">
        <v>0</v>
      </c>
      <c r="S8" s="117">
        <v>110800</v>
      </c>
      <c r="T8" s="117">
        <v>109471</v>
      </c>
      <c r="U8" s="117">
        <v>109471</v>
      </c>
      <c r="V8" s="117">
        <v>103997</v>
      </c>
      <c r="W8" s="117">
        <v>5474</v>
      </c>
      <c r="X8" s="117">
        <v>109471</v>
      </c>
      <c r="Y8" s="117">
        <v>0</v>
      </c>
      <c r="Z8" s="117">
        <v>110725</v>
      </c>
      <c r="AA8" s="117">
        <v>-1254</v>
      </c>
      <c r="AB8" s="117">
        <v>105189</v>
      </c>
      <c r="AC8" s="117">
        <v>4282</v>
      </c>
      <c r="AD8" s="117">
        <v>109471</v>
      </c>
      <c r="AE8">
        <v>0</v>
      </c>
    </row>
    <row r="9" spans="1:31" x14ac:dyDescent="0.35">
      <c r="A9">
        <v>196</v>
      </c>
      <c r="B9" t="s">
        <v>10</v>
      </c>
      <c r="C9" s="109">
        <v>443</v>
      </c>
      <c r="D9" s="107">
        <v>156.28936763034801</v>
      </c>
      <c r="E9" s="112">
        <v>2.8344858432582138</v>
      </c>
      <c r="F9">
        <v>1</v>
      </c>
      <c r="G9" s="117">
        <v>177200</v>
      </c>
      <c r="H9" s="109">
        <v>443</v>
      </c>
      <c r="I9" s="109">
        <v>0</v>
      </c>
      <c r="J9" s="117">
        <v>0</v>
      </c>
      <c r="K9" s="109">
        <v>0</v>
      </c>
      <c r="L9" s="109">
        <v>1</v>
      </c>
      <c r="M9" s="117">
        <v>177200</v>
      </c>
      <c r="N9" s="117">
        <v>443</v>
      </c>
      <c r="O9" s="117">
        <v>0</v>
      </c>
      <c r="P9" s="120">
        <v>0</v>
      </c>
      <c r="Q9" s="120">
        <v>0</v>
      </c>
      <c r="R9" s="120">
        <v>0</v>
      </c>
      <c r="S9" s="117">
        <v>177200</v>
      </c>
      <c r="T9" s="117">
        <v>175074</v>
      </c>
      <c r="U9" s="117">
        <v>175074</v>
      </c>
      <c r="V9" s="117">
        <v>166320</v>
      </c>
      <c r="W9" s="117">
        <v>8754</v>
      </c>
      <c r="X9" s="117">
        <v>175074</v>
      </c>
      <c r="Y9" s="117">
        <v>0</v>
      </c>
      <c r="Z9" s="117">
        <v>177080</v>
      </c>
      <c r="AA9" s="117">
        <v>-2006</v>
      </c>
      <c r="AB9" s="117">
        <v>168226</v>
      </c>
      <c r="AC9" s="117">
        <v>6848</v>
      </c>
      <c r="AD9" s="117">
        <v>175074</v>
      </c>
      <c r="AE9">
        <v>0</v>
      </c>
    </row>
    <row r="10" spans="1:31" x14ac:dyDescent="0.35">
      <c r="A10">
        <v>203</v>
      </c>
      <c r="B10" t="s">
        <v>11</v>
      </c>
      <c r="C10" s="109">
        <v>802</v>
      </c>
      <c r="D10" s="107">
        <v>150.774872440899</v>
      </c>
      <c r="E10" s="112">
        <v>5.3191887150451374</v>
      </c>
      <c r="F10">
        <v>0</v>
      </c>
      <c r="G10" s="117">
        <v>0</v>
      </c>
      <c r="H10" s="109">
        <v>0</v>
      </c>
      <c r="I10" s="109">
        <v>1</v>
      </c>
      <c r="J10" s="117">
        <v>80200</v>
      </c>
      <c r="K10" s="109">
        <v>802</v>
      </c>
      <c r="L10" s="109">
        <v>1</v>
      </c>
      <c r="M10" s="117">
        <v>80200</v>
      </c>
      <c r="N10" s="117">
        <v>802</v>
      </c>
      <c r="O10" s="117">
        <v>75400</v>
      </c>
      <c r="P10" s="120">
        <v>0</v>
      </c>
      <c r="Q10" s="120">
        <v>0</v>
      </c>
      <c r="R10" s="120">
        <v>0</v>
      </c>
      <c r="S10" s="117">
        <v>80200</v>
      </c>
      <c r="T10" s="117">
        <v>79238</v>
      </c>
      <c r="U10" s="117">
        <v>79238</v>
      </c>
      <c r="V10" s="117">
        <v>75276</v>
      </c>
      <c r="W10" s="117">
        <v>3962</v>
      </c>
      <c r="X10" s="117">
        <v>79238</v>
      </c>
      <c r="Y10" s="117">
        <v>0</v>
      </c>
      <c r="Z10" s="117">
        <v>80146</v>
      </c>
      <c r="AA10" s="117">
        <v>-908</v>
      </c>
      <c r="AB10" s="117">
        <v>76139</v>
      </c>
      <c r="AC10" s="117">
        <v>3099</v>
      </c>
      <c r="AD10" s="117">
        <v>79238</v>
      </c>
      <c r="AE10">
        <v>0</v>
      </c>
    </row>
    <row r="11" spans="1:31" x14ac:dyDescent="0.35">
      <c r="A11">
        <v>217</v>
      </c>
      <c r="B11" t="s">
        <v>12</v>
      </c>
      <c r="C11" s="109">
        <v>603</v>
      </c>
      <c r="D11" s="107">
        <v>165.509830221664</v>
      </c>
      <c r="E11" s="112">
        <v>3.6432881309370817</v>
      </c>
      <c r="F11">
        <v>1</v>
      </c>
      <c r="G11" s="117">
        <v>241200</v>
      </c>
      <c r="H11" s="109">
        <v>603</v>
      </c>
      <c r="I11" s="109">
        <v>0</v>
      </c>
      <c r="J11" s="117">
        <v>0</v>
      </c>
      <c r="K11" s="109">
        <v>0</v>
      </c>
      <c r="L11" s="109">
        <v>1</v>
      </c>
      <c r="M11" s="117">
        <v>241200</v>
      </c>
      <c r="N11" s="117">
        <v>603</v>
      </c>
      <c r="O11" s="117">
        <v>0</v>
      </c>
      <c r="P11" s="120">
        <v>0</v>
      </c>
      <c r="Q11" s="120">
        <v>0</v>
      </c>
      <c r="R11" s="120">
        <v>0</v>
      </c>
      <c r="S11" s="117">
        <v>241200</v>
      </c>
      <c r="T11" s="117">
        <v>238306</v>
      </c>
      <c r="U11" s="117">
        <v>238306</v>
      </c>
      <c r="V11" s="117">
        <v>226391</v>
      </c>
      <c r="W11" s="117">
        <v>11915</v>
      </c>
      <c r="X11" s="117">
        <v>238306</v>
      </c>
      <c r="Y11" s="117">
        <v>0</v>
      </c>
      <c r="Z11" s="117">
        <v>241036</v>
      </c>
      <c r="AA11" s="117">
        <v>-2730</v>
      </c>
      <c r="AB11" s="117">
        <v>228984</v>
      </c>
      <c r="AC11" s="117">
        <v>9322</v>
      </c>
      <c r="AD11" s="117">
        <v>238306</v>
      </c>
      <c r="AE11">
        <v>0</v>
      </c>
    </row>
    <row r="12" spans="1:31" x14ac:dyDescent="0.35">
      <c r="A12">
        <v>245</v>
      </c>
      <c r="B12" t="s">
        <v>13</v>
      </c>
      <c r="C12" s="109">
        <v>619</v>
      </c>
      <c r="D12" s="107">
        <v>94.776529558176904</v>
      </c>
      <c r="E12" s="112">
        <v>6.5311528380033979</v>
      </c>
      <c r="F12">
        <v>1</v>
      </c>
      <c r="G12" s="117">
        <v>247600</v>
      </c>
      <c r="H12" s="109">
        <v>619</v>
      </c>
      <c r="I12" s="109">
        <v>0</v>
      </c>
      <c r="J12" s="117">
        <v>0</v>
      </c>
      <c r="K12" s="109">
        <v>0</v>
      </c>
      <c r="L12" s="109">
        <v>1</v>
      </c>
      <c r="M12" s="117">
        <v>247600</v>
      </c>
      <c r="N12" s="117">
        <v>619</v>
      </c>
      <c r="O12" s="117">
        <v>0</v>
      </c>
      <c r="P12" s="120">
        <v>0</v>
      </c>
      <c r="Q12" s="120">
        <v>0</v>
      </c>
      <c r="R12" s="120">
        <v>0</v>
      </c>
      <c r="S12" s="117">
        <v>247600</v>
      </c>
      <c r="T12" s="117">
        <v>244630</v>
      </c>
      <c r="U12" s="117">
        <v>244630</v>
      </c>
      <c r="V12" s="117">
        <v>232399</v>
      </c>
      <c r="W12" s="117">
        <v>12231</v>
      </c>
      <c r="X12" s="117">
        <v>244630</v>
      </c>
      <c r="Y12" s="117">
        <v>0</v>
      </c>
      <c r="Z12" s="117">
        <v>247432</v>
      </c>
      <c r="AA12" s="117">
        <v>-2802</v>
      </c>
      <c r="AB12" s="117">
        <v>235060</v>
      </c>
      <c r="AC12" s="117">
        <v>9570</v>
      </c>
      <c r="AD12" s="117">
        <v>244630</v>
      </c>
      <c r="AE12">
        <v>0</v>
      </c>
    </row>
    <row r="13" spans="1:31" x14ac:dyDescent="0.35">
      <c r="A13">
        <v>287</v>
      </c>
      <c r="B13" t="s">
        <v>14</v>
      </c>
      <c r="C13" s="109">
        <v>416</v>
      </c>
      <c r="D13" s="107">
        <v>67.130997643572698</v>
      </c>
      <c r="E13" s="112">
        <v>6.1968392337727902</v>
      </c>
      <c r="F13">
        <v>1</v>
      </c>
      <c r="G13" s="117">
        <v>166400</v>
      </c>
      <c r="H13" s="109">
        <v>416</v>
      </c>
      <c r="I13" s="109">
        <v>0</v>
      </c>
      <c r="J13" s="117">
        <v>0</v>
      </c>
      <c r="K13" s="109">
        <v>0</v>
      </c>
      <c r="L13" s="109">
        <v>1</v>
      </c>
      <c r="M13" s="117">
        <v>166400</v>
      </c>
      <c r="N13" s="117">
        <v>416</v>
      </c>
      <c r="O13" s="117">
        <v>0</v>
      </c>
      <c r="P13" s="120">
        <v>0</v>
      </c>
      <c r="Q13" s="120">
        <v>0</v>
      </c>
      <c r="R13" s="120">
        <v>0</v>
      </c>
      <c r="S13" s="117">
        <v>166400</v>
      </c>
      <c r="T13" s="117">
        <v>164404</v>
      </c>
      <c r="U13" s="117">
        <v>164404</v>
      </c>
      <c r="V13" s="117">
        <v>156184</v>
      </c>
      <c r="W13" s="117">
        <v>8220</v>
      </c>
      <c r="X13" s="117">
        <v>164404</v>
      </c>
      <c r="Y13" s="117">
        <v>0</v>
      </c>
      <c r="Z13" s="117">
        <v>166287</v>
      </c>
      <c r="AA13" s="117">
        <v>-1883</v>
      </c>
      <c r="AB13" s="117">
        <v>157973</v>
      </c>
      <c r="AC13" s="117">
        <v>6431</v>
      </c>
      <c r="AD13" s="117">
        <v>164404</v>
      </c>
      <c r="AE13">
        <v>0</v>
      </c>
    </row>
    <row r="14" spans="1:31" x14ac:dyDescent="0.35">
      <c r="A14">
        <v>315</v>
      </c>
      <c r="B14" t="s">
        <v>15</v>
      </c>
      <c r="C14" s="109">
        <v>452</v>
      </c>
      <c r="D14" s="107">
        <v>216.76787782289099</v>
      </c>
      <c r="E14" s="112">
        <v>2.0851797994226069</v>
      </c>
      <c r="F14">
        <v>1</v>
      </c>
      <c r="G14" s="117">
        <v>180800</v>
      </c>
      <c r="H14" s="109">
        <v>452</v>
      </c>
      <c r="I14" s="109">
        <v>0</v>
      </c>
      <c r="J14" s="117">
        <v>0</v>
      </c>
      <c r="K14" s="109">
        <v>0</v>
      </c>
      <c r="L14" s="109">
        <v>1</v>
      </c>
      <c r="M14" s="117">
        <v>180800</v>
      </c>
      <c r="N14" s="117">
        <v>452</v>
      </c>
      <c r="O14" s="117">
        <v>0</v>
      </c>
      <c r="P14" s="120">
        <v>0</v>
      </c>
      <c r="Q14" s="120">
        <v>0</v>
      </c>
      <c r="R14" s="120">
        <v>0</v>
      </c>
      <c r="S14" s="117">
        <v>180800</v>
      </c>
      <c r="T14" s="117">
        <v>178631</v>
      </c>
      <c r="U14" s="117">
        <v>178631</v>
      </c>
      <c r="V14" s="117">
        <v>169699</v>
      </c>
      <c r="W14" s="117">
        <v>8932</v>
      </c>
      <c r="X14" s="117">
        <v>178631</v>
      </c>
      <c r="Y14" s="117">
        <v>0</v>
      </c>
      <c r="Z14" s="117">
        <v>180677</v>
      </c>
      <c r="AA14" s="117">
        <v>-2046</v>
      </c>
      <c r="AB14" s="117">
        <v>171643</v>
      </c>
      <c r="AC14" s="117">
        <v>6988</v>
      </c>
      <c r="AD14" s="117">
        <v>178631</v>
      </c>
      <c r="AE14">
        <v>0</v>
      </c>
    </row>
    <row r="15" spans="1:31" x14ac:dyDescent="0.35">
      <c r="A15">
        <v>4263</v>
      </c>
      <c r="B15" t="s">
        <v>124</v>
      </c>
      <c r="C15" s="109">
        <v>253</v>
      </c>
      <c r="D15" s="107">
        <v>221.90648111184501</v>
      </c>
      <c r="E15" s="112">
        <v>1.1401199222860159</v>
      </c>
      <c r="F15">
        <v>1</v>
      </c>
      <c r="G15" s="117">
        <v>101200</v>
      </c>
      <c r="H15" s="109">
        <v>253</v>
      </c>
      <c r="I15" s="109">
        <v>0</v>
      </c>
      <c r="J15" s="117">
        <v>0</v>
      </c>
      <c r="K15" s="109">
        <v>0</v>
      </c>
      <c r="L15" s="109">
        <v>1</v>
      </c>
      <c r="M15" s="117">
        <v>101200</v>
      </c>
      <c r="N15" s="117">
        <v>253</v>
      </c>
      <c r="O15" s="117">
        <v>0</v>
      </c>
      <c r="P15" s="120">
        <v>0</v>
      </c>
      <c r="Q15" s="120">
        <v>0</v>
      </c>
      <c r="R15" s="120">
        <v>0</v>
      </c>
      <c r="S15" s="117">
        <v>101200</v>
      </c>
      <c r="T15" s="117">
        <v>99986</v>
      </c>
      <c r="U15" s="117">
        <v>99986</v>
      </c>
      <c r="V15" s="117">
        <v>94987</v>
      </c>
      <c r="W15" s="117">
        <v>4999</v>
      </c>
      <c r="X15" s="117">
        <v>99986</v>
      </c>
      <c r="Y15" s="117">
        <v>0</v>
      </c>
      <c r="Z15" s="117">
        <v>101131</v>
      </c>
      <c r="AA15" s="117">
        <v>-1145</v>
      </c>
      <c r="AB15" s="117">
        <v>96074</v>
      </c>
      <c r="AC15" s="117">
        <v>3912</v>
      </c>
      <c r="AD15" s="117">
        <v>99986</v>
      </c>
      <c r="AE15">
        <v>0</v>
      </c>
    </row>
    <row r="16" spans="1:31" x14ac:dyDescent="0.35">
      <c r="A16">
        <v>364</v>
      </c>
      <c r="B16" t="s">
        <v>16</v>
      </c>
      <c r="C16" s="109">
        <v>363</v>
      </c>
      <c r="D16" s="107">
        <v>101.32654750362001</v>
      </c>
      <c r="E16" s="112">
        <v>3.5824767441822827</v>
      </c>
      <c r="F16">
        <v>1</v>
      </c>
      <c r="G16" s="117">
        <v>145200</v>
      </c>
      <c r="H16" s="109">
        <v>363</v>
      </c>
      <c r="I16" s="109">
        <v>0</v>
      </c>
      <c r="J16" s="117">
        <v>0</v>
      </c>
      <c r="K16" s="109">
        <v>0</v>
      </c>
      <c r="L16" s="109">
        <v>1</v>
      </c>
      <c r="M16" s="117">
        <v>145200</v>
      </c>
      <c r="N16" s="117">
        <v>363</v>
      </c>
      <c r="O16" s="117">
        <v>0</v>
      </c>
      <c r="P16" s="120">
        <v>0</v>
      </c>
      <c r="Q16" s="120">
        <v>0</v>
      </c>
      <c r="R16" s="120">
        <v>0</v>
      </c>
      <c r="S16" s="117">
        <v>145200</v>
      </c>
      <c r="T16" s="117">
        <v>143458</v>
      </c>
      <c r="U16" s="117">
        <v>143458</v>
      </c>
      <c r="V16" s="117">
        <v>136285</v>
      </c>
      <c r="W16" s="117">
        <v>7173</v>
      </c>
      <c r="X16" s="117">
        <v>143458</v>
      </c>
      <c r="Y16" s="117">
        <v>0</v>
      </c>
      <c r="Z16" s="117">
        <v>145101</v>
      </c>
      <c r="AA16" s="117">
        <v>-1643</v>
      </c>
      <c r="AB16" s="117">
        <v>137846</v>
      </c>
      <c r="AC16" s="117">
        <v>5612</v>
      </c>
      <c r="AD16" s="117">
        <v>143458</v>
      </c>
      <c r="AE16">
        <v>0</v>
      </c>
    </row>
    <row r="17" spans="1:31" x14ac:dyDescent="0.35">
      <c r="A17">
        <v>427</v>
      </c>
      <c r="B17" t="s">
        <v>17</v>
      </c>
      <c r="C17" s="109">
        <v>257</v>
      </c>
      <c r="D17" s="107">
        <v>32.440788476061996</v>
      </c>
      <c r="E17" s="112">
        <v>7.9221255731697111</v>
      </c>
      <c r="F17">
        <v>1</v>
      </c>
      <c r="G17" s="117">
        <v>102800</v>
      </c>
      <c r="H17" s="109">
        <v>257</v>
      </c>
      <c r="I17" s="109">
        <v>0</v>
      </c>
      <c r="J17" s="117">
        <v>0</v>
      </c>
      <c r="K17" s="109">
        <v>0</v>
      </c>
      <c r="L17" s="109">
        <v>1</v>
      </c>
      <c r="M17" s="117">
        <v>102800</v>
      </c>
      <c r="N17" s="117">
        <v>257</v>
      </c>
      <c r="O17" s="117">
        <v>0</v>
      </c>
      <c r="P17" s="120">
        <v>0</v>
      </c>
      <c r="Q17" s="120">
        <v>0</v>
      </c>
      <c r="R17" s="120">
        <v>0</v>
      </c>
      <c r="S17" s="117">
        <v>102800</v>
      </c>
      <c r="T17" s="117">
        <v>101567</v>
      </c>
      <c r="U17" s="117">
        <v>101567</v>
      </c>
      <c r="V17" s="117">
        <v>96489</v>
      </c>
      <c r="W17" s="117">
        <v>5078</v>
      </c>
      <c r="X17" s="117">
        <v>101567</v>
      </c>
      <c r="Y17" s="117">
        <v>0</v>
      </c>
      <c r="Z17" s="117">
        <v>102730</v>
      </c>
      <c r="AA17" s="117">
        <v>-1163</v>
      </c>
      <c r="AB17" s="117">
        <v>97594</v>
      </c>
      <c r="AC17" s="117">
        <v>3973</v>
      </c>
      <c r="AD17" s="117">
        <v>101567</v>
      </c>
      <c r="AE17">
        <v>0</v>
      </c>
    </row>
    <row r="18" spans="1:31" x14ac:dyDescent="0.35">
      <c r="A18">
        <v>6013</v>
      </c>
      <c r="B18" t="s">
        <v>164</v>
      </c>
      <c r="C18" s="109">
        <v>477</v>
      </c>
      <c r="D18" s="107">
        <v>76.111248533512807</v>
      </c>
      <c r="E18" s="112">
        <v>6.2671419690345838</v>
      </c>
      <c r="F18">
        <v>1</v>
      </c>
      <c r="G18" s="117">
        <v>190800</v>
      </c>
      <c r="H18" s="109">
        <v>477</v>
      </c>
      <c r="I18" s="109">
        <v>0</v>
      </c>
      <c r="J18" s="117">
        <v>0</v>
      </c>
      <c r="K18" s="109">
        <v>0</v>
      </c>
      <c r="L18" s="109">
        <v>1</v>
      </c>
      <c r="M18" s="117">
        <v>190800</v>
      </c>
      <c r="N18" s="117">
        <v>477</v>
      </c>
      <c r="O18" s="117">
        <v>0</v>
      </c>
      <c r="P18" s="120">
        <v>0</v>
      </c>
      <c r="Q18" s="120">
        <v>0</v>
      </c>
      <c r="R18" s="120">
        <v>0</v>
      </c>
      <c r="S18" s="117">
        <v>190800</v>
      </c>
      <c r="T18" s="117">
        <v>188511</v>
      </c>
      <c r="U18" s="117">
        <v>188511</v>
      </c>
      <c r="V18" s="117">
        <v>179085</v>
      </c>
      <c r="W18" s="117">
        <v>9426</v>
      </c>
      <c r="X18" s="117">
        <v>188511</v>
      </c>
      <c r="Y18" s="117">
        <v>0</v>
      </c>
      <c r="Z18" s="117">
        <v>190670</v>
      </c>
      <c r="AA18" s="117">
        <v>-2159</v>
      </c>
      <c r="AB18" s="117">
        <v>181137</v>
      </c>
      <c r="AC18" s="117">
        <v>7374</v>
      </c>
      <c r="AD18" s="117">
        <v>188511</v>
      </c>
      <c r="AE18">
        <v>0</v>
      </c>
    </row>
    <row r="19" spans="1:31" x14ac:dyDescent="0.35">
      <c r="A19">
        <v>441</v>
      </c>
      <c r="B19" t="s">
        <v>18</v>
      </c>
      <c r="C19" s="109">
        <v>203</v>
      </c>
      <c r="D19" s="107">
        <v>231.42706346111601</v>
      </c>
      <c r="E19" s="112">
        <v>0.87716620936214629</v>
      </c>
      <c r="F19">
        <v>1</v>
      </c>
      <c r="G19" s="117">
        <v>81200</v>
      </c>
      <c r="H19" s="109">
        <v>203</v>
      </c>
      <c r="I19" s="109">
        <v>0</v>
      </c>
      <c r="J19" s="117">
        <v>0</v>
      </c>
      <c r="K19" s="109">
        <v>0</v>
      </c>
      <c r="L19" s="109">
        <v>1</v>
      </c>
      <c r="M19" s="117">
        <v>81200</v>
      </c>
      <c r="N19" s="117">
        <v>203</v>
      </c>
      <c r="O19" s="117">
        <v>0</v>
      </c>
      <c r="P19" s="120">
        <v>0</v>
      </c>
      <c r="Q19" s="120">
        <v>0</v>
      </c>
      <c r="R19" s="120">
        <v>0</v>
      </c>
      <c r="S19" s="117">
        <v>81200</v>
      </c>
      <c r="T19" s="117">
        <v>80226</v>
      </c>
      <c r="U19" s="117">
        <v>80226</v>
      </c>
      <c r="V19" s="117">
        <v>76215</v>
      </c>
      <c r="W19" s="117">
        <v>4011</v>
      </c>
      <c r="X19" s="117">
        <v>80226</v>
      </c>
      <c r="Y19" s="117">
        <v>0</v>
      </c>
      <c r="Z19" s="117">
        <v>81145</v>
      </c>
      <c r="AA19" s="117">
        <v>-919</v>
      </c>
      <c r="AB19" s="117">
        <v>77088</v>
      </c>
      <c r="AC19" s="117">
        <v>3138</v>
      </c>
      <c r="AD19" s="117">
        <v>80226</v>
      </c>
      <c r="AE19">
        <v>0</v>
      </c>
    </row>
    <row r="20" spans="1:31" x14ac:dyDescent="0.35">
      <c r="A20">
        <v>2240</v>
      </c>
      <c r="B20" t="s">
        <v>68</v>
      </c>
      <c r="C20" s="109">
        <v>371</v>
      </c>
      <c r="D20" s="107">
        <v>133.63893874599199</v>
      </c>
      <c r="E20" s="112">
        <v>2.7761369813416508</v>
      </c>
      <c r="F20">
        <v>1</v>
      </c>
      <c r="G20" s="117">
        <v>148400</v>
      </c>
      <c r="H20" s="109">
        <v>371</v>
      </c>
      <c r="I20" s="109">
        <v>0</v>
      </c>
      <c r="J20" s="117">
        <v>0</v>
      </c>
      <c r="K20" s="109">
        <v>0</v>
      </c>
      <c r="L20" s="109">
        <v>1</v>
      </c>
      <c r="M20" s="117">
        <v>148400</v>
      </c>
      <c r="N20" s="117">
        <v>371</v>
      </c>
      <c r="O20" s="117">
        <v>0</v>
      </c>
      <c r="P20" s="120">
        <v>0</v>
      </c>
      <c r="Q20" s="120">
        <v>0</v>
      </c>
      <c r="R20" s="120">
        <v>0</v>
      </c>
      <c r="S20" s="117">
        <v>148400</v>
      </c>
      <c r="T20" s="117">
        <v>146620</v>
      </c>
      <c r="U20" s="117">
        <v>146620</v>
      </c>
      <c r="V20" s="117">
        <v>139289</v>
      </c>
      <c r="W20" s="117">
        <v>7331</v>
      </c>
      <c r="X20" s="117">
        <v>146620</v>
      </c>
      <c r="Y20" s="117">
        <v>0</v>
      </c>
      <c r="Z20" s="117">
        <v>148299</v>
      </c>
      <c r="AA20" s="117">
        <v>-1679</v>
      </c>
      <c r="AB20" s="117">
        <v>140884</v>
      </c>
      <c r="AC20" s="117">
        <v>5736</v>
      </c>
      <c r="AD20" s="117">
        <v>146620</v>
      </c>
      <c r="AE20">
        <v>0</v>
      </c>
    </row>
    <row r="21" spans="1:31" x14ac:dyDescent="0.35">
      <c r="A21">
        <v>485</v>
      </c>
      <c r="B21" t="s">
        <v>20</v>
      </c>
      <c r="C21" s="109">
        <v>662</v>
      </c>
      <c r="D21" s="107">
        <v>176.07241044108801</v>
      </c>
      <c r="E21" s="112">
        <v>3.7598167614198608</v>
      </c>
      <c r="F21">
        <v>1</v>
      </c>
      <c r="G21" s="117">
        <v>264800</v>
      </c>
      <c r="H21" s="109">
        <v>662</v>
      </c>
      <c r="I21" s="109">
        <v>0</v>
      </c>
      <c r="J21" s="117">
        <v>0</v>
      </c>
      <c r="K21" s="109">
        <v>0</v>
      </c>
      <c r="L21" s="109">
        <v>1</v>
      </c>
      <c r="M21" s="117">
        <v>264800</v>
      </c>
      <c r="N21" s="117">
        <v>662</v>
      </c>
      <c r="O21" s="117">
        <v>0</v>
      </c>
      <c r="P21" s="120">
        <v>0</v>
      </c>
      <c r="Q21" s="120">
        <v>0</v>
      </c>
      <c r="R21" s="120">
        <v>0</v>
      </c>
      <c r="S21" s="117">
        <v>264800</v>
      </c>
      <c r="T21" s="117">
        <v>261623</v>
      </c>
      <c r="U21" s="117">
        <v>261623</v>
      </c>
      <c r="V21" s="117">
        <v>248542</v>
      </c>
      <c r="W21" s="117">
        <v>13081</v>
      </c>
      <c r="X21" s="117">
        <v>261623</v>
      </c>
      <c r="Y21" s="117">
        <v>0</v>
      </c>
      <c r="Z21" s="117">
        <v>264620</v>
      </c>
      <c r="AA21" s="117">
        <v>-2997</v>
      </c>
      <c r="AB21" s="117">
        <v>251389</v>
      </c>
      <c r="AC21" s="117">
        <v>10234</v>
      </c>
      <c r="AD21" s="117">
        <v>261623</v>
      </c>
      <c r="AE21">
        <v>0</v>
      </c>
    </row>
    <row r="22" spans="1:31" x14ac:dyDescent="0.35">
      <c r="A22">
        <v>602</v>
      </c>
      <c r="B22" t="s">
        <v>22</v>
      </c>
      <c r="C22" s="109">
        <v>725</v>
      </c>
      <c r="D22" s="107">
        <v>148.75907706579201</v>
      </c>
      <c r="E22" s="112">
        <v>4.8736521784102802</v>
      </c>
      <c r="F22">
        <v>1</v>
      </c>
      <c r="G22" s="117">
        <v>290000</v>
      </c>
      <c r="H22" s="109">
        <v>725</v>
      </c>
      <c r="I22" s="109">
        <v>0</v>
      </c>
      <c r="J22" s="117">
        <v>0</v>
      </c>
      <c r="K22" s="109">
        <v>0</v>
      </c>
      <c r="L22" s="109">
        <v>1</v>
      </c>
      <c r="M22" s="117">
        <v>290000</v>
      </c>
      <c r="N22" s="117">
        <v>725</v>
      </c>
      <c r="O22" s="117">
        <v>0</v>
      </c>
      <c r="P22" s="120">
        <v>0</v>
      </c>
      <c r="Q22" s="120">
        <v>0</v>
      </c>
      <c r="R22" s="120">
        <v>0</v>
      </c>
      <c r="S22" s="117">
        <v>290000</v>
      </c>
      <c r="T22" s="117">
        <v>286521</v>
      </c>
      <c r="U22" s="117">
        <v>286521</v>
      </c>
      <c r="V22" s="117">
        <v>272195</v>
      </c>
      <c r="W22" s="117">
        <v>14326</v>
      </c>
      <c r="X22" s="117">
        <v>286521</v>
      </c>
      <c r="Y22" s="117">
        <v>0</v>
      </c>
      <c r="Z22" s="117">
        <v>289803</v>
      </c>
      <c r="AA22" s="117">
        <v>-3282</v>
      </c>
      <c r="AB22" s="117">
        <v>275313</v>
      </c>
      <c r="AC22" s="117">
        <v>11208</v>
      </c>
      <c r="AD22" s="117">
        <v>286521</v>
      </c>
      <c r="AE22">
        <v>0</v>
      </c>
    </row>
    <row r="23" spans="1:31" x14ac:dyDescent="0.35">
      <c r="A23">
        <v>609</v>
      </c>
      <c r="B23" t="s">
        <v>416</v>
      </c>
      <c r="C23" s="109">
        <v>747</v>
      </c>
      <c r="D23" s="107">
        <v>174.74703476894501</v>
      </c>
      <c r="E23" s="112">
        <v>4.2747506473440451</v>
      </c>
      <c r="F23">
        <v>0</v>
      </c>
      <c r="G23" s="117">
        <v>0</v>
      </c>
      <c r="H23" s="109">
        <v>0</v>
      </c>
      <c r="I23" s="109">
        <v>1</v>
      </c>
      <c r="J23" s="117">
        <v>74700</v>
      </c>
      <c r="K23" s="109">
        <v>747</v>
      </c>
      <c r="L23" s="109">
        <v>1</v>
      </c>
      <c r="M23" s="117">
        <v>74700</v>
      </c>
      <c r="N23" s="117">
        <v>747</v>
      </c>
      <c r="O23" s="117">
        <v>76800</v>
      </c>
      <c r="P23" s="120">
        <v>0</v>
      </c>
      <c r="Q23" s="120">
        <v>0</v>
      </c>
      <c r="R23" s="120">
        <v>0</v>
      </c>
      <c r="S23" s="117">
        <v>74700</v>
      </c>
      <c r="T23" s="117">
        <v>73804</v>
      </c>
      <c r="U23" s="117">
        <v>73804</v>
      </c>
      <c r="V23" s="117">
        <v>70114</v>
      </c>
      <c r="W23" s="117">
        <v>3690</v>
      </c>
      <c r="X23" s="117">
        <v>73804</v>
      </c>
      <c r="Y23" s="117">
        <v>0</v>
      </c>
      <c r="Z23" s="117">
        <v>74649</v>
      </c>
      <c r="AA23" s="117">
        <v>-845</v>
      </c>
      <c r="AB23" s="117">
        <v>70917</v>
      </c>
      <c r="AC23" s="117">
        <v>2887</v>
      </c>
      <c r="AD23" s="117">
        <v>73804</v>
      </c>
      <c r="AE23">
        <v>0</v>
      </c>
    </row>
    <row r="24" spans="1:31" x14ac:dyDescent="0.35">
      <c r="A24">
        <v>623</v>
      </c>
      <c r="B24" t="s">
        <v>24</v>
      </c>
      <c r="C24" s="109">
        <v>388</v>
      </c>
      <c r="D24" s="107">
        <v>125.392489017595</v>
      </c>
      <c r="E24" s="112">
        <v>3.0942842194125046</v>
      </c>
      <c r="F24">
        <v>1</v>
      </c>
      <c r="G24" s="117">
        <v>155200</v>
      </c>
      <c r="H24" s="109">
        <v>388</v>
      </c>
      <c r="I24" s="109">
        <v>0</v>
      </c>
      <c r="J24" s="117">
        <v>0</v>
      </c>
      <c r="K24" s="109">
        <v>0</v>
      </c>
      <c r="L24" s="109">
        <v>1</v>
      </c>
      <c r="M24" s="117">
        <v>155200</v>
      </c>
      <c r="N24" s="117">
        <v>388</v>
      </c>
      <c r="O24" s="117">
        <v>0</v>
      </c>
      <c r="P24" s="120">
        <v>0</v>
      </c>
      <c r="Q24" s="120">
        <v>0</v>
      </c>
      <c r="R24" s="120">
        <v>0</v>
      </c>
      <c r="S24" s="117">
        <v>155200</v>
      </c>
      <c r="T24" s="117">
        <v>153338</v>
      </c>
      <c r="U24" s="117">
        <v>153338</v>
      </c>
      <c r="V24" s="117">
        <v>145671</v>
      </c>
      <c r="W24" s="117">
        <v>7667</v>
      </c>
      <c r="X24" s="117">
        <v>153338</v>
      </c>
      <c r="Y24" s="117">
        <v>0</v>
      </c>
      <c r="Z24" s="117">
        <v>155095</v>
      </c>
      <c r="AA24" s="117">
        <v>-1757</v>
      </c>
      <c r="AB24" s="117">
        <v>147340</v>
      </c>
      <c r="AC24" s="117">
        <v>5998</v>
      </c>
      <c r="AD24" s="117">
        <v>153338</v>
      </c>
      <c r="AE24">
        <v>0</v>
      </c>
    </row>
    <row r="25" spans="1:31" x14ac:dyDescent="0.35">
      <c r="A25">
        <v>637</v>
      </c>
      <c r="B25" t="s">
        <v>25</v>
      </c>
      <c r="C25" s="109">
        <v>729</v>
      </c>
      <c r="D25" s="107">
        <v>161.90187759526299</v>
      </c>
      <c r="E25" s="112">
        <v>4.5027272742470617</v>
      </c>
      <c r="F25">
        <v>1</v>
      </c>
      <c r="G25" s="117">
        <v>291600</v>
      </c>
      <c r="H25" s="109">
        <v>729</v>
      </c>
      <c r="I25" s="109">
        <v>0</v>
      </c>
      <c r="J25" s="117">
        <v>0</v>
      </c>
      <c r="K25" s="109">
        <v>0</v>
      </c>
      <c r="L25" s="109">
        <v>1</v>
      </c>
      <c r="M25" s="117">
        <v>291600</v>
      </c>
      <c r="N25" s="117">
        <v>729</v>
      </c>
      <c r="O25" s="117">
        <v>0</v>
      </c>
      <c r="P25" s="120">
        <v>0</v>
      </c>
      <c r="Q25" s="120">
        <v>0</v>
      </c>
      <c r="R25" s="120">
        <v>0</v>
      </c>
      <c r="S25" s="117">
        <v>291600</v>
      </c>
      <c r="T25" s="117">
        <v>288102</v>
      </c>
      <c r="U25" s="117">
        <v>288102</v>
      </c>
      <c r="V25" s="117">
        <v>273697</v>
      </c>
      <c r="W25" s="117">
        <v>14405</v>
      </c>
      <c r="X25" s="117">
        <v>288102</v>
      </c>
      <c r="Y25" s="117">
        <v>0</v>
      </c>
      <c r="Z25" s="117">
        <v>291002</v>
      </c>
      <c r="AA25" s="117">
        <v>-2900</v>
      </c>
      <c r="AB25" s="117">
        <v>276452</v>
      </c>
      <c r="AC25" s="117">
        <v>11650</v>
      </c>
      <c r="AD25" s="117">
        <v>288102</v>
      </c>
      <c r="AE25">
        <v>0</v>
      </c>
    </row>
    <row r="26" spans="1:31" x14ac:dyDescent="0.35">
      <c r="A26">
        <v>657</v>
      </c>
      <c r="B26" t="s">
        <v>26</v>
      </c>
      <c r="C26" s="109">
        <v>144</v>
      </c>
      <c r="D26" s="107">
        <v>33.707782182117299</v>
      </c>
      <c r="E26" s="112">
        <v>4.2720105173930749</v>
      </c>
      <c r="F26">
        <v>1</v>
      </c>
      <c r="G26" s="117">
        <v>57600</v>
      </c>
      <c r="H26" s="109">
        <v>144</v>
      </c>
      <c r="I26" s="109">
        <v>0</v>
      </c>
      <c r="J26" s="117">
        <v>0</v>
      </c>
      <c r="K26" s="109">
        <v>0</v>
      </c>
      <c r="L26" s="109">
        <v>1</v>
      </c>
      <c r="M26" s="117">
        <v>57600</v>
      </c>
      <c r="N26" s="117">
        <v>144</v>
      </c>
      <c r="O26" s="117">
        <v>0</v>
      </c>
      <c r="P26" s="120">
        <v>0</v>
      </c>
      <c r="Q26" s="120">
        <v>0</v>
      </c>
      <c r="R26" s="120">
        <v>0</v>
      </c>
      <c r="S26" s="117">
        <v>57600</v>
      </c>
      <c r="T26" s="117">
        <v>56909</v>
      </c>
      <c r="U26" s="117">
        <v>56909</v>
      </c>
      <c r="V26" s="117">
        <v>54064</v>
      </c>
      <c r="W26" s="117">
        <v>2845</v>
      </c>
      <c r="X26" s="117">
        <v>56909</v>
      </c>
      <c r="Y26" s="117">
        <v>0</v>
      </c>
      <c r="Z26" s="117">
        <v>57561</v>
      </c>
      <c r="AA26" s="117">
        <v>-652</v>
      </c>
      <c r="AB26" s="117">
        <v>54683</v>
      </c>
      <c r="AC26" s="117">
        <v>2226</v>
      </c>
      <c r="AD26" s="117">
        <v>56909</v>
      </c>
      <c r="AE26">
        <v>0</v>
      </c>
    </row>
    <row r="27" spans="1:31" x14ac:dyDescent="0.35">
      <c r="A27">
        <v>735</v>
      </c>
      <c r="B27" t="s">
        <v>28</v>
      </c>
      <c r="C27" s="109">
        <v>472</v>
      </c>
      <c r="D27" s="107">
        <v>270.46411937325399</v>
      </c>
      <c r="E27" s="112">
        <v>1.7451483068946991</v>
      </c>
      <c r="F27">
        <v>1</v>
      </c>
      <c r="G27" s="117">
        <v>188800</v>
      </c>
      <c r="H27" s="109">
        <v>472</v>
      </c>
      <c r="I27" s="109">
        <v>0</v>
      </c>
      <c r="J27" s="117">
        <v>0</v>
      </c>
      <c r="K27" s="109">
        <v>0</v>
      </c>
      <c r="L27" s="109">
        <v>1</v>
      </c>
      <c r="M27" s="117">
        <v>188800</v>
      </c>
      <c r="N27" s="117">
        <v>472</v>
      </c>
      <c r="O27" s="117">
        <v>0</v>
      </c>
      <c r="P27" s="120">
        <v>0</v>
      </c>
      <c r="Q27" s="120">
        <v>0</v>
      </c>
      <c r="R27" s="120">
        <v>0</v>
      </c>
      <c r="S27" s="117">
        <v>188800</v>
      </c>
      <c r="T27" s="117">
        <v>186535</v>
      </c>
      <c r="U27" s="117">
        <v>186535</v>
      </c>
      <c r="V27" s="117">
        <v>177208</v>
      </c>
      <c r="W27" s="117">
        <v>9327</v>
      </c>
      <c r="X27" s="117">
        <v>186535</v>
      </c>
      <c r="Y27" s="117">
        <v>0</v>
      </c>
      <c r="Z27" s="117">
        <v>188672</v>
      </c>
      <c r="AA27" s="117">
        <v>-2137</v>
      </c>
      <c r="AB27" s="117">
        <v>179238</v>
      </c>
      <c r="AC27" s="117">
        <v>7297</v>
      </c>
      <c r="AD27" s="117">
        <v>186535</v>
      </c>
      <c r="AE27">
        <v>0</v>
      </c>
    </row>
    <row r="28" spans="1:31" x14ac:dyDescent="0.35">
      <c r="A28">
        <v>840</v>
      </c>
      <c r="B28" t="s">
        <v>29</v>
      </c>
      <c r="C28" s="109">
        <v>135</v>
      </c>
      <c r="D28" s="107">
        <v>233.34088551474801</v>
      </c>
      <c r="E28" s="112">
        <v>0.57855270285012905</v>
      </c>
      <c r="F28">
        <v>1</v>
      </c>
      <c r="G28" s="117">
        <v>54000</v>
      </c>
      <c r="H28" s="109">
        <v>135</v>
      </c>
      <c r="I28" s="109">
        <v>0</v>
      </c>
      <c r="J28" s="117">
        <v>0</v>
      </c>
      <c r="K28" s="109">
        <v>0</v>
      </c>
      <c r="L28" s="109">
        <v>1</v>
      </c>
      <c r="M28" s="117">
        <v>54000</v>
      </c>
      <c r="N28" s="117">
        <v>135</v>
      </c>
      <c r="O28" s="117">
        <v>0</v>
      </c>
      <c r="P28" s="120">
        <v>0</v>
      </c>
      <c r="Q28" s="120">
        <v>0</v>
      </c>
      <c r="R28" s="120">
        <v>0</v>
      </c>
      <c r="S28" s="117">
        <v>54000</v>
      </c>
      <c r="T28" s="117">
        <v>53352</v>
      </c>
      <c r="U28" s="117">
        <v>53352</v>
      </c>
      <c r="V28" s="117">
        <v>50684</v>
      </c>
      <c r="W28" s="117">
        <v>2668</v>
      </c>
      <c r="X28" s="117">
        <v>53352</v>
      </c>
      <c r="Y28" s="117">
        <v>0</v>
      </c>
      <c r="Z28" s="117">
        <v>53963</v>
      </c>
      <c r="AA28" s="117">
        <v>-611</v>
      </c>
      <c r="AB28" s="117">
        <v>51265</v>
      </c>
      <c r="AC28" s="117">
        <v>2087</v>
      </c>
      <c r="AD28" s="117">
        <v>53352</v>
      </c>
      <c r="AE28">
        <v>0</v>
      </c>
    </row>
    <row r="29" spans="1:31" x14ac:dyDescent="0.35">
      <c r="A29">
        <v>870</v>
      </c>
      <c r="B29" t="s">
        <v>30</v>
      </c>
      <c r="C29" s="109">
        <v>824</v>
      </c>
      <c r="D29" s="107">
        <v>152.24211894312</v>
      </c>
      <c r="E29" s="112">
        <v>5.412431235983119</v>
      </c>
      <c r="F29">
        <v>0</v>
      </c>
      <c r="G29" s="117">
        <v>0</v>
      </c>
      <c r="H29" s="109">
        <v>0</v>
      </c>
      <c r="I29" s="109">
        <v>1</v>
      </c>
      <c r="J29" s="117">
        <v>82400</v>
      </c>
      <c r="K29" s="109">
        <v>824</v>
      </c>
      <c r="L29" s="109">
        <v>1</v>
      </c>
      <c r="M29" s="117">
        <v>82400</v>
      </c>
      <c r="N29" s="117">
        <v>824</v>
      </c>
      <c r="O29" s="117">
        <v>84100</v>
      </c>
      <c r="P29" s="120">
        <v>0</v>
      </c>
      <c r="Q29" s="120">
        <v>0</v>
      </c>
      <c r="R29" s="120">
        <v>0</v>
      </c>
      <c r="S29" s="117">
        <v>82400</v>
      </c>
      <c r="T29" s="117">
        <v>81411</v>
      </c>
      <c r="U29" s="117">
        <v>81411</v>
      </c>
      <c r="V29" s="117">
        <v>77340</v>
      </c>
      <c r="W29" s="117">
        <v>4071</v>
      </c>
      <c r="X29" s="117">
        <v>81411</v>
      </c>
      <c r="Y29" s="117">
        <v>0</v>
      </c>
      <c r="Z29" s="117">
        <v>82344</v>
      </c>
      <c r="AA29" s="117">
        <v>-933</v>
      </c>
      <c r="AB29" s="117">
        <v>78227</v>
      </c>
      <c r="AC29" s="117">
        <v>3184</v>
      </c>
      <c r="AD29" s="117">
        <v>81411</v>
      </c>
      <c r="AE29">
        <v>0</v>
      </c>
    </row>
    <row r="30" spans="1:31" x14ac:dyDescent="0.35">
      <c r="A30">
        <v>882</v>
      </c>
      <c r="B30" t="s">
        <v>31</v>
      </c>
      <c r="C30" s="109">
        <v>334</v>
      </c>
      <c r="D30" s="107">
        <v>83.635010801865306</v>
      </c>
      <c r="E30" s="112">
        <v>3.9935428572043756</v>
      </c>
      <c r="F30">
        <v>1</v>
      </c>
      <c r="G30" s="117">
        <v>133600</v>
      </c>
      <c r="H30" s="109">
        <v>334</v>
      </c>
      <c r="I30" s="109">
        <v>0</v>
      </c>
      <c r="J30" s="117">
        <v>0</v>
      </c>
      <c r="K30" s="109">
        <v>0</v>
      </c>
      <c r="L30" s="109">
        <v>1</v>
      </c>
      <c r="M30" s="117">
        <v>133600</v>
      </c>
      <c r="N30" s="117">
        <v>334</v>
      </c>
      <c r="O30" s="117">
        <v>0</v>
      </c>
      <c r="P30" s="120">
        <v>0</v>
      </c>
      <c r="Q30" s="120">
        <v>0</v>
      </c>
      <c r="R30" s="120">
        <v>0</v>
      </c>
      <c r="S30" s="117">
        <v>133600</v>
      </c>
      <c r="T30" s="117">
        <v>131997</v>
      </c>
      <c r="U30" s="117">
        <v>131997</v>
      </c>
      <c r="V30" s="117">
        <v>125397</v>
      </c>
      <c r="W30" s="117">
        <v>6600</v>
      </c>
      <c r="X30" s="117">
        <v>131997</v>
      </c>
      <c r="Y30" s="117">
        <v>0</v>
      </c>
      <c r="Z30" s="117">
        <v>133509</v>
      </c>
      <c r="AA30" s="117">
        <v>-1512</v>
      </c>
      <c r="AB30" s="117">
        <v>126834</v>
      </c>
      <c r="AC30" s="117">
        <v>5163</v>
      </c>
      <c r="AD30" s="117">
        <v>131997</v>
      </c>
      <c r="AE30">
        <v>0</v>
      </c>
    </row>
    <row r="31" spans="1:31" x14ac:dyDescent="0.35">
      <c r="A31">
        <v>980</v>
      </c>
      <c r="B31" t="s">
        <v>32</v>
      </c>
      <c r="C31" s="109">
        <v>565</v>
      </c>
      <c r="D31" s="107">
        <v>117.144912688849</v>
      </c>
      <c r="E31" s="112">
        <v>4.8230860993571953</v>
      </c>
      <c r="F31">
        <v>1</v>
      </c>
      <c r="G31" s="117">
        <v>226000</v>
      </c>
      <c r="H31" s="109">
        <v>565</v>
      </c>
      <c r="I31" s="109">
        <v>0</v>
      </c>
      <c r="J31" s="117">
        <v>0</v>
      </c>
      <c r="K31" s="109">
        <v>0</v>
      </c>
      <c r="L31" s="109">
        <v>1</v>
      </c>
      <c r="M31" s="117">
        <v>226000</v>
      </c>
      <c r="N31" s="117">
        <v>565</v>
      </c>
      <c r="O31" s="117">
        <v>0</v>
      </c>
      <c r="P31" s="120">
        <v>0</v>
      </c>
      <c r="Q31" s="120">
        <v>0</v>
      </c>
      <c r="R31" s="120">
        <v>0</v>
      </c>
      <c r="S31" s="117">
        <v>226000</v>
      </c>
      <c r="T31" s="117">
        <v>223289</v>
      </c>
      <c r="U31" s="117">
        <v>223289</v>
      </c>
      <c r="V31" s="117">
        <v>212125</v>
      </c>
      <c r="W31" s="117">
        <v>11164</v>
      </c>
      <c r="X31" s="117">
        <v>223289</v>
      </c>
      <c r="Y31" s="117">
        <v>0</v>
      </c>
      <c r="Z31" s="117">
        <v>225846</v>
      </c>
      <c r="AA31" s="117">
        <v>-2557</v>
      </c>
      <c r="AB31" s="117">
        <v>214554</v>
      </c>
      <c r="AC31" s="117">
        <v>8735</v>
      </c>
      <c r="AD31" s="117">
        <v>223289</v>
      </c>
      <c r="AE31">
        <v>0</v>
      </c>
    </row>
    <row r="32" spans="1:31" x14ac:dyDescent="0.35">
      <c r="A32">
        <v>994</v>
      </c>
      <c r="B32" t="s">
        <v>33</v>
      </c>
      <c r="C32" s="109">
        <v>229</v>
      </c>
      <c r="D32" s="107">
        <v>90.368657047535095</v>
      </c>
      <c r="E32" s="112">
        <v>2.5340644365174421</v>
      </c>
      <c r="F32">
        <v>1</v>
      </c>
      <c r="G32" s="117">
        <v>91600</v>
      </c>
      <c r="H32" s="109">
        <v>229</v>
      </c>
      <c r="I32" s="109">
        <v>0</v>
      </c>
      <c r="J32" s="117">
        <v>0</v>
      </c>
      <c r="K32" s="109">
        <v>0</v>
      </c>
      <c r="L32" s="109">
        <v>1</v>
      </c>
      <c r="M32" s="117">
        <v>91600</v>
      </c>
      <c r="N32" s="117">
        <v>229</v>
      </c>
      <c r="O32" s="117">
        <v>0</v>
      </c>
      <c r="P32" s="120">
        <v>0</v>
      </c>
      <c r="Q32" s="120">
        <v>0</v>
      </c>
      <c r="R32" s="120">
        <v>0</v>
      </c>
      <c r="S32" s="117">
        <v>91600</v>
      </c>
      <c r="T32" s="117">
        <v>90501</v>
      </c>
      <c r="U32" s="117">
        <v>90501</v>
      </c>
      <c r="V32" s="117">
        <v>85976</v>
      </c>
      <c r="W32" s="117">
        <v>4525</v>
      </c>
      <c r="X32" s="117">
        <v>90501</v>
      </c>
      <c r="Y32" s="117">
        <v>0</v>
      </c>
      <c r="Z32" s="117">
        <v>91538</v>
      </c>
      <c r="AA32" s="117">
        <v>-1037</v>
      </c>
      <c r="AB32" s="117">
        <v>86961</v>
      </c>
      <c r="AC32" s="117">
        <v>3540</v>
      </c>
      <c r="AD32" s="117">
        <v>90501</v>
      </c>
      <c r="AE32">
        <v>0</v>
      </c>
    </row>
    <row r="33" spans="1:31" x14ac:dyDescent="0.35">
      <c r="A33">
        <v>1071</v>
      </c>
      <c r="B33" t="s">
        <v>34</v>
      </c>
      <c r="C33" s="109">
        <v>735</v>
      </c>
      <c r="D33" s="107">
        <v>737.22772035703804</v>
      </c>
      <c r="E33" s="112">
        <v>0.99697824661834589</v>
      </c>
      <c r="F33">
        <v>1</v>
      </c>
      <c r="G33" s="117">
        <v>294000</v>
      </c>
      <c r="H33" s="109">
        <v>735</v>
      </c>
      <c r="I33" s="109">
        <v>0</v>
      </c>
      <c r="J33" s="117">
        <v>0</v>
      </c>
      <c r="K33" s="109">
        <v>0</v>
      </c>
      <c r="L33" s="109">
        <v>1</v>
      </c>
      <c r="M33" s="117">
        <v>294000</v>
      </c>
      <c r="N33" s="117">
        <v>735</v>
      </c>
      <c r="O33" s="117">
        <v>0</v>
      </c>
      <c r="P33" s="120">
        <v>0</v>
      </c>
      <c r="Q33" s="120">
        <v>0</v>
      </c>
      <c r="R33" s="120">
        <v>0</v>
      </c>
      <c r="S33" s="117">
        <v>294000</v>
      </c>
      <c r="T33" s="117">
        <v>290473</v>
      </c>
      <c r="U33" s="117">
        <v>290473</v>
      </c>
      <c r="V33" s="117">
        <v>275949</v>
      </c>
      <c r="W33" s="117">
        <v>14524</v>
      </c>
      <c r="X33" s="117">
        <v>290473</v>
      </c>
      <c r="Y33" s="117">
        <v>0</v>
      </c>
      <c r="Z33" s="117">
        <v>293800</v>
      </c>
      <c r="AA33" s="117">
        <v>-3327</v>
      </c>
      <c r="AB33" s="117">
        <v>279110</v>
      </c>
      <c r="AC33" s="117">
        <v>11363</v>
      </c>
      <c r="AD33" s="117">
        <v>290473</v>
      </c>
      <c r="AE33">
        <v>0</v>
      </c>
    </row>
    <row r="34" spans="1:31" x14ac:dyDescent="0.35">
      <c r="A34">
        <v>1120</v>
      </c>
      <c r="B34" t="s">
        <v>35</v>
      </c>
      <c r="C34" s="109">
        <v>290</v>
      </c>
      <c r="D34" s="107">
        <v>57.256060403427199</v>
      </c>
      <c r="E34" s="112">
        <v>5.0649660133207721</v>
      </c>
      <c r="F34">
        <v>1</v>
      </c>
      <c r="G34" s="117">
        <v>116000</v>
      </c>
      <c r="H34" s="109">
        <v>290</v>
      </c>
      <c r="I34" s="109">
        <v>0</v>
      </c>
      <c r="J34" s="117">
        <v>0</v>
      </c>
      <c r="K34" s="109">
        <v>0</v>
      </c>
      <c r="L34" s="109">
        <v>1</v>
      </c>
      <c r="M34" s="117">
        <v>116000</v>
      </c>
      <c r="N34" s="117">
        <v>290</v>
      </c>
      <c r="O34" s="117">
        <v>0</v>
      </c>
      <c r="P34" s="120">
        <v>0</v>
      </c>
      <c r="Q34" s="120">
        <v>0</v>
      </c>
      <c r="R34" s="120">
        <v>0</v>
      </c>
      <c r="S34" s="117">
        <v>116000</v>
      </c>
      <c r="T34" s="117">
        <v>114608</v>
      </c>
      <c r="U34" s="117">
        <v>114608</v>
      </c>
      <c r="V34" s="117">
        <v>108878</v>
      </c>
      <c r="W34" s="117">
        <v>5730</v>
      </c>
      <c r="X34" s="117">
        <v>114608</v>
      </c>
      <c r="Y34" s="117">
        <v>0</v>
      </c>
      <c r="Z34" s="117">
        <v>115921</v>
      </c>
      <c r="AA34" s="117">
        <v>-1313</v>
      </c>
      <c r="AB34" s="117">
        <v>110125</v>
      </c>
      <c r="AC34" s="117">
        <v>4483</v>
      </c>
      <c r="AD34" s="117">
        <v>114608</v>
      </c>
      <c r="AE34">
        <v>0</v>
      </c>
    </row>
    <row r="35" spans="1:31" x14ac:dyDescent="0.35">
      <c r="A35">
        <v>1127</v>
      </c>
      <c r="B35" t="s">
        <v>36</v>
      </c>
      <c r="C35" s="109">
        <v>594</v>
      </c>
      <c r="D35" s="107">
        <v>107.70962098567</v>
      </c>
      <c r="E35" s="112">
        <v>5.5148276872966386</v>
      </c>
      <c r="F35">
        <v>1</v>
      </c>
      <c r="G35" s="117">
        <v>237600</v>
      </c>
      <c r="H35" s="109">
        <v>594</v>
      </c>
      <c r="I35" s="109">
        <v>0</v>
      </c>
      <c r="J35" s="117">
        <v>0</v>
      </c>
      <c r="K35" s="109">
        <v>0</v>
      </c>
      <c r="L35" s="109">
        <v>1</v>
      </c>
      <c r="M35" s="117">
        <v>237600</v>
      </c>
      <c r="N35" s="117">
        <v>594</v>
      </c>
      <c r="O35" s="117">
        <v>0</v>
      </c>
      <c r="P35" s="120">
        <v>0</v>
      </c>
      <c r="Q35" s="120">
        <v>0</v>
      </c>
      <c r="R35" s="120">
        <v>0</v>
      </c>
      <c r="S35" s="117">
        <v>237600</v>
      </c>
      <c r="T35" s="117">
        <v>234750</v>
      </c>
      <c r="U35" s="117">
        <v>234750</v>
      </c>
      <c r="V35" s="117">
        <v>223013</v>
      </c>
      <c r="W35" s="117">
        <v>11737</v>
      </c>
      <c r="X35" s="117">
        <v>234750</v>
      </c>
      <c r="Y35" s="117">
        <v>0</v>
      </c>
      <c r="Z35" s="117">
        <v>237439</v>
      </c>
      <c r="AA35" s="117">
        <v>-2689</v>
      </c>
      <c r="AB35" s="117">
        <v>225567</v>
      </c>
      <c r="AC35" s="117">
        <v>9183</v>
      </c>
      <c r="AD35" s="117">
        <v>234750</v>
      </c>
      <c r="AE35">
        <v>0</v>
      </c>
    </row>
    <row r="36" spans="1:31" x14ac:dyDescent="0.35">
      <c r="A36">
        <v>1134</v>
      </c>
      <c r="B36" t="s">
        <v>37</v>
      </c>
      <c r="C36" s="109">
        <v>943</v>
      </c>
      <c r="D36" s="107">
        <v>111.548349583928</v>
      </c>
      <c r="E36" s="112">
        <v>8.4537333229703684</v>
      </c>
      <c r="F36">
        <v>0</v>
      </c>
      <c r="G36" s="117">
        <v>0</v>
      </c>
      <c r="H36" s="109">
        <v>0</v>
      </c>
      <c r="I36" s="109">
        <v>1</v>
      </c>
      <c r="J36" s="117">
        <v>94300</v>
      </c>
      <c r="K36" s="109">
        <v>943</v>
      </c>
      <c r="L36" s="109">
        <v>1</v>
      </c>
      <c r="M36" s="117">
        <v>94300</v>
      </c>
      <c r="N36" s="117">
        <v>943</v>
      </c>
      <c r="O36" s="117">
        <v>96500</v>
      </c>
      <c r="P36" s="120">
        <v>0</v>
      </c>
      <c r="Q36" s="120">
        <v>0</v>
      </c>
      <c r="R36" s="120">
        <v>0</v>
      </c>
      <c r="S36" s="117">
        <v>94300</v>
      </c>
      <c r="T36" s="117">
        <v>93169</v>
      </c>
      <c r="U36" s="117">
        <v>93169</v>
      </c>
      <c r="V36" s="117">
        <v>88511</v>
      </c>
      <c r="W36" s="117">
        <v>4658</v>
      </c>
      <c r="X36" s="117">
        <v>93169</v>
      </c>
      <c r="Y36" s="117">
        <v>0</v>
      </c>
      <c r="Z36" s="117">
        <v>94236</v>
      </c>
      <c r="AA36" s="117">
        <v>-1067</v>
      </c>
      <c r="AB36" s="117">
        <v>89524</v>
      </c>
      <c r="AC36" s="117">
        <v>3645</v>
      </c>
      <c r="AD36" s="117">
        <v>93169</v>
      </c>
      <c r="AE36">
        <v>0</v>
      </c>
    </row>
    <row r="37" spans="1:31" x14ac:dyDescent="0.35">
      <c r="A37">
        <v>1155</v>
      </c>
      <c r="B37" t="s">
        <v>38</v>
      </c>
      <c r="C37" s="109">
        <v>550</v>
      </c>
      <c r="D37" s="107">
        <v>160.541129030505</v>
      </c>
      <c r="E37" s="112">
        <v>3.4259133676298767</v>
      </c>
      <c r="F37">
        <v>1</v>
      </c>
      <c r="G37" s="117">
        <v>220000</v>
      </c>
      <c r="H37" s="109">
        <v>550</v>
      </c>
      <c r="I37" s="109">
        <v>0</v>
      </c>
      <c r="J37" s="117">
        <v>0</v>
      </c>
      <c r="K37" s="109">
        <v>0</v>
      </c>
      <c r="L37" s="109">
        <v>1</v>
      </c>
      <c r="M37" s="117">
        <v>220000</v>
      </c>
      <c r="N37" s="117">
        <v>550</v>
      </c>
      <c r="O37" s="117">
        <v>0</v>
      </c>
      <c r="P37" s="120">
        <v>0</v>
      </c>
      <c r="Q37" s="120">
        <v>0</v>
      </c>
      <c r="R37" s="120">
        <v>0</v>
      </c>
      <c r="S37" s="117">
        <v>220000</v>
      </c>
      <c r="T37" s="117">
        <v>217361</v>
      </c>
      <c r="U37" s="117">
        <v>217361</v>
      </c>
      <c r="V37" s="117">
        <v>206493</v>
      </c>
      <c r="W37" s="117">
        <v>10868</v>
      </c>
      <c r="X37" s="117">
        <v>217361</v>
      </c>
      <c r="Y37" s="117">
        <v>0</v>
      </c>
      <c r="Z37" s="117">
        <v>219851</v>
      </c>
      <c r="AA37" s="117">
        <v>-2490</v>
      </c>
      <c r="AB37" s="117">
        <v>208858</v>
      </c>
      <c r="AC37" s="117">
        <v>8503</v>
      </c>
      <c r="AD37" s="117">
        <v>217361</v>
      </c>
      <c r="AE37">
        <v>0</v>
      </c>
    </row>
    <row r="38" spans="1:31" x14ac:dyDescent="0.35">
      <c r="A38">
        <v>1162</v>
      </c>
      <c r="B38" t="s">
        <v>39</v>
      </c>
      <c r="C38" s="109">
        <v>988</v>
      </c>
      <c r="D38" s="107">
        <v>163.40353176256599</v>
      </c>
      <c r="E38" s="112">
        <v>6.0463809401354709</v>
      </c>
      <c r="F38">
        <v>0</v>
      </c>
      <c r="G38" s="117">
        <v>0</v>
      </c>
      <c r="H38" s="109">
        <v>0</v>
      </c>
      <c r="I38" s="109">
        <v>1</v>
      </c>
      <c r="J38" s="117">
        <v>98800</v>
      </c>
      <c r="K38" s="109">
        <v>988</v>
      </c>
      <c r="L38" s="109">
        <v>1</v>
      </c>
      <c r="M38" s="117">
        <v>98800</v>
      </c>
      <c r="N38" s="117">
        <v>988</v>
      </c>
      <c r="O38" s="117">
        <v>98600</v>
      </c>
      <c r="P38" s="120">
        <v>0</v>
      </c>
      <c r="Q38" s="120">
        <v>0</v>
      </c>
      <c r="R38" s="120">
        <v>0</v>
      </c>
      <c r="S38" s="117">
        <v>98800</v>
      </c>
      <c r="T38" s="117">
        <v>97615</v>
      </c>
      <c r="U38" s="117">
        <v>97615</v>
      </c>
      <c r="V38" s="117">
        <v>92734</v>
      </c>
      <c r="W38" s="117">
        <v>4881</v>
      </c>
      <c r="X38" s="117">
        <v>97615</v>
      </c>
      <c r="Y38" s="117">
        <v>0</v>
      </c>
      <c r="Z38" s="117">
        <v>98733</v>
      </c>
      <c r="AA38" s="117">
        <v>-1118</v>
      </c>
      <c r="AB38" s="117">
        <v>93796</v>
      </c>
      <c r="AC38" s="117">
        <v>3819</v>
      </c>
      <c r="AD38" s="117">
        <v>97615</v>
      </c>
      <c r="AE38">
        <v>0</v>
      </c>
    </row>
    <row r="39" spans="1:31" x14ac:dyDescent="0.35">
      <c r="A39">
        <v>1169</v>
      </c>
      <c r="B39" t="s">
        <v>40</v>
      </c>
      <c r="C39" s="109">
        <v>720</v>
      </c>
      <c r="D39" s="107">
        <v>191.67098755515801</v>
      </c>
      <c r="E39" s="112">
        <v>3.7564370548923187</v>
      </c>
      <c r="F39">
        <v>1</v>
      </c>
      <c r="G39" s="117">
        <v>288000</v>
      </c>
      <c r="H39" s="109">
        <v>720</v>
      </c>
      <c r="I39" s="109">
        <v>0</v>
      </c>
      <c r="J39" s="117">
        <v>0</v>
      </c>
      <c r="K39" s="109">
        <v>0</v>
      </c>
      <c r="L39" s="109">
        <v>1</v>
      </c>
      <c r="M39" s="117">
        <v>288000</v>
      </c>
      <c r="N39" s="117">
        <v>720</v>
      </c>
      <c r="O39" s="117">
        <v>0</v>
      </c>
      <c r="P39" s="120">
        <v>0</v>
      </c>
      <c r="Q39" s="120">
        <v>0</v>
      </c>
      <c r="R39" s="120">
        <v>0</v>
      </c>
      <c r="S39" s="117">
        <v>288000</v>
      </c>
      <c r="T39" s="117">
        <v>284545</v>
      </c>
      <c r="U39" s="117">
        <v>284545</v>
      </c>
      <c r="V39" s="117">
        <v>270318</v>
      </c>
      <c r="W39" s="117">
        <v>14227</v>
      </c>
      <c r="X39" s="117">
        <v>284545</v>
      </c>
      <c r="Y39" s="117">
        <v>0</v>
      </c>
      <c r="Z39" s="117">
        <v>287804</v>
      </c>
      <c r="AA39" s="117">
        <v>-3259</v>
      </c>
      <c r="AB39" s="117">
        <v>273414</v>
      </c>
      <c r="AC39" s="117">
        <v>11131</v>
      </c>
      <c r="AD39" s="117">
        <v>284545</v>
      </c>
      <c r="AE39">
        <v>0</v>
      </c>
    </row>
    <row r="40" spans="1:31" x14ac:dyDescent="0.35">
      <c r="A40">
        <v>1176</v>
      </c>
      <c r="B40" t="s">
        <v>41</v>
      </c>
      <c r="C40" s="109">
        <v>745</v>
      </c>
      <c r="D40" s="107">
        <v>183.50417982154201</v>
      </c>
      <c r="E40" s="112">
        <v>4.0598530274597193</v>
      </c>
      <c r="F40">
        <v>1</v>
      </c>
      <c r="G40" s="117">
        <v>298000</v>
      </c>
      <c r="H40" s="109">
        <v>745</v>
      </c>
      <c r="I40" s="109">
        <v>0</v>
      </c>
      <c r="J40" s="117">
        <v>0</v>
      </c>
      <c r="K40" s="109">
        <v>0</v>
      </c>
      <c r="L40" s="109">
        <v>1</v>
      </c>
      <c r="M40" s="117">
        <v>298000</v>
      </c>
      <c r="N40" s="117">
        <v>745</v>
      </c>
      <c r="O40" s="117">
        <v>77300</v>
      </c>
      <c r="P40" s="120">
        <v>0</v>
      </c>
      <c r="Q40" s="120">
        <v>0</v>
      </c>
      <c r="R40" s="120">
        <v>0</v>
      </c>
      <c r="S40" s="117">
        <v>298000</v>
      </c>
      <c r="T40" s="117">
        <v>294425</v>
      </c>
      <c r="U40" s="117">
        <v>294425</v>
      </c>
      <c r="V40" s="117">
        <v>279704</v>
      </c>
      <c r="W40" s="117">
        <v>14721</v>
      </c>
      <c r="X40" s="117">
        <v>294425</v>
      </c>
      <c r="Y40" s="117">
        <v>0</v>
      </c>
      <c r="Z40" s="117">
        <v>76648</v>
      </c>
      <c r="AA40" s="117">
        <v>217777</v>
      </c>
      <c r="AB40" s="117">
        <v>72816</v>
      </c>
      <c r="AC40" s="117">
        <v>221609</v>
      </c>
      <c r="AD40" s="117">
        <v>294425</v>
      </c>
      <c r="AE40">
        <v>0</v>
      </c>
    </row>
    <row r="41" spans="1:31" x14ac:dyDescent="0.35">
      <c r="A41">
        <v>1204</v>
      </c>
      <c r="B41" t="s">
        <v>42</v>
      </c>
      <c r="C41" s="109">
        <v>421</v>
      </c>
      <c r="D41" s="107">
        <v>101.001104753655</v>
      </c>
      <c r="E41" s="112">
        <v>4.1682712384862795</v>
      </c>
      <c r="F41">
        <v>1</v>
      </c>
      <c r="G41" s="117">
        <v>168400</v>
      </c>
      <c r="H41" s="109">
        <v>421</v>
      </c>
      <c r="I41" s="109">
        <v>0</v>
      </c>
      <c r="J41" s="117">
        <v>0</v>
      </c>
      <c r="K41" s="109">
        <v>0</v>
      </c>
      <c r="L41" s="109">
        <v>1</v>
      </c>
      <c r="M41" s="117">
        <v>168400</v>
      </c>
      <c r="N41" s="117">
        <v>421</v>
      </c>
      <c r="O41" s="117">
        <v>0</v>
      </c>
      <c r="P41" s="120">
        <v>0</v>
      </c>
      <c r="Q41" s="120">
        <v>0</v>
      </c>
      <c r="R41" s="120">
        <v>0</v>
      </c>
      <c r="S41" s="117">
        <v>168400</v>
      </c>
      <c r="T41" s="117">
        <v>166380</v>
      </c>
      <c r="U41" s="117">
        <v>166380</v>
      </c>
      <c r="V41" s="117">
        <v>158061</v>
      </c>
      <c r="W41" s="117">
        <v>8319</v>
      </c>
      <c r="X41" s="117">
        <v>166380</v>
      </c>
      <c r="Y41" s="117">
        <v>0</v>
      </c>
      <c r="Z41" s="117">
        <v>168286</v>
      </c>
      <c r="AA41" s="117">
        <v>-1906</v>
      </c>
      <c r="AB41" s="117">
        <v>159872</v>
      </c>
      <c r="AC41" s="117">
        <v>6508</v>
      </c>
      <c r="AD41" s="117">
        <v>166380</v>
      </c>
      <c r="AE41">
        <v>0</v>
      </c>
    </row>
    <row r="42" spans="1:31" x14ac:dyDescent="0.35">
      <c r="A42">
        <v>1218</v>
      </c>
      <c r="B42" t="s">
        <v>43</v>
      </c>
      <c r="C42" s="109">
        <v>872</v>
      </c>
      <c r="D42" s="107">
        <v>529.53130875693103</v>
      </c>
      <c r="E42" s="112">
        <v>1.6467392684429001</v>
      </c>
      <c r="F42">
        <v>0</v>
      </c>
      <c r="G42" s="117">
        <v>0</v>
      </c>
      <c r="H42" s="109">
        <v>0</v>
      </c>
      <c r="I42" s="109">
        <v>1</v>
      </c>
      <c r="J42" s="117">
        <v>87200</v>
      </c>
      <c r="K42" s="109">
        <v>872</v>
      </c>
      <c r="L42" s="109">
        <v>1</v>
      </c>
      <c r="M42" s="117">
        <v>87200</v>
      </c>
      <c r="N42" s="117">
        <v>872</v>
      </c>
      <c r="O42" s="117">
        <v>88100</v>
      </c>
      <c r="P42" s="120">
        <v>0</v>
      </c>
      <c r="Q42" s="120">
        <v>0</v>
      </c>
      <c r="R42" s="120">
        <v>0</v>
      </c>
      <c r="S42" s="117">
        <v>87200</v>
      </c>
      <c r="T42" s="117">
        <v>86154</v>
      </c>
      <c r="U42" s="117">
        <v>86154</v>
      </c>
      <c r="V42" s="117">
        <v>81846</v>
      </c>
      <c r="W42" s="117">
        <v>4308</v>
      </c>
      <c r="X42" s="117">
        <v>86154</v>
      </c>
      <c r="Y42" s="117">
        <v>0</v>
      </c>
      <c r="Z42" s="117">
        <v>87141</v>
      </c>
      <c r="AA42" s="117">
        <v>-987</v>
      </c>
      <c r="AB42" s="117">
        <v>82784</v>
      </c>
      <c r="AC42" s="117">
        <v>3370</v>
      </c>
      <c r="AD42" s="117">
        <v>86154</v>
      </c>
      <c r="AE42">
        <v>0</v>
      </c>
    </row>
    <row r="43" spans="1:31" x14ac:dyDescent="0.35">
      <c r="A43">
        <v>1232</v>
      </c>
      <c r="B43" t="s">
        <v>44</v>
      </c>
      <c r="C43" s="109">
        <v>775</v>
      </c>
      <c r="D43" s="107">
        <v>285.276991398821</v>
      </c>
      <c r="E43" s="112">
        <v>2.7166579267394888</v>
      </c>
      <c r="F43">
        <v>0</v>
      </c>
      <c r="G43" s="117">
        <v>0</v>
      </c>
      <c r="H43" s="109">
        <v>0</v>
      </c>
      <c r="I43" s="109">
        <v>1</v>
      </c>
      <c r="J43" s="117">
        <v>77500</v>
      </c>
      <c r="K43" s="109">
        <v>775</v>
      </c>
      <c r="L43" s="109">
        <v>1</v>
      </c>
      <c r="M43" s="117">
        <v>77500</v>
      </c>
      <c r="N43" s="117">
        <v>775</v>
      </c>
      <c r="O43" s="117">
        <v>79400</v>
      </c>
      <c r="P43" s="120">
        <v>0</v>
      </c>
      <c r="Q43" s="120">
        <v>0</v>
      </c>
      <c r="R43" s="120">
        <v>0</v>
      </c>
      <c r="S43" s="117">
        <v>77500</v>
      </c>
      <c r="T43" s="117">
        <v>76570</v>
      </c>
      <c r="U43" s="117">
        <v>76570</v>
      </c>
      <c r="V43" s="117">
        <v>72742</v>
      </c>
      <c r="W43" s="117">
        <v>3828</v>
      </c>
      <c r="X43" s="117">
        <v>76570</v>
      </c>
      <c r="Y43" s="117">
        <v>0</v>
      </c>
      <c r="Z43" s="117">
        <v>77547</v>
      </c>
      <c r="AA43" s="117">
        <v>-977</v>
      </c>
      <c r="AB43" s="117">
        <v>73670</v>
      </c>
      <c r="AC43" s="117">
        <v>2900</v>
      </c>
      <c r="AD43" s="117">
        <v>76570</v>
      </c>
      <c r="AE43">
        <v>0</v>
      </c>
    </row>
    <row r="44" spans="1:31" x14ac:dyDescent="0.35">
      <c r="A44">
        <v>1246</v>
      </c>
      <c r="B44" t="s">
        <v>45</v>
      </c>
      <c r="C44" s="109">
        <v>631</v>
      </c>
      <c r="D44" s="107">
        <v>78.569836844384398</v>
      </c>
      <c r="E44" s="112">
        <v>8.0310717871256383</v>
      </c>
      <c r="F44">
        <v>1</v>
      </c>
      <c r="G44" s="117">
        <v>252400</v>
      </c>
      <c r="H44" s="109">
        <v>631</v>
      </c>
      <c r="I44" s="109">
        <v>0</v>
      </c>
      <c r="J44" s="117">
        <v>0</v>
      </c>
      <c r="K44" s="109">
        <v>0</v>
      </c>
      <c r="L44" s="109">
        <v>1</v>
      </c>
      <c r="M44" s="117">
        <v>252400</v>
      </c>
      <c r="N44" s="117">
        <v>631</v>
      </c>
      <c r="O44" s="117">
        <v>0</v>
      </c>
      <c r="P44" s="120">
        <v>0</v>
      </c>
      <c r="Q44" s="120">
        <v>0</v>
      </c>
      <c r="R44" s="120">
        <v>0</v>
      </c>
      <c r="S44" s="117">
        <v>252400</v>
      </c>
      <c r="T44" s="117">
        <v>249372</v>
      </c>
      <c r="U44" s="117">
        <v>249372</v>
      </c>
      <c r="V44" s="117">
        <v>236903</v>
      </c>
      <c r="W44" s="117">
        <v>12469</v>
      </c>
      <c r="X44" s="117">
        <v>249372</v>
      </c>
      <c r="Y44" s="117">
        <v>0</v>
      </c>
      <c r="Z44" s="117">
        <v>252229</v>
      </c>
      <c r="AA44" s="117">
        <v>-2857</v>
      </c>
      <c r="AB44" s="117">
        <v>239618</v>
      </c>
      <c r="AC44" s="117">
        <v>9754</v>
      </c>
      <c r="AD44" s="117">
        <v>249372</v>
      </c>
      <c r="AE44">
        <v>0</v>
      </c>
    </row>
    <row r="45" spans="1:31" x14ac:dyDescent="0.35">
      <c r="A45">
        <v>1260</v>
      </c>
      <c r="B45" t="s">
        <v>46</v>
      </c>
      <c r="C45" s="109">
        <v>924</v>
      </c>
      <c r="D45" s="107">
        <v>186.523397356987</v>
      </c>
      <c r="E45" s="112">
        <v>4.9538021132628041</v>
      </c>
      <c r="F45">
        <v>0</v>
      </c>
      <c r="G45" s="117">
        <v>0</v>
      </c>
      <c r="H45" s="109">
        <v>0</v>
      </c>
      <c r="I45" s="109">
        <v>1</v>
      </c>
      <c r="J45" s="117">
        <v>92400</v>
      </c>
      <c r="K45" s="109">
        <v>924</v>
      </c>
      <c r="L45" s="109">
        <v>1</v>
      </c>
      <c r="M45" s="117">
        <v>92400</v>
      </c>
      <c r="N45" s="117">
        <v>924</v>
      </c>
      <c r="O45" s="117">
        <v>92700</v>
      </c>
      <c r="P45" s="120">
        <v>0</v>
      </c>
      <c r="Q45" s="120">
        <v>0</v>
      </c>
      <c r="R45" s="120">
        <v>0</v>
      </c>
      <c r="S45" s="117">
        <v>92400</v>
      </c>
      <c r="T45" s="117">
        <v>91291</v>
      </c>
      <c r="U45" s="117">
        <v>91291</v>
      </c>
      <c r="V45" s="117">
        <v>86726</v>
      </c>
      <c r="W45" s="117">
        <v>4565</v>
      </c>
      <c r="X45" s="117">
        <v>91291</v>
      </c>
      <c r="Y45" s="117">
        <v>0</v>
      </c>
      <c r="Z45" s="117">
        <v>92337</v>
      </c>
      <c r="AA45" s="117">
        <v>-1046</v>
      </c>
      <c r="AB45" s="117">
        <v>87720</v>
      </c>
      <c r="AC45" s="117">
        <v>3571</v>
      </c>
      <c r="AD45" s="117">
        <v>91291</v>
      </c>
      <c r="AE45">
        <v>0</v>
      </c>
    </row>
    <row r="46" spans="1:31" x14ac:dyDescent="0.35">
      <c r="A46">
        <v>1295</v>
      </c>
      <c r="B46" t="s">
        <v>47</v>
      </c>
      <c r="C46" s="109">
        <v>918</v>
      </c>
      <c r="D46" s="107">
        <v>159.78776469685701</v>
      </c>
      <c r="E46" s="112">
        <v>5.7451207340035895</v>
      </c>
      <c r="F46">
        <v>0</v>
      </c>
      <c r="G46" s="117">
        <v>0</v>
      </c>
      <c r="H46" s="109">
        <v>0</v>
      </c>
      <c r="I46" s="109">
        <v>1</v>
      </c>
      <c r="J46" s="117">
        <v>91800</v>
      </c>
      <c r="K46" s="109">
        <v>918</v>
      </c>
      <c r="L46" s="109">
        <v>1</v>
      </c>
      <c r="M46" s="117">
        <v>91800</v>
      </c>
      <c r="N46" s="117">
        <v>918</v>
      </c>
      <c r="O46" s="117">
        <v>89600</v>
      </c>
      <c r="P46" s="120">
        <v>0</v>
      </c>
      <c r="Q46" s="120">
        <v>0</v>
      </c>
      <c r="R46" s="120">
        <v>0</v>
      </c>
      <c r="S46" s="117">
        <v>91800</v>
      </c>
      <c r="T46" s="117">
        <v>90699</v>
      </c>
      <c r="U46" s="117">
        <v>90699</v>
      </c>
      <c r="V46" s="117">
        <v>86164</v>
      </c>
      <c r="W46" s="117">
        <v>4535</v>
      </c>
      <c r="X46" s="117">
        <v>90699</v>
      </c>
      <c r="Y46" s="117">
        <v>0</v>
      </c>
      <c r="Z46" s="117">
        <v>91738</v>
      </c>
      <c r="AA46" s="117">
        <v>-1039</v>
      </c>
      <c r="AB46" s="117">
        <v>87151</v>
      </c>
      <c r="AC46" s="117">
        <v>3548</v>
      </c>
      <c r="AD46" s="117">
        <v>90699</v>
      </c>
      <c r="AE46">
        <v>0</v>
      </c>
    </row>
    <row r="47" spans="1:31" x14ac:dyDescent="0.35">
      <c r="A47">
        <v>1421</v>
      </c>
      <c r="B47" t="s">
        <v>421</v>
      </c>
      <c r="C47" s="109">
        <v>516</v>
      </c>
      <c r="D47" s="107">
        <v>161.96125512538899</v>
      </c>
      <c r="E47" s="112">
        <v>3.1859471550804996</v>
      </c>
      <c r="F47">
        <v>1</v>
      </c>
      <c r="G47" s="117">
        <v>206400</v>
      </c>
      <c r="H47" s="109">
        <v>516</v>
      </c>
      <c r="I47" s="109">
        <v>0</v>
      </c>
      <c r="J47" s="117">
        <v>0</v>
      </c>
      <c r="K47" s="109">
        <v>0</v>
      </c>
      <c r="L47" s="109">
        <v>1</v>
      </c>
      <c r="M47" s="117">
        <v>206400</v>
      </c>
      <c r="N47" s="117">
        <v>516</v>
      </c>
      <c r="O47" s="117">
        <v>0</v>
      </c>
      <c r="P47" s="120">
        <v>0</v>
      </c>
      <c r="Q47" s="120">
        <v>0</v>
      </c>
      <c r="R47" s="120">
        <v>0</v>
      </c>
      <c r="S47" s="117">
        <v>206400</v>
      </c>
      <c r="T47" s="117">
        <v>203924</v>
      </c>
      <c r="U47" s="117">
        <v>203924</v>
      </c>
      <c r="V47" s="117">
        <v>193728</v>
      </c>
      <c r="W47" s="117">
        <v>10196</v>
      </c>
      <c r="X47" s="117">
        <v>203924</v>
      </c>
      <c r="Y47" s="117">
        <v>0</v>
      </c>
      <c r="Z47" s="117">
        <v>206260</v>
      </c>
      <c r="AA47" s="117">
        <v>-2336</v>
      </c>
      <c r="AB47" s="117">
        <v>195947</v>
      </c>
      <c r="AC47" s="117">
        <v>7977</v>
      </c>
      <c r="AD47" s="117">
        <v>203924</v>
      </c>
      <c r="AE47">
        <v>0</v>
      </c>
    </row>
    <row r="48" spans="1:31" x14ac:dyDescent="0.35">
      <c r="A48">
        <v>2744</v>
      </c>
      <c r="B48" t="s">
        <v>84</v>
      </c>
      <c r="C48" s="109">
        <v>692</v>
      </c>
      <c r="D48" s="107">
        <v>85.113563278088705</v>
      </c>
      <c r="E48" s="112">
        <v>8.1303140574558199</v>
      </c>
      <c r="F48">
        <v>1</v>
      </c>
      <c r="G48" s="117">
        <v>276800</v>
      </c>
      <c r="H48" s="109">
        <v>692</v>
      </c>
      <c r="I48" s="109">
        <v>0</v>
      </c>
      <c r="J48" s="117">
        <v>0</v>
      </c>
      <c r="K48" s="109">
        <v>0</v>
      </c>
      <c r="L48" s="109">
        <v>1</v>
      </c>
      <c r="M48" s="117">
        <v>276800</v>
      </c>
      <c r="N48" s="117">
        <v>692</v>
      </c>
      <c r="O48" s="117">
        <v>0</v>
      </c>
      <c r="P48" s="120">
        <v>0</v>
      </c>
      <c r="Q48" s="120">
        <v>0</v>
      </c>
      <c r="R48" s="120">
        <v>0</v>
      </c>
      <c r="S48" s="117">
        <v>276800</v>
      </c>
      <c r="T48" s="117">
        <v>273479</v>
      </c>
      <c r="U48" s="117">
        <v>273479</v>
      </c>
      <c r="V48" s="117">
        <v>259805</v>
      </c>
      <c r="W48" s="117">
        <v>13674</v>
      </c>
      <c r="X48" s="117">
        <v>273479</v>
      </c>
      <c r="Y48" s="117">
        <v>0</v>
      </c>
      <c r="Z48" s="117">
        <v>276612</v>
      </c>
      <c r="AA48" s="117">
        <v>-3133</v>
      </c>
      <c r="AB48" s="117">
        <v>262781</v>
      </c>
      <c r="AC48" s="117">
        <v>10698</v>
      </c>
      <c r="AD48" s="117">
        <v>273479</v>
      </c>
      <c r="AE48">
        <v>0</v>
      </c>
    </row>
    <row r="49" spans="1:31" x14ac:dyDescent="0.35">
      <c r="A49">
        <v>1449</v>
      </c>
      <c r="B49" t="s">
        <v>48</v>
      </c>
      <c r="C49" s="109">
        <v>86</v>
      </c>
      <c r="D49" s="107">
        <v>11.287194759964301</v>
      </c>
      <c r="E49" s="112">
        <v>7.6192536612411565</v>
      </c>
      <c r="F49">
        <v>1</v>
      </c>
      <c r="G49" s="117">
        <v>34400</v>
      </c>
      <c r="H49" s="109">
        <v>86</v>
      </c>
      <c r="I49" s="109">
        <v>0</v>
      </c>
      <c r="J49" s="117">
        <v>0</v>
      </c>
      <c r="K49" s="109">
        <v>0</v>
      </c>
      <c r="L49" s="109">
        <v>1</v>
      </c>
      <c r="M49" s="117">
        <v>34400</v>
      </c>
      <c r="N49" s="117">
        <v>86</v>
      </c>
      <c r="O49" s="117">
        <v>0</v>
      </c>
      <c r="P49" s="120">
        <v>0</v>
      </c>
      <c r="Q49" s="120">
        <v>0</v>
      </c>
      <c r="R49" s="120">
        <v>0</v>
      </c>
      <c r="S49" s="117">
        <v>34400</v>
      </c>
      <c r="T49" s="117">
        <v>33987</v>
      </c>
      <c r="U49" s="117">
        <v>33987</v>
      </c>
      <c r="V49" s="117">
        <v>32288</v>
      </c>
      <c r="W49" s="117">
        <v>1699</v>
      </c>
      <c r="X49" s="117">
        <v>33987</v>
      </c>
      <c r="Y49" s="117">
        <v>0</v>
      </c>
      <c r="Z49" s="117">
        <v>34377</v>
      </c>
      <c r="AA49" s="117">
        <v>-390</v>
      </c>
      <c r="AB49" s="117">
        <v>32658</v>
      </c>
      <c r="AC49" s="117">
        <v>1329</v>
      </c>
      <c r="AD49" s="117">
        <v>33987</v>
      </c>
      <c r="AE49">
        <v>0</v>
      </c>
    </row>
    <row r="50" spans="1:31" x14ac:dyDescent="0.35">
      <c r="A50">
        <v>1491</v>
      </c>
      <c r="B50" t="s">
        <v>422</v>
      </c>
      <c r="C50" s="109">
        <v>375</v>
      </c>
      <c r="D50" s="107">
        <v>675.39497081592594</v>
      </c>
      <c r="E50" s="112">
        <v>0.55523066680075051</v>
      </c>
      <c r="F50">
        <v>1</v>
      </c>
      <c r="G50" s="117">
        <v>150000</v>
      </c>
      <c r="H50" s="109">
        <v>375</v>
      </c>
      <c r="I50" s="109">
        <v>0</v>
      </c>
      <c r="J50" s="117">
        <v>0</v>
      </c>
      <c r="K50" s="109">
        <v>0</v>
      </c>
      <c r="L50" s="109">
        <v>1</v>
      </c>
      <c r="M50" s="117">
        <v>150000</v>
      </c>
      <c r="N50" s="117">
        <v>375</v>
      </c>
      <c r="O50" s="117">
        <v>0</v>
      </c>
      <c r="P50" s="120">
        <v>0</v>
      </c>
      <c r="Q50" s="120">
        <v>0</v>
      </c>
      <c r="R50" s="120">
        <v>0</v>
      </c>
      <c r="S50" s="117">
        <v>150000</v>
      </c>
      <c r="T50" s="117">
        <v>148200</v>
      </c>
      <c r="U50" s="117">
        <v>148200</v>
      </c>
      <c r="V50" s="117">
        <v>140790</v>
      </c>
      <c r="W50" s="117">
        <v>7410</v>
      </c>
      <c r="X50" s="117">
        <v>148200</v>
      </c>
      <c r="Y50" s="117">
        <v>0</v>
      </c>
      <c r="Z50" s="117">
        <v>149898</v>
      </c>
      <c r="AA50" s="117">
        <v>-1698</v>
      </c>
      <c r="AB50" s="117">
        <v>142403</v>
      </c>
      <c r="AC50" s="117">
        <v>5797</v>
      </c>
      <c r="AD50" s="117">
        <v>148200</v>
      </c>
      <c r="AE50">
        <v>0</v>
      </c>
    </row>
    <row r="51" spans="1:31" x14ac:dyDescent="0.35">
      <c r="A51">
        <v>1499</v>
      </c>
      <c r="B51" t="s">
        <v>423</v>
      </c>
      <c r="C51" s="109">
        <v>996</v>
      </c>
      <c r="D51" s="107">
        <v>294.71925339029502</v>
      </c>
      <c r="E51" s="112">
        <v>3.3794873885656966</v>
      </c>
      <c r="F51">
        <v>0</v>
      </c>
      <c r="G51" s="117">
        <v>0</v>
      </c>
      <c r="H51" s="109">
        <v>0</v>
      </c>
      <c r="I51" s="109">
        <v>1</v>
      </c>
      <c r="J51" s="117">
        <v>99600</v>
      </c>
      <c r="K51" s="109">
        <v>996</v>
      </c>
      <c r="L51" s="109">
        <v>1</v>
      </c>
      <c r="M51" s="117">
        <v>99600</v>
      </c>
      <c r="N51" s="117">
        <v>996</v>
      </c>
      <c r="O51" s="117">
        <v>0</v>
      </c>
      <c r="P51" s="120">
        <v>0</v>
      </c>
      <c r="Q51" s="120">
        <v>0</v>
      </c>
      <c r="R51" s="120">
        <v>0</v>
      </c>
      <c r="S51" s="117">
        <v>99600</v>
      </c>
      <c r="T51" s="117">
        <v>98405</v>
      </c>
      <c r="U51" s="117">
        <v>98405</v>
      </c>
      <c r="V51" s="117">
        <v>93485</v>
      </c>
      <c r="W51" s="117">
        <v>4920</v>
      </c>
      <c r="X51" s="117">
        <v>98405</v>
      </c>
      <c r="Y51" s="117">
        <v>0</v>
      </c>
      <c r="Z51" s="117">
        <v>0</v>
      </c>
      <c r="AA51" s="117">
        <v>98405</v>
      </c>
      <c r="AB51" s="117">
        <v>0</v>
      </c>
      <c r="AC51" s="117">
        <v>98405</v>
      </c>
      <c r="AD51" s="117">
        <v>98405</v>
      </c>
      <c r="AE51">
        <v>0</v>
      </c>
    </row>
    <row r="52" spans="1:31" x14ac:dyDescent="0.35">
      <c r="A52">
        <v>1561</v>
      </c>
      <c r="B52" t="s">
        <v>49</v>
      </c>
      <c r="C52" s="109">
        <v>617</v>
      </c>
      <c r="D52" s="107">
        <v>81.424137162600601</v>
      </c>
      <c r="E52" s="112">
        <v>7.577605627774437</v>
      </c>
      <c r="F52">
        <v>1</v>
      </c>
      <c r="G52" s="117">
        <v>246800</v>
      </c>
      <c r="H52" s="109">
        <v>617</v>
      </c>
      <c r="I52" s="109">
        <v>0</v>
      </c>
      <c r="J52" s="117">
        <v>0</v>
      </c>
      <c r="K52" s="109">
        <v>0</v>
      </c>
      <c r="L52" s="109">
        <v>1</v>
      </c>
      <c r="M52" s="117">
        <v>246800</v>
      </c>
      <c r="N52" s="117">
        <v>617</v>
      </c>
      <c r="O52" s="117">
        <v>0</v>
      </c>
      <c r="P52" s="120">
        <v>0</v>
      </c>
      <c r="Q52" s="120">
        <v>0</v>
      </c>
      <c r="R52" s="120">
        <v>0</v>
      </c>
      <c r="S52" s="117">
        <v>246800</v>
      </c>
      <c r="T52" s="117">
        <v>243839</v>
      </c>
      <c r="U52" s="117">
        <v>243839</v>
      </c>
      <c r="V52" s="117">
        <v>231647</v>
      </c>
      <c r="W52" s="117">
        <v>12192</v>
      </c>
      <c r="X52" s="117">
        <v>243839</v>
      </c>
      <c r="Y52" s="117">
        <v>0</v>
      </c>
      <c r="Z52" s="117">
        <v>246632</v>
      </c>
      <c r="AA52" s="117">
        <v>-2793</v>
      </c>
      <c r="AB52" s="117">
        <v>234300</v>
      </c>
      <c r="AC52" s="117">
        <v>9539</v>
      </c>
      <c r="AD52" s="117">
        <v>243839</v>
      </c>
      <c r="AE52">
        <v>0</v>
      </c>
    </row>
    <row r="53" spans="1:31" x14ac:dyDescent="0.35">
      <c r="A53">
        <v>1582</v>
      </c>
      <c r="B53" t="s">
        <v>50</v>
      </c>
      <c r="C53" s="109">
        <v>257</v>
      </c>
      <c r="D53" s="107">
        <v>322.49790860224198</v>
      </c>
      <c r="E53" s="112">
        <v>0.79690439269476043</v>
      </c>
      <c r="F53">
        <v>1</v>
      </c>
      <c r="G53" s="117">
        <v>102800</v>
      </c>
      <c r="H53" s="109">
        <v>257</v>
      </c>
      <c r="I53" s="109">
        <v>0</v>
      </c>
      <c r="J53" s="117">
        <v>0</v>
      </c>
      <c r="K53" s="109">
        <v>0</v>
      </c>
      <c r="L53" s="109">
        <v>1</v>
      </c>
      <c r="M53" s="117">
        <v>102800</v>
      </c>
      <c r="N53" s="117">
        <v>257</v>
      </c>
      <c r="O53" s="117">
        <v>0</v>
      </c>
      <c r="P53" s="120">
        <v>0</v>
      </c>
      <c r="Q53" s="120">
        <v>0</v>
      </c>
      <c r="R53" s="120">
        <v>0</v>
      </c>
      <c r="S53" s="117">
        <v>102800</v>
      </c>
      <c r="T53" s="117">
        <v>101567</v>
      </c>
      <c r="U53" s="117">
        <v>101567</v>
      </c>
      <c r="V53" s="117">
        <v>96489</v>
      </c>
      <c r="W53" s="117">
        <v>5078</v>
      </c>
      <c r="X53" s="117">
        <v>101567</v>
      </c>
      <c r="Y53" s="117">
        <v>0</v>
      </c>
      <c r="Z53" s="117">
        <v>102730</v>
      </c>
      <c r="AA53" s="117">
        <v>-1163</v>
      </c>
      <c r="AB53" s="117">
        <v>97594</v>
      </c>
      <c r="AC53" s="117">
        <v>3973</v>
      </c>
      <c r="AD53" s="117">
        <v>101567</v>
      </c>
      <c r="AE53">
        <v>0</v>
      </c>
    </row>
    <row r="54" spans="1:31" x14ac:dyDescent="0.35">
      <c r="A54">
        <v>1600</v>
      </c>
      <c r="B54" t="s">
        <v>51</v>
      </c>
      <c r="C54" s="109">
        <v>663</v>
      </c>
      <c r="D54" s="107">
        <v>125.36788800167901</v>
      </c>
      <c r="E54" s="112">
        <v>5.2884355840079298</v>
      </c>
      <c r="F54">
        <v>1</v>
      </c>
      <c r="G54" s="117">
        <v>265200</v>
      </c>
      <c r="H54" s="109">
        <v>663</v>
      </c>
      <c r="I54" s="109">
        <v>0</v>
      </c>
      <c r="J54" s="117">
        <v>0</v>
      </c>
      <c r="K54" s="109">
        <v>0</v>
      </c>
      <c r="L54" s="109">
        <v>1</v>
      </c>
      <c r="M54" s="117">
        <v>265200</v>
      </c>
      <c r="N54" s="117">
        <v>663</v>
      </c>
      <c r="O54" s="117">
        <v>0</v>
      </c>
      <c r="P54" s="120">
        <v>0</v>
      </c>
      <c r="Q54" s="120">
        <v>0</v>
      </c>
      <c r="R54" s="120">
        <v>0</v>
      </c>
      <c r="S54" s="117">
        <v>265200</v>
      </c>
      <c r="T54" s="117">
        <v>262018</v>
      </c>
      <c r="U54" s="117">
        <v>262018</v>
      </c>
      <c r="V54" s="117">
        <v>248917</v>
      </c>
      <c r="W54" s="117">
        <v>13101</v>
      </c>
      <c r="X54" s="117">
        <v>262018</v>
      </c>
      <c r="Y54" s="117">
        <v>0</v>
      </c>
      <c r="Z54" s="117">
        <v>265020</v>
      </c>
      <c r="AA54" s="117">
        <v>-3002</v>
      </c>
      <c r="AB54" s="117">
        <v>251769</v>
      </c>
      <c r="AC54" s="117">
        <v>10249</v>
      </c>
      <c r="AD54" s="117">
        <v>262018</v>
      </c>
      <c r="AE54">
        <v>0</v>
      </c>
    </row>
    <row r="55" spans="1:31" x14ac:dyDescent="0.35">
      <c r="A55">
        <v>1631</v>
      </c>
      <c r="B55" t="s">
        <v>52</v>
      </c>
      <c r="C55" s="109">
        <v>419</v>
      </c>
      <c r="D55" s="107">
        <v>54.34930634226</v>
      </c>
      <c r="E55" s="112">
        <v>7.7093900216754223</v>
      </c>
      <c r="F55">
        <v>1</v>
      </c>
      <c r="G55" s="117">
        <v>167600</v>
      </c>
      <c r="H55" s="109">
        <v>419</v>
      </c>
      <c r="I55" s="109">
        <v>0</v>
      </c>
      <c r="J55" s="117">
        <v>0</v>
      </c>
      <c r="K55" s="109">
        <v>0</v>
      </c>
      <c r="L55" s="109">
        <v>1</v>
      </c>
      <c r="M55" s="117">
        <v>167600</v>
      </c>
      <c r="N55" s="117">
        <v>419</v>
      </c>
      <c r="O55" s="117">
        <v>0</v>
      </c>
      <c r="P55" s="120">
        <v>0</v>
      </c>
      <c r="Q55" s="120">
        <v>0</v>
      </c>
      <c r="R55" s="120">
        <v>0</v>
      </c>
      <c r="S55" s="117">
        <v>167600</v>
      </c>
      <c r="T55" s="117">
        <v>165589</v>
      </c>
      <c r="U55" s="117">
        <v>165589</v>
      </c>
      <c r="V55" s="117">
        <v>157310</v>
      </c>
      <c r="W55" s="117">
        <v>8279</v>
      </c>
      <c r="X55" s="117">
        <v>165589</v>
      </c>
      <c r="Y55" s="117">
        <v>0</v>
      </c>
      <c r="Z55" s="117">
        <v>167486</v>
      </c>
      <c r="AA55" s="117">
        <v>-1897</v>
      </c>
      <c r="AB55" s="117">
        <v>159112</v>
      </c>
      <c r="AC55" s="117">
        <v>6477</v>
      </c>
      <c r="AD55" s="117">
        <v>165589</v>
      </c>
      <c r="AE55">
        <v>0</v>
      </c>
    </row>
    <row r="56" spans="1:31" x14ac:dyDescent="0.35">
      <c r="A56">
        <v>1666</v>
      </c>
      <c r="B56" t="s">
        <v>53</v>
      </c>
      <c r="C56" s="109">
        <v>300</v>
      </c>
      <c r="D56" s="107">
        <v>97.802682278682695</v>
      </c>
      <c r="E56" s="112">
        <v>3.067400535551454</v>
      </c>
      <c r="F56">
        <v>1</v>
      </c>
      <c r="G56" s="117">
        <v>120000</v>
      </c>
      <c r="H56" s="109">
        <v>300</v>
      </c>
      <c r="I56" s="109">
        <v>0</v>
      </c>
      <c r="J56" s="117">
        <v>0</v>
      </c>
      <c r="K56" s="109">
        <v>0</v>
      </c>
      <c r="L56" s="109">
        <v>1</v>
      </c>
      <c r="M56" s="117">
        <v>120000</v>
      </c>
      <c r="N56" s="117">
        <v>300</v>
      </c>
      <c r="O56" s="117">
        <v>0</v>
      </c>
      <c r="P56" s="120">
        <v>0</v>
      </c>
      <c r="Q56" s="120">
        <v>0</v>
      </c>
      <c r="R56" s="120">
        <v>0</v>
      </c>
      <c r="S56" s="117">
        <v>120000</v>
      </c>
      <c r="T56" s="117">
        <v>118560</v>
      </c>
      <c r="U56" s="117">
        <v>118560</v>
      </c>
      <c r="V56" s="117">
        <v>112632</v>
      </c>
      <c r="W56" s="117">
        <v>5928</v>
      </c>
      <c r="X56" s="117">
        <v>118560</v>
      </c>
      <c r="Y56" s="117">
        <v>0</v>
      </c>
      <c r="Z56" s="117">
        <v>119918</v>
      </c>
      <c r="AA56" s="117">
        <v>-1358</v>
      </c>
      <c r="AB56" s="117">
        <v>113922</v>
      </c>
      <c r="AC56" s="117">
        <v>4638</v>
      </c>
      <c r="AD56" s="117">
        <v>118560</v>
      </c>
      <c r="AE56">
        <v>0</v>
      </c>
    </row>
    <row r="57" spans="1:31" x14ac:dyDescent="0.35">
      <c r="A57">
        <v>1729</v>
      </c>
      <c r="B57" t="s">
        <v>56</v>
      </c>
      <c r="C57" s="109">
        <v>744</v>
      </c>
      <c r="D57" s="107">
        <v>106.632559113906</v>
      </c>
      <c r="E57" s="112">
        <v>6.9772310275818432</v>
      </c>
      <c r="F57">
        <v>1</v>
      </c>
      <c r="G57" s="117">
        <v>297600</v>
      </c>
      <c r="H57" s="109">
        <v>744</v>
      </c>
      <c r="I57" s="109">
        <v>0</v>
      </c>
      <c r="J57" s="117">
        <v>0</v>
      </c>
      <c r="K57" s="109">
        <v>0</v>
      </c>
      <c r="L57" s="109">
        <v>1</v>
      </c>
      <c r="M57" s="117">
        <v>297600</v>
      </c>
      <c r="N57" s="117">
        <v>744</v>
      </c>
      <c r="O57" s="117">
        <v>0</v>
      </c>
      <c r="P57" s="120">
        <v>0</v>
      </c>
      <c r="Q57" s="120">
        <v>0</v>
      </c>
      <c r="R57" s="120">
        <v>0</v>
      </c>
      <c r="S57" s="117">
        <v>297600</v>
      </c>
      <c r="T57" s="117">
        <v>294030</v>
      </c>
      <c r="U57" s="117">
        <v>294030</v>
      </c>
      <c r="V57" s="117">
        <v>279329</v>
      </c>
      <c r="W57" s="117">
        <v>14701</v>
      </c>
      <c r="X57" s="117">
        <v>294030</v>
      </c>
      <c r="Y57" s="117">
        <v>0</v>
      </c>
      <c r="Z57" s="117">
        <v>297398</v>
      </c>
      <c r="AA57" s="117">
        <v>-3368</v>
      </c>
      <c r="AB57" s="117">
        <v>282528</v>
      </c>
      <c r="AC57" s="117">
        <v>11502</v>
      </c>
      <c r="AD57" s="117">
        <v>294030</v>
      </c>
      <c r="AE57">
        <v>0</v>
      </c>
    </row>
    <row r="58" spans="1:31" x14ac:dyDescent="0.35">
      <c r="A58">
        <v>1813</v>
      </c>
      <c r="B58" t="s">
        <v>57</v>
      </c>
      <c r="C58" s="109">
        <v>737</v>
      </c>
      <c r="D58" s="107">
        <v>146.02869164836</v>
      </c>
      <c r="E58" s="112">
        <v>5.0469533875898218</v>
      </c>
      <c r="F58">
        <v>1</v>
      </c>
      <c r="G58" s="117">
        <v>294800</v>
      </c>
      <c r="H58" s="109">
        <v>737</v>
      </c>
      <c r="I58" s="109">
        <v>0</v>
      </c>
      <c r="J58" s="117">
        <v>0</v>
      </c>
      <c r="K58" s="109">
        <v>0</v>
      </c>
      <c r="L58" s="109">
        <v>1</v>
      </c>
      <c r="M58" s="117">
        <v>294800</v>
      </c>
      <c r="N58" s="117">
        <v>737</v>
      </c>
      <c r="O58" s="117">
        <v>0</v>
      </c>
      <c r="P58" s="120">
        <v>0</v>
      </c>
      <c r="Q58" s="120">
        <v>0</v>
      </c>
      <c r="R58" s="120">
        <v>0</v>
      </c>
      <c r="S58" s="117">
        <v>294800</v>
      </c>
      <c r="T58" s="117">
        <v>291263</v>
      </c>
      <c r="U58" s="117">
        <v>291263</v>
      </c>
      <c r="V58" s="117">
        <v>276700</v>
      </c>
      <c r="W58" s="117">
        <v>14563</v>
      </c>
      <c r="X58" s="117">
        <v>291263</v>
      </c>
      <c r="Y58" s="117">
        <v>0</v>
      </c>
      <c r="Z58" s="117">
        <v>294600</v>
      </c>
      <c r="AA58" s="117">
        <v>-3337</v>
      </c>
      <c r="AB58" s="117">
        <v>279870</v>
      </c>
      <c r="AC58" s="117">
        <v>11393</v>
      </c>
      <c r="AD58" s="117">
        <v>291263</v>
      </c>
      <c r="AE58">
        <v>0</v>
      </c>
    </row>
    <row r="59" spans="1:31" x14ac:dyDescent="0.35">
      <c r="A59">
        <v>5757</v>
      </c>
      <c r="B59" t="s">
        <v>158</v>
      </c>
      <c r="C59" s="109">
        <v>524</v>
      </c>
      <c r="D59" s="107">
        <v>402.160551384614</v>
      </c>
      <c r="E59" s="112">
        <v>1.3029622079935497</v>
      </c>
      <c r="F59">
        <v>1</v>
      </c>
      <c r="G59" s="117">
        <v>209600</v>
      </c>
      <c r="H59" s="109">
        <v>524</v>
      </c>
      <c r="I59" s="109">
        <v>0</v>
      </c>
      <c r="J59" s="117">
        <v>0</v>
      </c>
      <c r="K59" s="109">
        <v>0</v>
      </c>
      <c r="L59" s="109">
        <v>1</v>
      </c>
      <c r="M59" s="117">
        <v>209600</v>
      </c>
      <c r="N59" s="117">
        <v>524</v>
      </c>
      <c r="O59" s="117">
        <v>0</v>
      </c>
      <c r="P59" s="120">
        <v>0</v>
      </c>
      <c r="Q59" s="120">
        <v>0</v>
      </c>
      <c r="R59" s="120">
        <v>0</v>
      </c>
      <c r="S59" s="117">
        <v>209600</v>
      </c>
      <c r="T59" s="117">
        <v>207085</v>
      </c>
      <c r="U59" s="117">
        <v>207085</v>
      </c>
      <c r="V59" s="117">
        <v>196731</v>
      </c>
      <c r="W59" s="117">
        <v>10354</v>
      </c>
      <c r="X59" s="117">
        <v>207085</v>
      </c>
      <c r="Y59" s="117">
        <v>0</v>
      </c>
      <c r="Z59" s="117">
        <v>209458</v>
      </c>
      <c r="AA59" s="117">
        <v>-2373</v>
      </c>
      <c r="AB59" s="117">
        <v>198985</v>
      </c>
      <c r="AC59" s="117">
        <v>8100</v>
      </c>
      <c r="AD59" s="117">
        <v>207085</v>
      </c>
      <c r="AE59">
        <v>0</v>
      </c>
    </row>
    <row r="60" spans="1:31" x14ac:dyDescent="0.35">
      <c r="A60">
        <v>1855</v>
      </c>
      <c r="B60" t="s">
        <v>58</v>
      </c>
      <c r="C60" s="109">
        <v>456</v>
      </c>
      <c r="D60" s="107">
        <v>497.10288773306502</v>
      </c>
      <c r="E60" s="112">
        <v>0.9173151298305543</v>
      </c>
      <c r="F60">
        <v>1</v>
      </c>
      <c r="G60" s="117">
        <v>182400</v>
      </c>
      <c r="H60" s="109">
        <v>456</v>
      </c>
      <c r="I60" s="109">
        <v>0</v>
      </c>
      <c r="J60" s="117">
        <v>0</v>
      </c>
      <c r="K60" s="109">
        <v>0</v>
      </c>
      <c r="L60" s="109">
        <v>1</v>
      </c>
      <c r="M60" s="117">
        <v>182400</v>
      </c>
      <c r="N60" s="117">
        <v>456</v>
      </c>
      <c r="O60" s="117">
        <v>0</v>
      </c>
      <c r="P60" s="120">
        <v>0</v>
      </c>
      <c r="Q60" s="120">
        <v>0</v>
      </c>
      <c r="R60" s="120">
        <v>0</v>
      </c>
      <c r="S60" s="117">
        <v>182400</v>
      </c>
      <c r="T60" s="117">
        <v>180212</v>
      </c>
      <c r="U60" s="117">
        <v>180212</v>
      </c>
      <c r="V60" s="117">
        <v>171201</v>
      </c>
      <c r="W60" s="117">
        <v>9011</v>
      </c>
      <c r="X60" s="117">
        <v>180212</v>
      </c>
      <c r="Y60" s="117">
        <v>0</v>
      </c>
      <c r="Z60" s="117">
        <v>182276</v>
      </c>
      <c r="AA60" s="117">
        <v>-2064</v>
      </c>
      <c r="AB60" s="117">
        <v>173162</v>
      </c>
      <c r="AC60" s="117">
        <v>7050</v>
      </c>
      <c r="AD60" s="117">
        <v>180212</v>
      </c>
      <c r="AE60">
        <v>0</v>
      </c>
    </row>
    <row r="61" spans="1:31" x14ac:dyDescent="0.35">
      <c r="A61">
        <v>1939</v>
      </c>
      <c r="B61" t="s">
        <v>59</v>
      </c>
      <c r="C61" s="109">
        <v>510</v>
      </c>
      <c r="D61" s="107">
        <v>152.23547789476001</v>
      </c>
      <c r="E61" s="112">
        <v>3.3500732355736531</v>
      </c>
      <c r="F61">
        <v>1</v>
      </c>
      <c r="G61" s="117">
        <v>204000</v>
      </c>
      <c r="H61" s="109">
        <v>510</v>
      </c>
      <c r="I61" s="109">
        <v>0</v>
      </c>
      <c r="J61" s="117">
        <v>0</v>
      </c>
      <c r="K61" s="109">
        <v>0</v>
      </c>
      <c r="L61" s="109">
        <v>1</v>
      </c>
      <c r="M61" s="117">
        <v>204000</v>
      </c>
      <c r="N61" s="117">
        <v>510</v>
      </c>
      <c r="O61" s="117">
        <v>0</v>
      </c>
      <c r="P61" s="120">
        <v>0</v>
      </c>
      <c r="Q61" s="120">
        <v>0</v>
      </c>
      <c r="R61" s="120">
        <v>0</v>
      </c>
      <c r="S61" s="117">
        <v>204000</v>
      </c>
      <c r="T61" s="117">
        <v>201553</v>
      </c>
      <c r="U61" s="117">
        <v>201553</v>
      </c>
      <c r="V61" s="117">
        <v>191475</v>
      </c>
      <c r="W61" s="117">
        <v>10078</v>
      </c>
      <c r="X61" s="117">
        <v>201553</v>
      </c>
      <c r="Y61" s="117">
        <v>0</v>
      </c>
      <c r="Z61" s="117">
        <v>203861</v>
      </c>
      <c r="AA61" s="117">
        <v>-2308</v>
      </c>
      <c r="AB61" s="117">
        <v>193668</v>
      </c>
      <c r="AC61" s="117">
        <v>7885</v>
      </c>
      <c r="AD61" s="117">
        <v>201553</v>
      </c>
      <c r="AE61">
        <v>0</v>
      </c>
    </row>
    <row r="62" spans="1:31" x14ac:dyDescent="0.35">
      <c r="A62">
        <v>2114</v>
      </c>
      <c r="B62" t="s">
        <v>61</v>
      </c>
      <c r="C62" s="109">
        <v>519</v>
      </c>
      <c r="D62" s="107">
        <v>138.963891605166</v>
      </c>
      <c r="E62" s="112">
        <v>3.7347831440603243</v>
      </c>
      <c r="F62">
        <v>1</v>
      </c>
      <c r="G62" s="117">
        <v>207600</v>
      </c>
      <c r="H62" s="109">
        <v>519</v>
      </c>
      <c r="I62" s="109">
        <v>0</v>
      </c>
      <c r="J62" s="117">
        <v>0</v>
      </c>
      <c r="K62" s="109">
        <v>0</v>
      </c>
      <c r="L62" s="109">
        <v>1</v>
      </c>
      <c r="M62" s="117">
        <v>207600</v>
      </c>
      <c r="N62" s="117">
        <v>519</v>
      </c>
      <c r="O62" s="117">
        <v>0</v>
      </c>
      <c r="P62" s="120">
        <v>0</v>
      </c>
      <c r="Q62" s="120">
        <v>0</v>
      </c>
      <c r="R62" s="120">
        <v>0</v>
      </c>
      <c r="S62" s="117">
        <v>207600</v>
      </c>
      <c r="T62" s="117">
        <v>205109</v>
      </c>
      <c r="U62" s="117">
        <v>205109</v>
      </c>
      <c r="V62" s="117">
        <v>194854</v>
      </c>
      <c r="W62" s="117">
        <v>10255</v>
      </c>
      <c r="X62" s="117">
        <v>205109</v>
      </c>
      <c r="Y62" s="117">
        <v>0</v>
      </c>
      <c r="Z62" s="117">
        <v>207459</v>
      </c>
      <c r="AA62" s="117">
        <v>-2350</v>
      </c>
      <c r="AB62" s="117">
        <v>197086</v>
      </c>
      <c r="AC62" s="117">
        <v>8023</v>
      </c>
      <c r="AD62" s="117">
        <v>205109</v>
      </c>
      <c r="AE62">
        <v>0</v>
      </c>
    </row>
    <row r="63" spans="1:31" x14ac:dyDescent="0.35">
      <c r="A63">
        <v>2128</v>
      </c>
      <c r="B63" t="s">
        <v>62</v>
      </c>
      <c r="C63" s="109">
        <v>564</v>
      </c>
      <c r="D63" s="107">
        <v>110.996884442078</v>
      </c>
      <c r="E63" s="112">
        <v>5.0812237013221271</v>
      </c>
      <c r="F63">
        <v>1</v>
      </c>
      <c r="G63" s="117">
        <v>225600</v>
      </c>
      <c r="H63" s="109">
        <v>564</v>
      </c>
      <c r="I63" s="109">
        <v>0</v>
      </c>
      <c r="J63" s="117">
        <v>0</v>
      </c>
      <c r="K63" s="109">
        <v>0</v>
      </c>
      <c r="L63" s="109">
        <v>1</v>
      </c>
      <c r="M63" s="117">
        <v>225600</v>
      </c>
      <c r="N63" s="117">
        <v>564</v>
      </c>
      <c r="O63" s="117">
        <v>0</v>
      </c>
      <c r="P63" s="120">
        <v>0</v>
      </c>
      <c r="Q63" s="120">
        <v>0</v>
      </c>
      <c r="R63" s="120">
        <v>0</v>
      </c>
      <c r="S63" s="117">
        <v>225600</v>
      </c>
      <c r="T63" s="117">
        <v>222893</v>
      </c>
      <c r="U63" s="117">
        <v>222893</v>
      </c>
      <c r="V63" s="117">
        <v>211748</v>
      </c>
      <c r="W63" s="117">
        <v>11145</v>
      </c>
      <c r="X63" s="117">
        <v>222893</v>
      </c>
      <c r="Y63" s="117">
        <v>0</v>
      </c>
      <c r="Z63" s="117">
        <v>225447</v>
      </c>
      <c r="AA63" s="117">
        <v>-2554</v>
      </c>
      <c r="AB63" s="117">
        <v>214175</v>
      </c>
      <c r="AC63" s="117">
        <v>8718</v>
      </c>
      <c r="AD63" s="117">
        <v>222893</v>
      </c>
      <c r="AE63">
        <v>0</v>
      </c>
    </row>
    <row r="64" spans="1:31" x14ac:dyDescent="0.35">
      <c r="A64">
        <v>2135</v>
      </c>
      <c r="B64" t="s">
        <v>63</v>
      </c>
      <c r="C64" s="109">
        <v>341</v>
      </c>
      <c r="D64" s="107">
        <v>333.9637892911</v>
      </c>
      <c r="E64" s="112">
        <v>1.0210687833068239</v>
      </c>
      <c r="F64">
        <v>1</v>
      </c>
      <c r="G64" s="117">
        <v>136400</v>
      </c>
      <c r="H64" s="109">
        <v>341</v>
      </c>
      <c r="I64" s="109">
        <v>0</v>
      </c>
      <c r="J64" s="117">
        <v>0</v>
      </c>
      <c r="K64" s="109">
        <v>0</v>
      </c>
      <c r="L64" s="109">
        <v>1</v>
      </c>
      <c r="M64" s="117">
        <v>136400</v>
      </c>
      <c r="N64" s="117">
        <v>341</v>
      </c>
      <c r="O64" s="117">
        <v>0</v>
      </c>
      <c r="P64" s="120">
        <v>0</v>
      </c>
      <c r="Q64" s="120">
        <v>0</v>
      </c>
      <c r="R64" s="120">
        <v>0</v>
      </c>
      <c r="S64" s="117">
        <v>136400</v>
      </c>
      <c r="T64" s="117">
        <v>134764</v>
      </c>
      <c r="U64" s="117">
        <v>134764</v>
      </c>
      <c r="V64" s="117">
        <v>128026</v>
      </c>
      <c r="W64" s="117">
        <v>6738</v>
      </c>
      <c r="X64" s="117">
        <v>134764</v>
      </c>
      <c r="Y64" s="117">
        <v>0</v>
      </c>
      <c r="Z64" s="117">
        <v>136307</v>
      </c>
      <c r="AA64" s="117">
        <v>-1543</v>
      </c>
      <c r="AB64" s="117">
        <v>129492</v>
      </c>
      <c r="AC64" s="117">
        <v>5272</v>
      </c>
      <c r="AD64" s="117">
        <v>134764</v>
      </c>
      <c r="AE64">
        <v>0</v>
      </c>
    </row>
    <row r="65" spans="1:31" x14ac:dyDescent="0.35">
      <c r="A65">
        <v>2142</v>
      </c>
      <c r="B65" t="s">
        <v>64</v>
      </c>
      <c r="C65" s="109">
        <v>148</v>
      </c>
      <c r="D65" s="107">
        <v>95.7843625339125</v>
      </c>
      <c r="E65" s="112">
        <v>1.5451373907468511</v>
      </c>
      <c r="F65">
        <v>1</v>
      </c>
      <c r="G65" s="117">
        <v>59200</v>
      </c>
      <c r="H65" s="109">
        <v>148</v>
      </c>
      <c r="I65" s="109">
        <v>0</v>
      </c>
      <c r="J65" s="117">
        <v>0</v>
      </c>
      <c r="K65" s="109">
        <v>0</v>
      </c>
      <c r="L65" s="109">
        <v>1</v>
      </c>
      <c r="M65" s="117">
        <v>59200</v>
      </c>
      <c r="N65" s="117">
        <v>148</v>
      </c>
      <c r="O65" s="117">
        <v>0</v>
      </c>
      <c r="P65" s="120">
        <v>0</v>
      </c>
      <c r="Q65" s="120">
        <v>0</v>
      </c>
      <c r="R65" s="120">
        <v>0</v>
      </c>
      <c r="S65" s="117">
        <v>59200</v>
      </c>
      <c r="T65" s="117">
        <v>58490</v>
      </c>
      <c r="U65" s="117">
        <v>58490</v>
      </c>
      <c r="V65" s="117">
        <v>55566</v>
      </c>
      <c r="W65" s="117">
        <v>2924</v>
      </c>
      <c r="X65" s="117">
        <v>58490</v>
      </c>
      <c r="Y65" s="117">
        <v>0</v>
      </c>
      <c r="Z65" s="117">
        <v>59160</v>
      </c>
      <c r="AA65" s="117">
        <v>-670</v>
      </c>
      <c r="AB65" s="117">
        <v>56202</v>
      </c>
      <c r="AC65" s="117">
        <v>2288</v>
      </c>
      <c r="AD65" s="117">
        <v>58490</v>
      </c>
      <c r="AE65">
        <v>0</v>
      </c>
    </row>
    <row r="66" spans="1:31" x14ac:dyDescent="0.35">
      <c r="A66">
        <v>2198</v>
      </c>
      <c r="B66" t="s">
        <v>65</v>
      </c>
      <c r="C66" s="109">
        <v>718</v>
      </c>
      <c r="D66" s="107">
        <v>115.407512486896</v>
      </c>
      <c r="E66" s="112">
        <v>6.2214320760230031</v>
      </c>
      <c r="F66">
        <v>1</v>
      </c>
      <c r="G66" s="117">
        <v>287200</v>
      </c>
      <c r="H66" s="109">
        <v>718</v>
      </c>
      <c r="I66" s="109">
        <v>0</v>
      </c>
      <c r="J66" s="117">
        <v>0</v>
      </c>
      <c r="K66" s="109">
        <v>0</v>
      </c>
      <c r="L66" s="109">
        <v>1</v>
      </c>
      <c r="M66" s="117">
        <v>287200</v>
      </c>
      <c r="N66" s="117">
        <v>718</v>
      </c>
      <c r="O66" s="117">
        <v>0</v>
      </c>
      <c r="P66" s="120">
        <v>0</v>
      </c>
      <c r="Q66" s="120">
        <v>0</v>
      </c>
      <c r="R66" s="120">
        <v>0</v>
      </c>
      <c r="S66" s="117">
        <v>287200</v>
      </c>
      <c r="T66" s="117">
        <v>283754</v>
      </c>
      <c r="U66" s="117">
        <v>283754</v>
      </c>
      <c r="V66" s="117">
        <v>269566</v>
      </c>
      <c r="W66" s="117">
        <v>14188</v>
      </c>
      <c r="X66" s="117">
        <v>283754</v>
      </c>
      <c r="Y66" s="117">
        <v>0</v>
      </c>
      <c r="Z66" s="117">
        <v>287005</v>
      </c>
      <c r="AA66" s="117">
        <v>-3251</v>
      </c>
      <c r="AB66" s="117">
        <v>272655</v>
      </c>
      <c r="AC66" s="117">
        <v>11099</v>
      </c>
      <c r="AD66" s="117">
        <v>283754</v>
      </c>
      <c r="AE66">
        <v>0</v>
      </c>
    </row>
    <row r="67" spans="1:31" x14ac:dyDescent="0.35">
      <c r="A67">
        <v>2212</v>
      </c>
      <c r="B67" t="s">
        <v>426</v>
      </c>
      <c r="C67" s="109">
        <v>88</v>
      </c>
      <c r="D67" s="107">
        <v>159.04975395316501</v>
      </c>
      <c r="E67" s="112">
        <v>0.55328598638331217</v>
      </c>
      <c r="F67">
        <v>1</v>
      </c>
      <c r="G67" s="117">
        <v>35200</v>
      </c>
      <c r="H67" s="109">
        <v>88</v>
      </c>
      <c r="I67" s="109">
        <v>0</v>
      </c>
      <c r="J67" s="117">
        <v>0</v>
      </c>
      <c r="K67" s="109">
        <v>0</v>
      </c>
      <c r="L67" s="109">
        <v>1</v>
      </c>
      <c r="M67" s="117">
        <v>35200</v>
      </c>
      <c r="N67" s="117">
        <v>88</v>
      </c>
      <c r="O67" s="117">
        <v>0</v>
      </c>
      <c r="P67" s="120">
        <v>0</v>
      </c>
      <c r="Q67" s="120">
        <v>0</v>
      </c>
      <c r="R67" s="120">
        <v>0</v>
      </c>
      <c r="S67" s="117">
        <v>35200</v>
      </c>
      <c r="T67" s="117">
        <v>34778</v>
      </c>
      <c r="U67" s="117">
        <v>34778</v>
      </c>
      <c r="V67" s="117">
        <v>33039</v>
      </c>
      <c r="W67" s="117">
        <v>1739</v>
      </c>
      <c r="X67" s="117">
        <v>34778</v>
      </c>
      <c r="Y67" s="117">
        <v>0</v>
      </c>
      <c r="Z67" s="117">
        <v>35176</v>
      </c>
      <c r="AA67" s="117">
        <v>-398</v>
      </c>
      <c r="AB67" s="117">
        <v>33417</v>
      </c>
      <c r="AC67" s="117">
        <v>1361</v>
      </c>
      <c r="AD67" s="117">
        <v>34778</v>
      </c>
      <c r="AE67">
        <v>0</v>
      </c>
    </row>
    <row r="68" spans="1:31" x14ac:dyDescent="0.35">
      <c r="A68">
        <v>2226</v>
      </c>
      <c r="B68" t="s">
        <v>66</v>
      </c>
      <c r="C68" s="109">
        <v>256</v>
      </c>
      <c r="D68" s="107">
        <v>77.661413488014603</v>
      </c>
      <c r="E68" s="112">
        <v>3.2963602966035146</v>
      </c>
      <c r="F68">
        <v>1</v>
      </c>
      <c r="G68" s="117">
        <v>102400</v>
      </c>
      <c r="H68" s="109">
        <v>256</v>
      </c>
      <c r="I68" s="109">
        <v>0</v>
      </c>
      <c r="J68" s="117">
        <v>0</v>
      </c>
      <c r="K68" s="109">
        <v>0</v>
      </c>
      <c r="L68" s="109">
        <v>1</v>
      </c>
      <c r="M68" s="117">
        <v>102400</v>
      </c>
      <c r="N68" s="117">
        <v>256</v>
      </c>
      <c r="O68" s="117">
        <v>0</v>
      </c>
      <c r="P68" s="120">
        <v>0</v>
      </c>
      <c r="Q68" s="120">
        <v>0</v>
      </c>
      <c r="R68" s="120">
        <v>0</v>
      </c>
      <c r="S68" s="117">
        <v>102400</v>
      </c>
      <c r="T68" s="117">
        <v>101172</v>
      </c>
      <c r="U68" s="117">
        <v>101172</v>
      </c>
      <c r="V68" s="117">
        <v>96113</v>
      </c>
      <c r="W68" s="117">
        <v>5059</v>
      </c>
      <c r="X68" s="117">
        <v>101172</v>
      </c>
      <c r="Y68" s="117">
        <v>0</v>
      </c>
      <c r="Z68" s="117">
        <v>102330</v>
      </c>
      <c r="AA68" s="117">
        <v>-1158</v>
      </c>
      <c r="AB68" s="117">
        <v>97214</v>
      </c>
      <c r="AC68" s="117">
        <v>3958</v>
      </c>
      <c r="AD68" s="117">
        <v>101172</v>
      </c>
      <c r="AE68">
        <v>0</v>
      </c>
    </row>
    <row r="69" spans="1:31" x14ac:dyDescent="0.35">
      <c r="A69">
        <v>2233</v>
      </c>
      <c r="B69" t="s">
        <v>67</v>
      </c>
      <c r="C69" s="109">
        <v>884</v>
      </c>
      <c r="D69" s="107">
        <v>262.60624242525301</v>
      </c>
      <c r="E69" s="112">
        <v>3.3662566123180317</v>
      </c>
      <c r="F69">
        <v>0</v>
      </c>
      <c r="G69" s="117">
        <v>0</v>
      </c>
      <c r="H69" s="109">
        <v>0</v>
      </c>
      <c r="I69" s="109">
        <v>1</v>
      </c>
      <c r="J69" s="117">
        <v>88400</v>
      </c>
      <c r="K69" s="109">
        <v>884</v>
      </c>
      <c r="L69" s="109">
        <v>1</v>
      </c>
      <c r="M69" s="117">
        <v>88400</v>
      </c>
      <c r="N69" s="117">
        <v>884</v>
      </c>
      <c r="O69" s="117">
        <v>85300</v>
      </c>
      <c r="P69" s="120">
        <v>0</v>
      </c>
      <c r="Q69" s="120">
        <v>0</v>
      </c>
      <c r="R69" s="120">
        <v>0</v>
      </c>
      <c r="S69" s="117">
        <v>88400</v>
      </c>
      <c r="T69" s="117">
        <v>87339</v>
      </c>
      <c r="U69" s="117">
        <v>87339</v>
      </c>
      <c r="V69" s="117">
        <v>82972</v>
      </c>
      <c r="W69" s="117">
        <v>4367</v>
      </c>
      <c r="X69" s="117">
        <v>87339</v>
      </c>
      <c r="Y69" s="117">
        <v>0</v>
      </c>
      <c r="Z69" s="117">
        <v>88340</v>
      </c>
      <c r="AA69" s="117">
        <v>-1001</v>
      </c>
      <c r="AB69" s="117">
        <v>83923</v>
      </c>
      <c r="AC69" s="117">
        <v>3416</v>
      </c>
      <c r="AD69" s="117">
        <v>87339</v>
      </c>
      <c r="AE69">
        <v>0</v>
      </c>
    </row>
    <row r="70" spans="1:31" x14ac:dyDescent="0.35">
      <c r="A70">
        <v>2310</v>
      </c>
      <c r="B70" t="s">
        <v>69</v>
      </c>
      <c r="C70" s="109">
        <v>253</v>
      </c>
      <c r="D70" s="107">
        <v>41.127706396340798</v>
      </c>
      <c r="E70" s="112">
        <v>6.15157085498232</v>
      </c>
      <c r="F70">
        <v>1</v>
      </c>
      <c r="G70" s="117">
        <v>101200</v>
      </c>
      <c r="H70" s="109">
        <v>253</v>
      </c>
      <c r="I70" s="109">
        <v>0</v>
      </c>
      <c r="J70" s="117">
        <v>0</v>
      </c>
      <c r="K70" s="109">
        <v>0</v>
      </c>
      <c r="L70" s="109">
        <v>1</v>
      </c>
      <c r="M70" s="117">
        <v>101200</v>
      </c>
      <c r="N70" s="117">
        <v>253</v>
      </c>
      <c r="O70" s="117">
        <v>0</v>
      </c>
      <c r="P70" s="120">
        <v>0</v>
      </c>
      <c r="Q70" s="120">
        <v>0</v>
      </c>
      <c r="R70" s="120">
        <v>0</v>
      </c>
      <c r="S70" s="117">
        <v>101200</v>
      </c>
      <c r="T70" s="117">
        <v>99986</v>
      </c>
      <c r="U70" s="117">
        <v>99986</v>
      </c>
      <c r="V70" s="117">
        <v>94987</v>
      </c>
      <c r="W70" s="117">
        <v>4999</v>
      </c>
      <c r="X70" s="117">
        <v>99986</v>
      </c>
      <c r="Y70" s="117">
        <v>0</v>
      </c>
      <c r="Z70" s="117">
        <v>101131</v>
      </c>
      <c r="AA70" s="117">
        <v>-1145</v>
      </c>
      <c r="AB70" s="117">
        <v>96074</v>
      </c>
      <c r="AC70" s="117">
        <v>3912</v>
      </c>
      <c r="AD70" s="117">
        <v>99986</v>
      </c>
      <c r="AE70">
        <v>0</v>
      </c>
    </row>
    <row r="71" spans="1:31" x14ac:dyDescent="0.35">
      <c r="A71">
        <v>2394</v>
      </c>
      <c r="B71" t="s">
        <v>70</v>
      </c>
      <c r="C71" s="109">
        <v>403</v>
      </c>
      <c r="D71" s="107">
        <v>148.42725792370601</v>
      </c>
      <c r="E71" s="112">
        <v>2.7151347106819723</v>
      </c>
      <c r="F71">
        <v>1</v>
      </c>
      <c r="G71" s="117">
        <v>161200</v>
      </c>
      <c r="H71" s="109">
        <v>403</v>
      </c>
      <c r="I71" s="109">
        <v>0</v>
      </c>
      <c r="J71" s="117">
        <v>0</v>
      </c>
      <c r="K71" s="109">
        <v>0</v>
      </c>
      <c r="L71" s="109">
        <v>1</v>
      </c>
      <c r="M71" s="117">
        <v>161200</v>
      </c>
      <c r="N71" s="117">
        <v>403</v>
      </c>
      <c r="O71" s="117">
        <v>0</v>
      </c>
      <c r="P71" s="120">
        <v>0</v>
      </c>
      <c r="Q71" s="120">
        <v>0</v>
      </c>
      <c r="R71" s="120">
        <v>0</v>
      </c>
      <c r="S71" s="117">
        <v>161200</v>
      </c>
      <c r="T71" s="117">
        <v>159266</v>
      </c>
      <c r="U71" s="117">
        <v>159266</v>
      </c>
      <c r="V71" s="117">
        <v>151303</v>
      </c>
      <c r="W71" s="117">
        <v>7963</v>
      </c>
      <c r="X71" s="117">
        <v>159266</v>
      </c>
      <c r="Y71" s="117">
        <v>0</v>
      </c>
      <c r="Z71" s="117">
        <v>161090</v>
      </c>
      <c r="AA71" s="117">
        <v>-1824</v>
      </c>
      <c r="AB71" s="117">
        <v>153036</v>
      </c>
      <c r="AC71" s="117">
        <v>6230</v>
      </c>
      <c r="AD71" s="117">
        <v>159266</v>
      </c>
      <c r="AE71">
        <v>0</v>
      </c>
    </row>
    <row r="72" spans="1:31" x14ac:dyDescent="0.35">
      <c r="A72">
        <v>2415</v>
      </c>
      <c r="B72" t="s">
        <v>71</v>
      </c>
      <c r="C72" s="109">
        <v>282</v>
      </c>
      <c r="D72" s="107">
        <v>55.892773073497899</v>
      </c>
      <c r="E72" s="112">
        <v>5.0453750009715126</v>
      </c>
      <c r="F72">
        <v>1</v>
      </c>
      <c r="G72" s="117">
        <v>112800</v>
      </c>
      <c r="H72" s="109">
        <v>282</v>
      </c>
      <c r="I72" s="109">
        <v>0</v>
      </c>
      <c r="J72" s="117">
        <v>0</v>
      </c>
      <c r="K72" s="109">
        <v>0</v>
      </c>
      <c r="L72" s="109">
        <v>1</v>
      </c>
      <c r="M72" s="117">
        <v>112800</v>
      </c>
      <c r="N72" s="117">
        <v>282</v>
      </c>
      <c r="O72" s="117">
        <v>0</v>
      </c>
      <c r="P72" s="120">
        <v>0</v>
      </c>
      <c r="Q72" s="120">
        <v>0</v>
      </c>
      <c r="R72" s="120">
        <v>0</v>
      </c>
      <c r="S72" s="117">
        <v>112800</v>
      </c>
      <c r="T72" s="117">
        <v>111447</v>
      </c>
      <c r="U72" s="117">
        <v>111447</v>
      </c>
      <c r="V72" s="117">
        <v>105875</v>
      </c>
      <c r="W72" s="117">
        <v>5572</v>
      </c>
      <c r="X72" s="117">
        <v>111447</v>
      </c>
      <c r="Y72" s="117">
        <v>0</v>
      </c>
      <c r="Z72" s="117">
        <v>112723</v>
      </c>
      <c r="AA72" s="117">
        <v>-1276</v>
      </c>
      <c r="AB72" s="117">
        <v>107087</v>
      </c>
      <c r="AC72" s="117">
        <v>4360</v>
      </c>
      <c r="AD72" s="117">
        <v>111447</v>
      </c>
      <c r="AE72">
        <v>0</v>
      </c>
    </row>
    <row r="73" spans="1:31" x14ac:dyDescent="0.35">
      <c r="A73">
        <v>2525</v>
      </c>
      <c r="B73" t="s">
        <v>73</v>
      </c>
      <c r="C73" s="109">
        <v>336</v>
      </c>
      <c r="D73" s="107">
        <v>82.183739416265496</v>
      </c>
      <c r="E73" s="112">
        <v>4.088399997207965</v>
      </c>
      <c r="F73">
        <v>1</v>
      </c>
      <c r="G73" s="117">
        <v>134400</v>
      </c>
      <c r="H73" s="109">
        <v>336</v>
      </c>
      <c r="I73" s="109">
        <v>0</v>
      </c>
      <c r="J73" s="117">
        <v>0</v>
      </c>
      <c r="K73" s="109">
        <v>0</v>
      </c>
      <c r="L73" s="109">
        <v>1</v>
      </c>
      <c r="M73" s="117">
        <v>134400</v>
      </c>
      <c r="N73" s="117">
        <v>336</v>
      </c>
      <c r="O73" s="117">
        <v>0</v>
      </c>
      <c r="P73" s="120">
        <v>0</v>
      </c>
      <c r="Q73" s="120">
        <v>0</v>
      </c>
      <c r="R73" s="120">
        <v>0</v>
      </c>
      <c r="S73" s="117">
        <v>134400</v>
      </c>
      <c r="T73" s="117">
        <v>132788</v>
      </c>
      <c r="U73" s="117">
        <v>132788</v>
      </c>
      <c r="V73" s="117">
        <v>126149</v>
      </c>
      <c r="W73" s="117">
        <v>6639</v>
      </c>
      <c r="X73" s="117">
        <v>132788</v>
      </c>
      <c r="Y73" s="117">
        <v>0</v>
      </c>
      <c r="Z73" s="117">
        <v>134309</v>
      </c>
      <c r="AA73" s="117">
        <v>-1521</v>
      </c>
      <c r="AB73" s="117">
        <v>127594</v>
      </c>
      <c r="AC73" s="117">
        <v>5194</v>
      </c>
      <c r="AD73" s="117">
        <v>132788</v>
      </c>
      <c r="AE73">
        <v>0</v>
      </c>
    </row>
    <row r="74" spans="1:31" x14ac:dyDescent="0.35">
      <c r="A74">
        <v>2527</v>
      </c>
      <c r="B74" t="s">
        <v>74</v>
      </c>
      <c r="C74" s="109">
        <v>297</v>
      </c>
      <c r="D74" s="107">
        <v>72.660084457588894</v>
      </c>
      <c r="E74" s="112">
        <v>4.0875262149379488</v>
      </c>
      <c r="F74">
        <v>1</v>
      </c>
      <c r="G74" s="117">
        <v>118800</v>
      </c>
      <c r="H74" s="109">
        <v>297</v>
      </c>
      <c r="I74" s="109">
        <v>0</v>
      </c>
      <c r="J74" s="117">
        <v>0</v>
      </c>
      <c r="K74" s="109">
        <v>0</v>
      </c>
      <c r="L74" s="109">
        <v>1</v>
      </c>
      <c r="M74" s="117">
        <v>118800</v>
      </c>
      <c r="N74" s="117">
        <v>297</v>
      </c>
      <c r="O74" s="117">
        <v>0</v>
      </c>
      <c r="P74" s="120">
        <v>0</v>
      </c>
      <c r="Q74" s="120">
        <v>0</v>
      </c>
      <c r="R74" s="120">
        <v>0</v>
      </c>
      <c r="S74" s="117">
        <v>118800</v>
      </c>
      <c r="T74" s="117">
        <v>117375</v>
      </c>
      <c r="U74" s="117">
        <v>117375</v>
      </c>
      <c r="V74" s="117">
        <v>111506</v>
      </c>
      <c r="W74" s="117">
        <v>5869</v>
      </c>
      <c r="X74" s="117">
        <v>117375</v>
      </c>
      <c r="Y74" s="117">
        <v>0</v>
      </c>
      <c r="Z74" s="117">
        <v>118719</v>
      </c>
      <c r="AA74" s="117">
        <v>-1344</v>
      </c>
      <c r="AB74" s="117">
        <v>112783</v>
      </c>
      <c r="AC74" s="117">
        <v>4592</v>
      </c>
      <c r="AD74" s="117">
        <v>117375</v>
      </c>
      <c r="AE74">
        <v>0</v>
      </c>
    </row>
    <row r="75" spans="1:31" x14ac:dyDescent="0.35">
      <c r="A75">
        <v>2534</v>
      </c>
      <c r="B75" t="s">
        <v>75</v>
      </c>
      <c r="C75" s="109">
        <v>461</v>
      </c>
      <c r="D75" s="107">
        <v>53.1666797927343</v>
      </c>
      <c r="E75" s="112">
        <v>8.6708442542804747</v>
      </c>
      <c r="F75">
        <v>1</v>
      </c>
      <c r="G75" s="117">
        <v>184400</v>
      </c>
      <c r="H75" s="109">
        <v>461</v>
      </c>
      <c r="I75" s="109">
        <v>0</v>
      </c>
      <c r="J75" s="117">
        <v>0</v>
      </c>
      <c r="K75" s="109">
        <v>0</v>
      </c>
      <c r="L75" s="109">
        <v>1</v>
      </c>
      <c r="M75" s="117">
        <v>184400</v>
      </c>
      <c r="N75" s="117">
        <v>461</v>
      </c>
      <c r="O75" s="117">
        <v>0</v>
      </c>
      <c r="P75" s="120">
        <v>0</v>
      </c>
      <c r="Q75" s="120">
        <v>0</v>
      </c>
      <c r="R75" s="120">
        <v>0</v>
      </c>
      <c r="S75" s="117">
        <v>184400</v>
      </c>
      <c r="T75" s="117">
        <v>182188</v>
      </c>
      <c r="U75" s="117">
        <v>182188</v>
      </c>
      <c r="V75" s="117">
        <v>173079</v>
      </c>
      <c r="W75" s="117">
        <v>9109</v>
      </c>
      <c r="X75" s="117">
        <v>182188</v>
      </c>
      <c r="Y75" s="117">
        <v>0</v>
      </c>
      <c r="Z75" s="117">
        <v>184275</v>
      </c>
      <c r="AA75" s="117">
        <v>-2087</v>
      </c>
      <c r="AB75" s="117">
        <v>175061</v>
      </c>
      <c r="AC75" s="117">
        <v>7127</v>
      </c>
      <c r="AD75" s="117">
        <v>182188</v>
      </c>
      <c r="AE75">
        <v>0</v>
      </c>
    </row>
    <row r="76" spans="1:31" x14ac:dyDescent="0.35">
      <c r="A76">
        <v>2541</v>
      </c>
      <c r="B76" t="s">
        <v>76</v>
      </c>
      <c r="C76" s="109">
        <v>474</v>
      </c>
      <c r="D76" s="107">
        <v>139.60295605524499</v>
      </c>
      <c r="E76" s="112">
        <v>3.3953435757651458</v>
      </c>
      <c r="F76">
        <v>1</v>
      </c>
      <c r="G76" s="117">
        <v>189600</v>
      </c>
      <c r="H76" s="109">
        <v>474</v>
      </c>
      <c r="I76" s="109">
        <v>0</v>
      </c>
      <c r="J76" s="117">
        <v>0</v>
      </c>
      <c r="K76" s="109">
        <v>0</v>
      </c>
      <c r="L76" s="109">
        <v>1</v>
      </c>
      <c r="M76" s="117">
        <v>189600</v>
      </c>
      <c r="N76" s="117">
        <v>474</v>
      </c>
      <c r="O76" s="117">
        <v>0</v>
      </c>
      <c r="P76" s="120">
        <v>0</v>
      </c>
      <c r="Q76" s="120">
        <v>0</v>
      </c>
      <c r="R76" s="120">
        <v>0</v>
      </c>
      <c r="S76" s="117">
        <v>189600</v>
      </c>
      <c r="T76" s="117">
        <v>187325</v>
      </c>
      <c r="U76" s="117">
        <v>187325</v>
      </c>
      <c r="V76" s="117">
        <v>177959</v>
      </c>
      <c r="W76" s="117">
        <v>9366</v>
      </c>
      <c r="X76" s="117">
        <v>187325</v>
      </c>
      <c r="Y76" s="117">
        <v>0</v>
      </c>
      <c r="Z76" s="117">
        <v>189471</v>
      </c>
      <c r="AA76" s="117">
        <v>-2146</v>
      </c>
      <c r="AB76" s="117">
        <v>179997</v>
      </c>
      <c r="AC76" s="117">
        <v>7328</v>
      </c>
      <c r="AD76" s="117">
        <v>187325</v>
      </c>
      <c r="AE76">
        <v>0</v>
      </c>
    </row>
    <row r="77" spans="1:31" x14ac:dyDescent="0.35">
      <c r="A77">
        <v>2618</v>
      </c>
      <c r="B77" t="s">
        <v>77</v>
      </c>
      <c r="C77" s="109">
        <v>538</v>
      </c>
      <c r="D77" s="107">
        <v>480.522393783155</v>
      </c>
      <c r="E77" s="112">
        <v>1.1196148336903169</v>
      </c>
      <c r="F77">
        <v>1</v>
      </c>
      <c r="G77" s="117">
        <v>215200</v>
      </c>
      <c r="H77" s="109">
        <v>538</v>
      </c>
      <c r="I77" s="109">
        <v>0</v>
      </c>
      <c r="J77" s="117">
        <v>0</v>
      </c>
      <c r="K77" s="109">
        <v>0</v>
      </c>
      <c r="L77" s="109">
        <v>1</v>
      </c>
      <c r="M77" s="117">
        <v>215200</v>
      </c>
      <c r="N77" s="117">
        <v>538</v>
      </c>
      <c r="O77" s="117">
        <v>0</v>
      </c>
      <c r="P77" s="120">
        <v>0</v>
      </c>
      <c r="Q77" s="120">
        <v>0</v>
      </c>
      <c r="R77" s="120">
        <v>0</v>
      </c>
      <c r="S77" s="117">
        <v>215200</v>
      </c>
      <c r="T77" s="117">
        <v>212618</v>
      </c>
      <c r="U77" s="117">
        <v>212618</v>
      </c>
      <c r="V77" s="117">
        <v>201987</v>
      </c>
      <c r="W77" s="117">
        <v>10631</v>
      </c>
      <c r="X77" s="117">
        <v>212618</v>
      </c>
      <c r="Y77" s="117">
        <v>0</v>
      </c>
      <c r="Z77" s="117">
        <v>215054</v>
      </c>
      <c r="AA77" s="117">
        <v>-2436</v>
      </c>
      <c r="AB77" s="117">
        <v>204301</v>
      </c>
      <c r="AC77" s="117">
        <v>8317</v>
      </c>
      <c r="AD77" s="117">
        <v>212618</v>
      </c>
      <c r="AE77">
        <v>0</v>
      </c>
    </row>
    <row r="78" spans="1:31" x14ac:dyDescent="0.35">
      <c r="A78">
        <v>2625</v>
      </c>
      <c r="B78" t="s">
        <v>78</v>
      </c>
      <c r="C78" s="109">
        <v>351</v>
      </c>
      <c r="D78" s="107">
        <v>51.390938571890203</v>
      </c>
      <c r="E78" s="112">
        <v>6.8299978508660644</v>
      </c>
      <c r="F78">
        <v>1</v>
      </c>
      <c r="G78" s="117">
        <v>140400</v>
      </c>
      <c r="H78" s="109">
        <v>351</v>
      </c>
      <c r="I78" s="109">
        <v>0</v>
      </c>
      <c r="J78" s="117">
        <v>0</v>
      </c>
      <c r="K78" s="109">
        <v>0</v>
      </c>
      <c r="L78" s="109">
        <v>1</v>
      </c>
      <c r="M78" s="117">
        <v>140400</v>
      </c>
      <c r="N78" s="117">
        <v>351</v>
      </c>
      <c r="O78" s="117">
        <v>0</v>
      </c>
      <c r="P78" s="120">
        <v>0</v>
      </c>
      <c r="Q78" s="120">
        <v>0</v>
      </c>
      <c r="R78" s="120">
        <v>0</v>
      </c>
      <c r="S78" s="117">
        <v>140400</v>
      </c>
      <c r="T78" s="117">
        <v>138716</v>
      </c>
      <c r="U78" s="117">
        <v>138716</v>
      </c>
      <c r="V78" s="117">
        <v>131780</v>
      </c>
      <c r="W78" s="117">
        <v>6936</v>
      </c>
      <c r="X78" s="117">
        <v>138716</v>
      </c>
      <c r="Y78" s="117">
        <v>0</v>
      </c>
      <c r="Z78" s="117">
        <v>140305</v>
      </c>
      <c r="AA78" s="117">
        <v>-1589</v>
      </c>
      <c r="AB78" s="117">
        <v>133290</v>
      </c>
      <c r="AC78" s="117">
        <v>5426</v>
      </c>
      <c r="AD78" s="117">
        <v>138716</v>
      </c>
      <c r="AE78">
        <v>0</v>
      </c>
    </row>
    <row r="79" spans="1:31" x14ac:dyDescent="0.35">
      <c r="A79">
        <v>2632</v>
      </c>
      <c r="B79" t="s">
        <v>79</v>
      </c>
      <c r="C79" s="109">
        <v>528</v>
      </c>
      <c r="D79" s="107">
        <v>94.157851479502497</v>
      </c>
      <c r="E79" s="112">
        <v>5.6076045885025518</v>
      </c>
      <c r="F79">
        <v>1</v>
      </c>
      <c r="G79" s="117">
        <v>211200</v>
      </c>
      <c r="H79" s="109">
        <v>528</v>
      </c>
      <c r="I79" s="109">
        <v>0</v>
      </c>
      <c r="J79" s="117">
        <v>0</v>
      </c>
      <c r="K79" s="109">
        <v>0</v>
      </c>
      <c r="L79" s="109">
        <v>1</v>
      </c>
      <c r="M79" s="117">
        <v>211200</v>
      </c>
      <c r="N79" s="117">
        <v>528</v>
      </c>
      <c r="O79" s="117">
        <v>0</v>
      </c>
      <c r="P79" s="120">
        <v>0</v>
      </c>
      <c r="Q79" s="120">
        <v>0</v>
      </c>
      <c r="R79" s="120">
        <v>0</v>
      </c>
      <c r="S79" s="117">
        <v>211200</v>
      </c>
      <c r="T79" s="117">
        <v>208666</v>
      </c>
      <c r="U79" s="117">
        <v>208666</v>
      </c>
      <c r="V79" s="117">
        <v>198233</v>
      </c>
      <c r="W79" s="117">
        <v>10433</v>
      </c>
      <c r="X79" s="117">
        <v>208666</v>
      </c>
      <c r="Y79" s="117">
        <v>0</v>
      </c>
      <c r="Z79" s="117">
        <v>211057</v>
      </c>
      <c r="AA79" s="117">
        <v>-2391</v>
      </c>
      <c r="AB79" s="117">
        <v>200504</v>
      </c>
      <c r="AC79" s="117">
        <v>8162</v>
      </c>
      <c r="AD79" s="117">
        <v>208666</v>
      </c>
      <c r="AE79">
        <v>0</v>
      </c>
    </row>
    <row r="80" spans="1:31" x14ac:dyDescent="0.35">
      <c r="A80">
        <v>2639</v>
      </c>
      <c r="B80" t="s">
        <v>80</v>
      </c>
      <c r="C80" s="109">
        <v>618</v>
      </c>
      <c r="D80" s="107">
        <v>133.528223538047</v>
      </c>
      <c r="E80" s="112">
        <v>4.6282350174748599</v>
      </c>
      <c r="F80">
        <v>1</v>
      </c>
      <c r="G80" s="117">
        <v>247200</v>
      </c>
      <c r="H80" s="109">
        <v>618</v>
      </c>
      <c r="I80" s="109">
        <v>0</v>
      </c>
      <c r="J80" s="117">
        <v>0</v>
      </c>
      <c r="K80" s="109">
        <v>0</v>
      </c>
      <c r="L80" s="109">
        <v>1</v>
      </c>
      <c r="M80" s="117">
        <v>247200</v>
      </c>
      <c r="N80" s="117">
        <v>618</v>
      </c>
      <c r="O80" s="117">
        <v>0</v>
      </c>
      <c r="P80" s="120">
        <v>0</v>
      </c>
      <c r="Q80" s="120">
        <v>0</v>
      </c>
      <c r="R80" s="120">
        <v>0</v>
      </c>
      <c r="S80" s="117">
        <v>247200</v>
      </c>
      <c r="T80" s="117">
        <v>244234</v>
      </c>
      <c r="U80" s="117">
        <v>244234</v>
      </c>
      <c r="V80" s="117">
        <v>232022</v>
      </c>
      <c r="W80" s="117">
        <v>12212</v>
      </c>
      <c r="X80" s="117">
        <v>244234</v>
      </c>
      <c r="Y80" s="117">
        <v>0</v>
      </c>
      <c r="Z80" s="117">
        <v>247032</v>
      </c>
      <c r="AA80" s="117">
        <v>-2798</v>
      </c>
      <c r="AB80" s="117">
        <v>234680</v>
      </c>
      <c r="AC80" s="117">
        <v>9554</v>
      </c>
      <c r="AD80" s="117">
        <v>244234</v>
      </c>
      <c r="AE80">
        <v>0</v>
      </c>
    </row>
    <row r="81" spans="1:31" x14ac:dyDescent="0.35">
      <c r="A81">
        <v>2646</v>
      </c>
      <c r="B81" t="s">
        <v>81</v>
      </c>
      <c r="C81" s="109">
        <v>712</v>
      </c>
      <c r="D81" s="107">
        <v>164.69951739750601</v>
      </c>
      <c r="E81" s="112">
        <v>4.3230242034138566</v>
      </c>
      <c r="F81">
        <v>1</v>
      </c>
      <c r="G81" s="117">
        <v>284800</v>
      </c>
      <c r="H81" s="109">
        <v>712</v>
      </c>
      <c r="I81" s="109">
        <v>0</v>
      </c>
      <c r="J81" s="117">
        <v>0</v>
      </c>
      <c r="K81" s="109">
        <v>0</v>
      </c>
      <c r="L81" s="109">
        <v>1</v>
      </c>
      <c r="M81" s="117">
        <v>284800</v>
      </c>
      <c r="N81" s="117">
        <v>712</v>
      </c>
      <c r="O81" s="117">
        <v>0</v>
      </c>
      <c r="P81" s="120">
        <v>0</v>
      </c>
      <c r="Q81" s="120">
        <v>0</v>
      </c>
      <c r="R81" s="120">
        <v>0</v>
      </c>
      <c r="S81" s="117">
        <v>284800</v>
      </c>
      <c r="T81" s="117">
        <v>281383</v>
      </c>
      <c r="U81" s="117">
        <v>281383</v>
      </c>
      <c r="V81" s="117">
        <v>267314</v>
      </c>
      <c r="W81" s="117">
        <v>14069</v>
      </c>
      <c r="X81" s="117">
        <v>281383</v>
      </c>
      <c r="Y81" s="117">
        <v>0</v>
      </c>
      <c r="Z81" s="117">
        <v>284607</v>
      </c>
      <c r="AA81" s="117">
        <v>-3224</v>
      </c>
      <c r="AB81" s="117">
        <v>270377</v>
      </c>
      <c r="AC81" s="117">
        <v>11006</v>
      </c>
      <c r="AD81" s="117">
        <v>281383</v>
      </c>
      <c r="AE81">
        <v>0</v>
      </c>
    </row>
    <row r="82" spans="1:31" x14ac:dyDescent="0.35">
      <c r="A82">
        <v>2660</v>
      </c>
      <c r="B82" t="s">
        <v>82</v>
      </c>
      <c r="C82" s="109">
        <v>261</v>
      </c>
      <c r="D82" s="107">
        <v>87.240560007862996</v>
      </c>
      <c r="E82" s="112">
        <v>2.9917277006988039</v>
      </c>
      <c r="F82">
        <v>1</v>
      </c>
      <c r="G82" s="117">
        <v>104400</v>
      </c>
      <c r="H82" s="109">
        <v>261</v>
      </c>
      <c r="I82" s="109">
        <v>0</v>
      </c>
      <c r="J82" s="117">
        <v>0</v>
      </c>
      <c r="K82" s="109">
        <v>0</v>
      </c>
      <c r="L82" s="109">
        <v>1</v>
      </c>
      <c r="M82" s="117">
        <v>104400</v>
      </c>
      <c r="N82" s="117">
        <v>261</v>
      </c>
      <c r="O82" s="117">
        <v>0</v>
      </c>
      <c r="P82" s="120">
        <v>0</v>
      </c>
      <c r="Q82" s="120">
        <v>0</v>
      </c>
      <c r="R82" s="120">
        <v>0</v>
      </c>
      <c r="S82" s="117">
        <v>104400</v>
      </c>
      <c r="T82" s="117">
        <v>103148</v>
      </c>
      <c r="U82" s="117">
        <v>103148</v>
      </c>
      <c r="V82" s="117">
        <v>97991</v>
      </c>
      <c r="W82" s="117">
        <v>5157</v>
      </c>
      <c r="X82" s="117">
        <v>103148</v>
      </c>
      <c r="Y82" s="117">
        <v>0</v>
      </c>
      <c r="Z82" s="117">
        <v>104329</v>
      </c>
      <c r="AA82" s="117">
        <v>-1181</v>
      </c>
      <c r="AB82" s="117">
        <v>99113</v>
      </c>
      <c r="AC82" s="117">
        <v>4035</v>
      </c>
      <c r="AD82" s="117">
        <v>103148</v>
      </c>
      <c r="AE82">
        <v>0</v>
      </c>
    </row>
    <row r="83" spans="1:31" x14ac:dyDescent="0.35">
      <c r="A83">
        <v>2737</v>
      </c>
      <c r="B83" t="s">
        <v>83</v>
      </c>
      <c r="C83" s="109">
        <v>239</v>
      </c>
      <c r="D83" s="107">
        <v>57.067127102331902</v>
      </c>
      <c r="E83" s="112">
        <v>4.1880503213597704</v>
      </c>
      <c r="F83">
        <v>1</v>
      </c>
      <c r="G83" s="117">
        <v>95600</v>
      </c>
      <c r="H83" s="109">
        <v>239</v>
      </c>
      <c r="I83" s="109">
        <v>0</v>
      </c>
      <c r="J83" s="117">
        <v>0</v>
      </c>
      <c r="K83" s="109">
        <v>0</v>
      </c>
      <c r="L83" s="109">
        <v>1</v>
      </c>
      <c r="M83" s="117">
        <v>95600</v>
      </c>
      <c r="N83" s="117">
        <v>239</v>
      </c>
      <c r="O83" s="117">
        <v>0</v>
      </c>
      <c r="P83" s="120">
        <v>0</v>
      </c>
      <c r="Q83" s="120">
        <v>0</v>
      </c>
      <c r="R83" s="120">
        <v>0</v>
      </c>
      <c r="S83" s="117">
        <v>95600</v>
      </c>
      <c r="T83" s="117">
        <v>94453</v>
      </c>
      <c r="U83" s="117">
        <v>94453</v>
      </c>
      <c r="V83" s="117">
        <v>89730</v>
      </c>
      <c r="W83" s="117">
        <v>4723</v>
      </c>
      <c r="X83" s="117">
        <v>94453</v>
      </c>
      <c r="Y83" s="117">
        <v>0</v>
      </c>
      <c r="Z83" s="117">
        <v>95535</v>
      </c>
      <c r="AA83" s="117">
        <v>-1082</v>
      </c>
      <c r="AB83" s="117">
        <v>90758</v>
      </c>
      <c r="AC83" s="117">
        <v>3695</v>
      </c>
      <c r="AD83" s="117">
        <v>94453</v>
      </c>
      <c r="AE83">
        <v>0</v>
      </c>
    </row>
    <row r="84" spans="1:31" x14ac:dyDescent="0.35">
      <c r="A84">
        <v>2814</v>
      </c>
      <c r="B84" t="s">
        <v>85</v>
      </c>
      <c r="C84" s="109">
        <v>928</v>
      </c>
      <c r="D84" s="107">
        <v>129.17317163062799</v>
      </c>
      <c r="E84" s="112">
        <v>7.1841543277548805</v>
      </c>
      <c r="F84">
        <v>0</v>
      </c>
      <c r="G84" s="117">
        <v>0</v>
      </c>
      <c r="H84" s="109">
        <v>0</v>
      </c>
      <c r="I84" s="109">
        <v>1</v>
      </c>
      <c r="J84" s="117">
        <v>92800</v>
      </c>
      <c r="K84" s="109">
        <v>928</v>
      </c>
      <c r="L84" s="109">
        <v>1</v>
      </c>
      <c r="M84" s="117">
        <v>92800</v>
      </c>
      <c r="N84" s="117">
        <v>928</v>
      </c>
      <c r="O84" s="117">
        <v>95400</v>
      </c>
      <c r="P84" s="120">
        <v>0</v>
      </c>
      <c r="Q84" s="120">
        <v>0</v>
      </c>
      <c r="R84" s="120">
        <v>0</v>
      </c>
      <c r="S84" s="117">
        <v>92800</v>
      </c>
      <c r="T84" s="117">
        <v>91687</v>
      </c>
      <c r="U84" s="117">
        <v>91687</v>
      </c>
      <c r="V84" s="117">
        <v>87103</v>
      </c>
      <c r="W84" s="117">
        <v>4584</v>
      </c>
      <c r="X84" s="117">
        <v>91687</v>
      </c>
      <c r="Y84" s="117">
        <v>0</v>
      </c>
      <c r="Z84" s="117">
        <v>92737</v>
      </c>
      <c r="AA84" s="117">
        <v>-1050</v>
      </c>
      <c r="AB84" s="117">
        <v>88100</v>
      </c>
      <c r="AC84" s="117">
        <v>3587</v>
      </c>
      <c r="AD84" s="117">
        <v>91687</v>
      </c>
      <c r="AE84">
        <v>0</v>
      </c>
    </row>
    <row r="85" spans="1:31" x14ac:dyDescent="0.35">
      <c r="A85">
        <v>5960</v>
      </c>
      <c r="B85" t="s">
        <v>162</v>
      </c>
      <c r="C85" s="109">
        <v>435</v>
      </c>
      <c r="D85" s="107">
        <v>148.257009172344</v>
      </c>
      <c r="E85" s="112">
        <v>2.9340939927792995</v>
      </c>
      <c r="F85">
        <v>1</v>
      </c>
      <c r="G85" s="117">
        <v>174000</v>
      </c>
      <c r="H85" s="109">
        <v>435</v>
      </c>
      <c r="I85" s="109">
        <v>0</v>
      </c>
      <c r="J85" s="117">
        <v>0</v>
      </c>
      <c r="K85" s="109">
        <v>0</v>
      </c>
      <c r="L85" s="109">
        <v>1</v>
      </c>
      <c r="M85" s="117">
        <v>174000</v>
      </c>
      <c r="N85" s="117">
        <v>435</v>
      </c>
      <c r="O85" s="117">
        <v>0</v>
      </c>
      <c r="P85" s="120">
        <v>0</v>
      </c>
      <c r="Q85" s="120">
        <v>0</v>
      </c>
      <c r="R85" s="120">
        <v>0</v>
      </c>
      <c r="S85" s="117">
        <v>174000</v>
      </c>
      <c r="T85" s="117">
        <v>171913</v>
      </c>
      <c r="U85" s="117">
        <v>171913</v>
      </c>
      <c r="V85" s="117">
        <v>163317</v>
      </c>
      <c r="W85" s="117">
        <v>8596</v>
      </c>
      <c r="X85" s="117">
        <v>171913</v>
      </c>
      <c r="Y85" s="117">
        <v>0</v>
      </c>
      <c r="Z85" s="117">
        <v>173882</v>
      </c>
      <c r="AA85" s="117">
        <v>-1969</v>
      </c>
      <c r="AB85" s="117">
        <v>165188</v>
      </c>
      <c r="AC85" s="117">
        <v>6725</v>
      </c>
      <c r="AD85" s="117">
        <v>171913</v>
      </c>
      <c r="AE85">
        <v>0</v>
      </c>
    </row>
    <row r="86" spans="1:31" x14ac:dyDescent="0.35">
      <c r="A86">
        <v>2863</v>
      </c>
      <c r="B86" t="s">
        <v>429</v>
      </c>
      <c r="C86" s="109">
        <v>246</v>
      </c>
      <c r="D86" s="107">
        <v>71.041461899833905</v>
      </c>
      <c r="E86" s="112">
        <v>3.4627665791401054</v>
      </c>
      <c r="F86">
        <v>1</v>
      </c>
      <c r="G86" s="117">
        <v>98400</v>
      </c>
      <c r="H86" s="109">
        <v>246</v>
      </c>
      <c r="I86" s="109">
        <v>0</v>
      </c>
      <c r="J86" s="117">
        <v>0</v>
      </c>
      <c r="K86" s="109">
        <v>0</v>
      </c>
      <c r="L86" s="109">
        <v>1</v>
      </c>
      <c r="M86" s="117">
        <v>98400</v>
      </c>
      <c r="N86" s="117">
        <v>246</v>
      </c>
      <c r="O86" s="117">
        <v>0</v>
      </c>
      <c r="P86" s="120">
        <v>0</v>
      </c>
      <c r="Q86" s="120">
        <v>0</v>
      </c>
      <c r="R86" s="120">
        <v>0</v>
      </c>
      <c r="S86" s="117">
        <v>98400</v>
      </c>
      <c r="T86" s="117">
        <v>97219</v>
      </c>
      <c r="U86" s="117">
        <v>97219</v>
      </c>
      <c r="V86" s="117">
        <v>92358</v>
      </c>
      <c r="W86" s="117">
        <v>4861</v>
      </c>
      <c r="X86" s="117">
        <v>97219</v>
      </c>
      <c r="Y86" s="117">
        <v>0</v>
      </c>
      <c r="Z86" s="117">
        <v>98333</v>
      </c>
      <c r="AA86" s="117">
        <v>-1114</v>
      </c>
      <c r="AB86" s="117">
        <v>93416</v>
      </c>
      <c r="AC86" s="117">
        <v>3803</v>
      </c>
      <c r="AD86" s="117">
        <v>97219</v>
      </c>
      <c r="AE86">
        <v>0</v>
      </c>
    </row>
    <row r="87" spans="1:31" x14ac:dyDescent="0.35">
      <c r="A87">
        <v>1848</v>
      </c>
      <c r="B87" t="s">
        <v>424</v>
      </c>
      <c r="C87" s="109">
        <v>545</v>
      </c>
      <c r="D87" s="107">
        <v>127.734491384199</v>
      </c>
      <c r="E87" s="112">
        <v>4.2666627791295024</v>
      </c>
      <c r="F87">
        <v>1</v>
      </c>
      <c r="G87" s="117">
        <v>218000</v>
      </c>
      <c r="H87" s="109">
        <v>545</v>
      </c>
      <c r="I87" s="109">
        <v>0</v>
      </c>
      <c r="J87" s="117">
        <v>0</v>
      </c>
      <c r="K87" s="109">
        <v>0</v>
      </c>
      <c r="L87" s="109">
        <v>1</v>
      </c>
      <c r="M87" s="117">
        <v>218000</v>
      </c>
      <c r="N87" s="117">
        <v>545</v>
      </c>
      <c r="O87" s="117">
        <v>0</v>
      </c>
      <c r="P87" s="120">
        <v>0</v>
      </c>
      <c r="Q87" s="120">
        <v>0</v>
      </c>
      <c r="R87" s="120">
        <v>0</v>
      </c>
      <c r="S87" s="117">
        <v>218000</v>
      </c>
      <c r="T87" s="117">
        <v>215385</v>
      </c>
      <c r="U87" s="117">
        <v>215385</v>
      </c>
      <c r="V87" s="117">
        <v>204616</v>
      </c>
      <c r="W87" s="117">
        <v>10769</v>
      </c>
      <c r="X87" s="117">
        <v>215385</v>
      </c>
      <c r="Y87" s="117">
        <v>0</v>
      </c>
      <c r="Z87" s="117">
        <v>217852</v>
      </c>
      <c r="AA87" s="117">
        <v>-2467</v>
      </c>
      <c r="AB87" s="117">
        <v>206959</v>
      </c>
      <c r="AC87" s="117">
        <v>8426</v>
      </c>
      <c r="AD87" s="117">
        <v>215385</v>
      </c>
      <c r="AE87">
        <v>0</v>
      </c>
    </row>
    <row r="88" spans="1:31" x14ac:dyDescent="0.35">
      <c r="A88">
        <v>2856</v>
      </c>
      <c r="B88" t="s">
        <v>86</v>
      </c>
      <c r="C88" s="109">
        <v>717</v>
      </c>
      <c r="D88" s="107">
        <v>109.380465921397</v>
      </c>
      <c r="E88" s="112">
        <v>6.5551009859041063</v>
      </c>
      <c r="F88">
        <v>1</v>
      </c>
      <c r="G88" s="117">
        <v>286800</v>
      </c>
      <c r="H88" s="109">
        <v>717</v>
      </c>
      <c r="I88" s="109">
        <v>0</v>
      </c>
      <c r="J88" s="117">
        <v>0</v>
      </c>
      <c r="K88" s="109">
        <v>0</v>
      </c>
      <c r="L88" s="109">
        <v>1</v>
      </c>
      <c r="M88" s="117">
        <v>286800</v>
      </c>
      <c r="N88" s="117">
        <v>717</v>
      </c>
      <c r="O88" s="117">
        <v>74800</v>
      </c>
      <c r="P88" s="120">
        <v>0</v>
      </c>
      <c r="Q88" s="120">
        <v>0</v>
      </c>
      <c r="R88" s="120">
        <v>0</v>
      </c>
      <c r="S88" s="117">
        <v>286800</v>
      </c>
      <c r="T88" s="117">
        <v>283359</v>
      </c>
      <c r="U88" s="117">
        <v>283359</v>
      </c>
      <c r="V88" s="117">
        <v>269191</v>
      </c>
      <c r="W88" s="117">
        <v>14168</v>
      </c>
      <c r="X88" s="117">
        <v>283359</v>
      </c>
      <c r="Y88" s="117">
        <v>0</v>
      </c>
      <c r="Z88" s="117">
        <v>286605</v>
      </c>
      <c r="AA88" s="117">
        <v>-3246</v>
      </c>
      <c r="AB88" s="117">
        <v>272275</v>
      </c>
      <c r="AC88" s="117">
        <v>11084</v>
      </c>
      <c r="AD88" s="117">
        <v>283359</v>
      </c>
      <c r="AE88">
        <v>0</v>
      </c>
    </row>
    <row r="89" spans="1:31" x14ac:dyDescent="0.35">
      <c r="A89">
        <v>2891</v>
      </c>
      <c r="B89" t="s">
        <v>87</v>
      </c>
      <c r="C89" s="109">
        <v>276</v>
      </c>
      <c r="D89" s="107">
        <v>181.29869219853401</v>
      </c>
      <c r="E89" s="112">
        <v>1.5223496466138973</v>
      </c>
      <c r="F89">
        <v>1</v>
      </c>
      <c r="G89" s="117">
        <v>110400</v>
      </c>
      <c r="H89" s="109">
        <v>276</v>
      </c>
      <c r="I89" s="109">
        <v>0</v>
      </c>
      <c r="J89" s="117">
        <v>0</v>
      </c>
      <c r="K89" s="109">
        <v>0</v>
      </c>
      <c r="L89" s="109">
        <v>1</v>
      </c>
      <c r="M89" s="117">
        <v>110400</v>
      </c>
      <c r="N89" s="117">
        <v>276</v>
      </c>
      <c r="O89" s="117">
        <v>0</v>
      </c>
      <c r="P89" s="120">
        <v>0</v>
      </c>
      <c r="Q89" s="120">
        <v>0</v>
      </c>
      <c r="R89" s="120">
        <v>0</v>
      </c>
      <c r="S89" s="117">
        <v>110400</v>
      </c>
      <c r="T89" s="117">
        <v>109076</v>
      </c>
      <c r="U89" s="117">
        <v>109076</v>
      </c>
      <c r="V89" s="117">
        <v>103622</v>
      </c>
      <c r="W89" s="117">
        <v>5454</v>
      </c>
      <c r="X89" s="117">
        <v>109076</v>
      </c>
      <c r="Y89" s="117">
        <v>0</v>
      </c>
      <c r="Z89" s="117">
        <v>110325</v>
      </c>
      <c r="AA89" s="117">
        <v>-1249</v>
      </c>
      <c r="AB89" s="117">
        <v>104809</v>
      </c>
      <c r="AC89" s="117">
        <v>4267</v>
      </c>
      <c r="AD89" s="117">
        <v>109076</v>
      </c>
      <c r="AE89">
        <v>0</v>
      </c>
    </row>
    <row r="90" spans="1:31" x14ac:dyDescent="0.35">
      <c r="A90">
        <v>3647</v>
      </c>
      <c r="B90" t="s">
        <v>104</v>
      </c>
      <c r="C90" s="109">
        <v>720</v>
      </c>
      <c r="D90" s="107">
        <v>751.46881577143199</v>
      </c>
      <c r="E90" s="112">
        <v>0.95812359061217034</v>
      </c>
      <c r="F90">
        <v>1</v>
      </c>
      <c r="G90" s="117">
        <v>288000</v>
      </c>
      <c r="H90" s="109">
        <v>720</v>
      </c>
      <c r="I90" s="109">
        <v>0</v>
      </c>
      <c r="J90" s="117">
        <v>0</v>
      </c>
      <c r="K90" s="109">
        <v>0</v>
      </c>
      <c r="L90" s="109">
        <v>1</v>
      </c>
      <c r="M90" s="117">
        <v>288000</v>
      </c>
      <c r="N90" s="117">
        <v>720</v>
      </c>
      <c r="O90" s="117">
        <v>75200</v>
      </c>
      <c r="P90" s="120">
        <v>0</v>
      </c>
      <c r="Q90" s="120">
        <v>0</v>
      </c>
      <c r="R90" s="120">
        <v>0</v>
      </c>
      <c r="S90" s="117">
        <v>288000</v>
      </c>
      <c r="T90" s="117">
        <v>284545</v>
      </c>
      <c r="U90" s="117">
        <v>284545</v>
      </c>
      <c r="V90" s="117">
        <v>270318</v>
      </c>
      <c r="W90" s="117">
        <v>14227</v>
      </c>
      <c r="X90" s="117">
        <v>284545</v>
      </c>
      <c r="Y90" s="117">
        <v>0</v>
      </c>
      <c r="Z90" s="117">
        <v>287804</v>
      </c>
      <c r="AA90" s="117">
        <v>-3259</v>
      </c>
      <c r="AB90" s="117">
        <v>273414</v>
      </c>
      <c r="AC90" s="117">
        <v>11131</v>
      </c>
      <c r="AD90" s="117">
        <v>284545</v>
      </c>
      <c r="AE90">
        <v>0</v>
      </c>
    </row>
    <row r="91" spans="1:31" x14ac:dyDescent="0.35">
      <c r="A91">
        <v>2940</v>
      </c>
      <c r="B91" t="s">
        <v>89</v>
      </c>
      <c r="C91" s="109">
        <v>250</v>
      </c>
      <c r="D91" s="107">
        <v>242.86758727717199</v>
      </c>
      <c r="E91" s="112">
        <v>1.0293674952791794</v>
      </c>
      <c r="F91">
        <v>1</v>
      </c>
      <c r="G91" s="117">
        <v>100000</v>
      </c>
      <c r="H91" s="109">
        <v>250</v>
      </c>
      <c r="I91" s="109">
        <v>0</v>
      </c>
      <c r="J91" s="117">
        <v>0</v>
      </c>
      <c r="K91" s="109">
        <v>0</v>
      </c>
      <c r="L91" s="109">
        <v>1</v>
      </c>
      <c r="M91" s="117">
        <v>100000</v>
      </c>
      <c r="N91" s="117">
        <v>250</v>
      </c>
      <c r="O91" s="117">
        <v>0</v>
      </c>
      <c r="P91" s="120">
        <v>0</v>
      </c>
      <c r="Q91" s="120">
        <v>0</v>
      </c>
      <c r="R91" s="120">
        <v>0</v>
      </c>
      <c r="S91" s="117">
        <v>100000</v>
      </c>
      <c r="T91" s="117">
        <v>98800</v>
      </c>
      <c r="U91" s="117">
        <v>98800</v>
      </c>
      <c r="V91" s="117">
        <v>93860</v>
      </c>
      <c r="W91" s="117">
        <v>4940</v>
      </c>
      <c r="X91" s="117">
        <v>98800</v>
      </c>
      <c r="Y91" s="117">
        <v>0</v>
      </c>
      <c r="Z91" s="117">
        <v>99932</v>
      </c>
      <c r="AA91" s="117">
        <v>-1132</v>
      </c>
      <c r="AB91" s="117">
        <v>94935</v>
      </c>
      <c r="AC91" s="117">
        <v>3865</v>
      </c>
      <c r="AD91" s="117">
        <v>98800</v>
      </c>
      <c r="AE91">
        <v>0</v>
      </c>
    </row>
    <row r="92" spans="1:31" x14ac:dyDescent="0.35">
      <c r="A92">
        <v>2961</v>
      </c>
      <c r="B92" t="s">
        <v>90</v>
      </c>
      <c r="C92" s="109">
        <v>411</v>
      </c>
      <c r="D92" s="107">
        <v>86.829181338948203</v>
      </c>
      <c r="E92" s="112">
        <v>4.7334317065090348</v>
      </c>
      <c r="F92">
        <v>1</v>
      </c>
      <c r="G92" s="117">
        <v>164400</v>
      </c>
      <c r="H92" s="109">
        <v>411</v>
      </c>
      <c r="I92" s="109">
        <v>0</v>
      </c>
      <c r="J92" s="117">
        <v>0</v>
      </c>
      <c r="K92" s="109">
        <v>0</v>
      </c>
      <c r="L92" s="109">
        <v>1</v>
      </c>
      <c r="M92" s="117">
        <v>164400</v>
      </c>
      <c r="N92" s="117">
        <v>411</v>
      </c>
      <c r="O92" s="117">
        <v>0</v>
      </c>
      <c r="P92" s="120">
        <v>0</v>
      </c>
      <c r="Q92" s="120">
        <v>0</v>
      </c>
      <c r="R92" s="120">
        <v>0</v>
      </c>
      <c r="S92" s="117">
        <v>164400</v>
      </c>
      <c r="T92" s="117">
        <v>162428</v>
      </c>
      <c r="U92" s="117">
        <v>162428</v>
      </c>
      <c r="V92" s="117">
        <v>154307</v>
      </c>
      <c r="W92" s="117">
        <v>8121</v>
      </c>
      <c r="X92" s="117">
        <v>162428</v>
      </c>
      <c r="Y92" s="117">
        <v>0</v>
      </c>
      <c r="Z92" s="117">
        <v>164288</v>
      </c>
      <c r="AA92" s="117">
        <v>-1860</v>
      </c>
      <c r="AB92" s="117">
        <v>156074</v>
      </c>
      <c r="AC92" s="117">
        <v>6354</v>
      </c>
      <c r="AD92" s="117">
        <v>162428</v>
      </c>
      <c r="AE92">
        <v>0</v>
      </c>
    </row>
    <row r="93" spans="1:31" x14ac:dyDescent="0.35">
      <c r="A93">
        <v>3087</v>
      </c>
      <c r="B93" t="s">
        <v>91</v>
      </c>
      <c r="C93" s="109">
        <v>97</v>
      </c>
      <c r="D93" s="107">
        <v>15.5264824570306</v>
      </c>
      <c r="E93" s="112">
        <v>6.2473905643758414</v>
      </c>
      <c r="F93">
        <v>1</v>
      </c>
      <c r="G93" s="117">
        <v>38800</v>
      </c>
      <c r="H93" s="109">
        <v>97</v>
      </c>
      <c r="I93" s="109">
        <v>0</v>
      </c>
      <c r="J93" s="117">
        <v>0</v>
      </c>
      <c r="K93" s="109">
        <v>0</v>
      </c>
      <c r="L93" s="109">
        <v>1</v>
      </c>
      <c r="M93" s="117">
        <v>38800</v>
      </c>
      <c r="N93" s="117">
        <v>97</v>
      </c>
      <c r="O93" s="117">
        <v>0</v>
      </c>
      <c r="P93" s="120">
        <v>0</v>
      </c>
      <c r="Q93" s="120">
        <v>0</v>
      </c>
      <c r="R93" s="120">
        <v>0</v>
      </c>
      <c r="S93" s="117">
        <v>38800</v>
      </c>
      <c r="T93" s="117">
        <v>38335</v>
      </c>
      <c r="U93" s="117">
        <v>38335</v>
      </c>
      <c r="V93" s="117">
        <v>36418</v>
      </c>
      <c r="W93" s="117">
        <v>1917</v>
      </c>
      <c r="X93" s="117">
        <v>38335</v>
      </c>
      <c r="Y93" s="117">
        <v>0</v>
      </c>
      <c r="Z93" s="117">
        <v>38774</v>
      </c>
      <c r="AA93" s="117">
        <v>-439</v>
      </c>
      <c r="AB93" s="117">
        <v>36835</v>
      </c>
      <c r="AC93" s="117">
        <v>1500</v>
      </c>
      <c r="AD93" s="117">
        <v>38335</v>
      </c>
      <c r="AE93">
        <v>0</v>
      </c>
    </row>
    <row r="94" spans="1:31" x14ac:dyDescent="0.35">
      <c r="A94">
        <v>3094</v>
      </c>
      <c r="B94" t="s">
        <v>92</v>
      </c>
      <c r="C94" s="109">
        <v>89</v>
      </c>
      <c r="D94" s="107">
        <v>16.8975698312696</v>
      </c>
      <c r="E94" s="112">
        <v>5.267029572222989</v>
      </c>
      <c r="F94">
        <v>1</v>
      </c>
      <c r="G94" s="117">
        <v>35600</v>
      </c>
      <c r="H94" s="109">
        <v>89</v>
      </c>
      <c r="I94" s="109">
        <v>0</v>
      </c>
      <c r="J94" s="117">
        <v>0</v>
      </c>
      <c r="K94" s="109">
        <v>0</v>
      </c>
      <c r="L94" s="109">
        <v>1</v>
      </c>
      <c r="M94" s="117">
        <v>35600</v>
      </c>
      <c r="N94" s="117">
        <v>89</v>
      </c>
      <c r="O94" s="117">
        <v>0</v>
      </c>
      <c r="P94" s="120">
        <v>0</v>
      </c>
      <c r="Q94" s="120">
        <v>0</v>
      </c>
      <c r="R94" s="120">
        <v>0</v>
      </c>
      <c r="S94" s="117">
        <v>35600</v>
      </c>
      <c r="T94" s="117">
        <v>35173</v>
      </c>
      <c r="U94" s="117">
        <v>35173</v>
      </c>
      <c r="V94" s="117">
        <v>33414</v>
      </c>
      <c r="W94" s="117">
        <v>1759</v>
      </c>
      <c r="X94" s="117">
        <v>35173</v>
      </c>
      <c r="Y94" s="117">
        <v>0</v>
      </c>
      <c r="Z94" s="117">
        <v>35576</v>
      </c>
      <c r="AA94" s="117">
        <v>-403</v>
      </c>
      <c r="AB94" s="117">
        <v>33797</v>
      </c>
      <c r="AC94" s="117">
        <v>1376</v>
      </c>
      <c r="AD94" s="117">
        <v>35173</v>
      </c>
      <c r="AE94">
        <v>0</v>
      </c>
    </row>
    <row r="95" spans="1:31" x14ac:dyDescent="0.35">
      <c r="A95">
        <v>3206</v>
      </c>
      <c r="B95" t="s">
        <v>93</v>
      </c>
      <c r="C95" s="109">
        <v>505</v>
      </c>
      <c r="D95" s="107">
        <v>112.706657772428</v>
      </c>
      <c r="E95" s="112">
        <v>4.4806581082341408</v>
      </c>
      <c r="F95">
        <v>1</v>
      </c>
      <c r="G95" s="117">
        <v>202000</v>
      </c>
      <c r="H95" s="109">
        <v>505</v>
      </c>
      <c r="I95" s="109">
        <v>0</v>
      </c>
      <c r="J95" s="117">
        <v>0</v>
      </c>
      <c r="K95" s="109">
        <v>0</v>
      </c>
      <c r="L95" s="109">
        <v>1</v>
      </c>
      <c r="M95" s="117">
        <v>202000</v>
      </c>
      <c r="N95" s="117">
        <v>505</v>
      </c>
      <c r="O95" s="117">
        <v>0</v>
      </c>
      <c r="P95" s="120">
        <v>0</v>
      </c>
      <c r="Q95" s="120">
        <v>0</v>
      </c>
      <c r="R95" s="120">
        <v>0</v>
      </c>
      <c r="S95" s="117">
        <v>202000</v>
      </c>
      <c r="T95" s="117">
        <v>199577</v>
      </c>
      <c r="U95" s="117">
        <v>199577</v>
      </c>
      <c r="V95" s="117">
        <v>189598</v>
      </c>
      <c r="W95" s="117">
        <v>9979</v>
      </c>
      <c r="X95" s="117">
        <v>199577</v>
      </c>
      <c r="Y95" s="117">
        <v>0</v>
      </c>
      <c r="Z95" s="117">
        <v>201863</v>
      </c>
      <c r="AA95" s="117">
        <v>-2286</v>
      </c>
      <c r="AB95" s="117">
        <v>191770</v>
      </c>
      <c r="AC95" s="117">
        <v>7807</v>
      </c>
      <c r="AD95" s="117">
        <v>199577</v>
      </c>
      <c r="AE95">
        <v>0</v>
      </c>
    </row>
    <row r="96" spans="1:31" x14ac:dyDescent="0.35">
      <c r="A96">
        <v>3213</v>
      </c>
      <c r="B96" t="s">
        <v>94</v>
      </c>
      <c r="C96" s="109">
        <v>475</v>
      </c>
      <c r="D96" s="107">
        <v>109.35386910011</v>
      </c>
      <c r="E96" s="112">
        <v>4.3436963310841117</v>
      </c>
      <c r="F96">
        <v>1</v>
      </c>
      <c r="G96" s="117">
        <v>190000</v>
      </c>
      <c r="H96" s="109">
        <v>475</v>
      </c>
      <c r="I96" s="109">
        <v>0</v>
      </c>
      <c r="J96" s="117">
        <v>0</v>
      </c>
      <c r="K96" s="109">
        <v>0</v>
      </c>
      <c r="L96" s="109">
        <v>1</v>
      </c>
      <c r="M96" s="117">
        <v>190000</v>
      </c>
      <c r="N96" s="117">
        <v>475</v>
      </c>
      <c r="O96" s="117">
        <v>0</v>
      </c>
      <c r="P96" s="120">
        <v>0</v>
      </c>
      <c r="Q96" s="120">
        <v>0</v>
      </c>
      <c r="R96" s="120">
        <v>0</v>
      </c>
      <c r="S96" s="117">
        <v>190000</v>
      </c>
      <c r="T96" s="117">
        <v>187721</v>
      </c>
      <c r="U96" s="117">
        <v>187721</v>
      </c>
      <c r="V96" s="117">
        <v>178335</v>
      </c>
      <c r="W96" s="117">
        <v>9386</v>
      </c>
      <c r="X96" s="117">
        <v>187721</v>
      </c>
      <c r="Y96" s="117">
        <v>0</v>
      </c>
      <c r="Z96" s="117">
        <v>189871</v>
      </c>
      <c r="AA96" s="117">
        <v>-2150</v>
      </c>
      <c r="AB96" s="117">
        <v>180377</v>
      </c>
      <c r="AC96" s="117">
        <v>7344</v>
      </c>
      <c r="AD96" s="117">
        <v>187721</v>
      </c>
      <c r="AE96">
        <v>0</v>
      </c>
    </row>
    <row r="97" spans="1:31" x14ac:dyDescent="0.35">
      <c r="A97">
        <v>3276</v>
      </c>
      <c r="B97" t="s">
        <v>95</v>
      </c>
      <c r="C97" s="109">
        <v>651</v>
      </c>
      <c r="D97" s="107">
        <v>109.897696782222</v>
      </c>
      <c r="E97" s="112">
        <v>5.9236910241171801</v>
      </c>
      <c r="F97">
        <v>1</v>
      </c>
      <c r="G97" s="117">
        <v>260400</v>
      </c>
      <c r="H97" s="109">
        <v>651</v>
      </c>
      <c r="I97" s="109">
        <v>0</v>
      </c>
      <c r="J97" s="117">
        <v>0</v>
      </c>
      <c r="K97" s="109">
        <v>0</v>
      </c>
      <c r="L97" s="109">
        <v>1</v>
      </c>
      <c r="M97" s="117">
        <v>260400</v>
      </c>
      <c r="N97" s="117">
        <v>651</v>
      </c>
      <c r="O97" s="117">
        <v>0</v>
      </c>
      <c r="P97" s="120">
        <v>0</v>
      </c>
      <c r="Q97" s="120">
        <v>0</v>
      </c>
      <c r="R97" s="120">
        <v>0</v>
      </c>
      <c r="S97" s="117">
        <v>260400</v>
      </c>
      <c r="T97" s="117">
        <v>257276</v>
      </c>
      <c r="U97" s="117">
        <v>257276</v>
      </c>
      <c r="V97" s="117">
        <v>244412</v>
      </c>
      <c r="W97" s="117">
        <v>12864</v>
      </c>
      <c r="X97" s="117">
        <v>257276</v>
      </c>
      <c r="Y97" s="117">
        <v>0</v>
      </c>
      <c r="Z97" s="117">
        <v>260223</v>
      </c>
      <c r="AA97" s="117">
        <v>-2947</v>
      </c>
      <c r="AB97" s="117">
        <v>247212</v>
      </c>
      <c r="AC97" s="117">
        <v>10064</v>
      </c>
      <c r="AD97" s="117">
        <v>257276</v>
      </c>
      <c r="AE97">
        <v>0</v>
      </c>
    </row>
    <row r="98" spans="1:31" x14ac:dyDescent="0.35">
      <c r="A98">
        <v>3304</v>
      </c>
      <c r="B98" t="s">
        <v>96</v>
      </c>
      <c r="C98" s="109">
        <v>694</v>
      </c>
      <c r="D98" s="107">
        <v>103.976860943354</v>
      </c>
      <c r="E98" s="112">
        <v>6.6745619525683439</v>
      </c>
      <c r="F98">
        <v>1</v>
      </c>
      <c r="G98" s="117">
        <v>277600</v>
      </c>
      <c r="H98" s="109">
        <v>694</v>
      </c>
      <c r="I98" s="109">
        <v>0</v>
      </c>
      <c r="J98" s="117">
        <v>0</v>
      </c>
      <c r="K98" s="109">
        <v>0</v>
      </c>
      <c r="L98" s="109">
        <v>1</v>
      </c>
      <c r="M98" s="117">
        <v>277600</v>
      </c>
      <c r="N98" s="117">
        <v>694</v>
      </c>
      <c r="O98" s="117">
        <v>0</v>
      </c>
      <c r="P98" s="120">
        <v>0</v>
      </c>
      <c r="Q98" s="120">
        <v>0</v>
      </c>
      <c r="R98" s="120">
        <v>0</v>
      </c>
      <c r="S98" s="117">
        <v>277600</v>
      </c>
      <c r="T98" s="117">
        <v>274270</v>
      </c>
      <c r="U98" s="117">
        <v>274270</v>
      </c>
      <c r="V98" s="117">
        <v>260557</v>
      </c>
      <c r="W98" s="117">
        <v>13713</v>
      </c>
      <c r="X98" s="117">
        <v>274270</v>
      </c>
      <c r="Y98" s="117">
        <v>0</v>
      </c>
      <c r="Z98" s="117">
        <v>277411</v>
      </c>
      <c r="AA98" s="117">
        <v>-3141</v>
      </c>
      <c r="AB98" s="117">
        <v>263540</v>
      </c>
      <c r="AC98" s="117">
        <v>10730</v>
      </c>
      <c r="AD98" s="117">
        <v>274270</v>
      </c>
      <c r="AE98">
        <v>0</v>
      </c>
    </row>
    <row r="99" spans="1:31" x14ac:dyDescent="0.35">
      <c r="A99">
        <v>3318</v>
      </c>
      <c r="B99" t="s">
        <v>97</v>
      </c>
      <c r="C99" s="109">
        <v>483</v>
      </c>
      <c r="D99" s="107">
        <v>127.099931612668</v>
      </c>
      <c r="E99" s="112">
        <v>3.8001594011232305</v>
      </c>
      <c r="F99">
        <v>1</v>
      </c>
      <c r="G99" s="117">
        <v>193200</v>
      </c>
      <c r="H99" s="109">
        <v>483</v>
      </c>
      <c r="I99" s="109">
        <v>0</v>
      </c>
      <c r="J99" s="117">
        <v>0</v>
      </c>
      <c r="K99" s="109">
        <v>0</v>
      </c>
      <c r="L99" s="109">
        <v>1</v>
      </c>
      <c r="M99" s="117">
        <v>193200</v>
      </c>
      <c r="N99" s="117">
        <v>483</v>
      </c>
      <c r="O99" s="117">
        <v>0</v>
      </c>
      <c r="P99" s="120">
        <v>0</v>
      </c>
      <c r="Q99" s="120">
        <v>0</v>
      </c>
      <c r="R99" s="120">
        <v>0</v>
      </c>
      <c r="S99" s="117">
        <v>193200</v>
      </c>
      <c r="T99" s="117">
        <v>190882</v>
      </c>
      <c r="U99" s="117">
        <v>190882</v>
      </c>
      <c r="V99" s="117">
        <v>181338</v>
      </c>
      <c r="W99" s="117">
        <v>9544</v>
      </c>
      <c r="X99" s="117">
        <v>190882</v>
      </c>
      <c r="Y99" s="117">
        <v>0</v>
      </c>
      <c r="Z99" s="117">
        <v>193069</v>
      </c>
      <c r="AA99" s="117">
        <v>-2187</v>
      </c>
      <c r="AB99" s="117">
        <v>183416</v>
      </c>
      <c r="AC99" s="117">
        <v>7466</v>
      </c>
      <c r="AD99" s="117">
        <v>190882</v>
      </c>
      <c r="AE99">
        <v>0</v>
      </c>
    </row>
    <row r="100" spans="1:31" x14ac:dyDescent="0.35">
      <c r="A100">
        <v>3325</v>
      </c>
      <c r="B100" t="s">
        <v>98</v>
      </c>
      <c r="C100" s="109">
        <v>800</v>
      </c>
      <c r="D100" s="107">
        <v>177.79571071039999</v>
      </c>
      <c r="E100" s="112">
        <v>4.4995461184272809</v>
      </c>
      <c r="F100">
        <v>0</v>
      </c>
      <c r="G100" s="117">
        <v>0</v>
      </c>
      <c r="H100" s="109">
        <v>0</v>
      </c>
      <c r="I100" s="109">
        <v>1</v>
      </c>
      <c r="J100" s="117">
        <v>80000</v>
      </c>
      <c r="K100" s="109">
        <v>800</v>
      </c>
      <c r="L100" s="109">
        <v>1</v>
      </c>
      <c r="M100" s="117">
        <v>80000</v>
      </c>
      <c r="N100" s="117">
        <v>800</v>
      </c>
      <c r="O100" s="117">
        <v>83500</v>
      </c>
      <c r="P100" s="120">
        <v>0</v>
      </c>
      <c r="Q100" s="120">
        <v>0</v>
      </c>
      <c r="R100" s="120">
        <v>0</v>
      </c>
      <c r="S100" s="117">
        <v>80000</v>
      </c>
      <c r="T100" s="117">
        <v>79040</v>
      </c>
      <c r="U100" s="117">
        <v>79040</v>
      </c>
      <c r="V100" s="117">
        <v>75088</v>
      </c>
      <c r="W100" s="117">
        <v>3952</v>
      </c>
      <c r="X100" s="117">
        <v>79040</v>
      </c>
      <c r="Y100" s="117">
        <v>0</v>
      </c>
      <c r="Z100" s="117">
        <v>79946</v>
      </c>
      <c r="AA100" s="117">
        <v>-906</v>
      </c>
      <c r="AB100" s="117">
        <v>75949</v>
      </c>
      <c r="AC100" s="117">
        <v>3091</v>
      </c>
      <c r="AD100" s="117">
        <v>79040</v>
      </c>
      <c r="AE100">
        <v>0</v>
      </c>
    </row>
    <row r="101" spans="1:31" x14ac:dyDescent="0.35">
      <c r="A101">
        <v>3427</v>
      </c>
      <c r="B101" t="s">
        <v>99</v>
      </c>
      <c r="C101" s="109">
        <v>277</v>
      </c>
      <c r="D101" s="107">
        <v>201.11918201422699</v>
      </c>
      <c r="E101" s="112">
        <v>1.3772927933865864</v>
      </c>
      <c r="F101">
        <v>1</v>
      </c>
      <c r="G101" s="117">
        <v>110800</v>
      </c>
      <c r="H101" s="109">
        <v>277</v>
      </c>
      <c r="I101" s="109">
        <v>0</v>
      </c>
      <c r="J101" s="117">
        <v>0</v>
      </c>
      <c r="K101" s="109">
        <v>0</v>
      </c>
      <c r="L101" s="109">
        <v>1</v>
      </c>
      <c r="M101" s="117">
        <v>110800</v>
      </c>
      <c r="N101" s="117">
        <v>277</v>
      </c>
      <c r="O101" s="117">
        <v>0</v>
      </c>
      <c r="P101" s="120">
        <v>0</v>
      </c>
      <c r="Q101" s="120">
        <v>0</v>
      </c>
      <c r="R101" s="120">
        <v>0</v>
      </c>
      <c r="S101" s="117">
        <v>110800</v>
      </c>
      <c r="T101" s="117">
        <v>109471</v>
      </c>
      <c r="U101" s="117">
        <v>109471</v>
      </c>
      <c r="V101" s="117">
        <v>103997</v>
      </c>
      <c r="W101" s="117">
        <v>5474</v>
      </c>
      <c r="X101" s="117">
        <v>109471</v>
      </c>
      <c r="Y101" s="117">
        <v>0</v>
      </c>
      <c r="Z101" s="117">
        <v>110725</v>
      </c>
      <c r="AA101" s="117">
        <v>-1254</v>
      </c>
      <c r="AB101" s="117">
        <v>105189</v>
      </c>
      <c r="AC101" s="117">
        <v>4282</v>
      </c>
      <c r="AD101" s="117">
        <v>109471</v>
      </c>
      <c r="AE101">
        <v>0</v>
      </c>
    </row>
    <row r="102" spans="1:31" x14ac:dyDescent="0.35">
      <c r="A102">
        <v>3428</v>
      </c>
      <c r="B102" t="s">
        <v>100</v>
      </c>
      <c r="C102" s="109">
        <v>744</v>
      </c>
      <c r="D102" s="107">
        <v>190.191892032504</v>
      </c>
      <c r="E102" s="112">
        <v>3.911838680656532</v>
      </c>
      <c r="F102">
        <v>1</v>
      </c>
      <c r="G102" s="117">
        <v>297600</v>
      </c>
      <c r="H102" s="109">
        <v>744</v>
      </c>
      <c r="I102" s="109">
        <v>0</v>
      </c>
      <c r="J102" s="117">
        <v>0</v>
      </c>
      <c r="K102" s="109">
        <v>0</v>
      </c>
      <c r="L102" s="109">
        <v>1</v>
      </c>
      <c r="M102" s="117">
        <v>297600</v>
      </c>
      <c r="N102" s="117">
        <v>744</v>
      </c>
      <c r="O102" s="117">
        <v>76600</v>
      </c>
      <c r="P102" s="120">
        <v>0</v>
      </c>
      <c r="Q102" s="120">
        <v>0</v>
      </c>
      <c r="R102" s="120">
        <v>0</v>
      </c>
      <c r="S102" s="117">
        <v>297600</v>
      </c>
      <c r="T102" s="117">
        <v>294030</v>
      </c>
      <c r="U102" s="117">
        <v>294030</v>
      </c>
      <c r="V102" s="117">
        <v>279329</v>
      </c>
      <c r="W102" s="117">
        <v>14701</v>
      </c>
      <c r="X102" s="117">
        <v>294030</v>
      </c>
      <c r="Y102" s="117">
        <v>0</v>
      </c>
      <c r="Z102" s="117">
        <v>297398</v>
      </c>
      <c r="AA102" s="117">
        <v>-3368</v>
      </c>
      <c r="AB102" s="117">
        <v>282528</v>
      </c>
      <c r="AC102" s="117">
        <v>11502</v>
      </c>
      <c r="AD102" s="117">
        <v>294030</v>
      </c>
      <c r="AE102">
        <v>0</v>
      </c>
    </row>
    <row r="103" spans="1:31" x14ac:dyDescent="0.35">
      <c r="A103">
        <v>3434</v>
      </c>
      <c r="B103" t="s">
        <v>101</v>
      </c>
      <c r="C103" s="109">
        <v>1037</v>
      </c>
      <c r="D103" s="107">
        <v>367.29399693629199</v>
      </c>
      <c r="E103" s="112">
        <v>2.8233513442907427</v>
      </c>
      <c r="F103">
        <v>0</v>
      </c>
      <c r="G103" s="117">
        <v>0</v>
      </c>
      <c r="H103" s="109">
        <v>0</v>
      </c>
      <c r="I103" s="109">
        <v>0</v>
      </c>
      <c r="J103" s="117">
        <v>0</v>
      </c>
      <c r="K103" s="109">
        <v>0</v>
      </c>
      <c r="L103" s="109">
        <v>0</v>
      </c>
      <c r="M103" s="117">
        <v>0</v>
      </c>
      <c r="N103" s="117">
        <v>0</v>
      </c>
      <c r="O103" s="117">
        <v>97300</v>
      </c>
      <c r="P103" s="120">
        <v>1</v>
      </c>
      <c r="Q103" s="120">
        <v>48650</v>
      </c>
      <c r="R103" s="120">
        <v>1037</v>
      </c>
      <c r="S103" s="117">
        <v>48650</v>
      </c>
      <c r="T103" s="117">
        <v>48066</v>
      </c>
      <c r="U103" s="117">
        <v>48067</v>
      </c>
      <c r="V103" s="117">
        <v>45664</v>
      </c>
      <c r="W103" s="117">
        <v>2403</v>
      </c>
      <c r="X103" s="117">
        <v>48067</v>
      </c>
      <c r="Y103" s="117">
        <v>0</v>
      </c>
      <c r="Z103" s="117">
        <v>48616</v>
      </c>
      <c r="AA103" s="117">
        <v>-549</v>
      </c>
      <c r="AB103" s="117">
        <v>46185</v>
      </c>
      <c r="AC103" s="117">
        <v>1882</v>
      </c>
      <c r="AD103" s="117">
        <v>48067</v>
      </c>
      <c r="AE103">
        <v>0</v>
      </c>
    </row>
    <row r="104" spans="1:31" x14ac:dyDescent="0.35">
      <c r="A104">
        <v>3484</v>
      </c>
      <c r="B104" t="s">
        <v>102</v>
      </c>
      <c r="C104" s="109">
        <v>138</v>
      </c>
      <c r="D104" s="107">
        <v>184.68195716643899</v>
      </c>
      <c r="E104" s="112">
        <v>0.74723054767949915</v>
      </c>
      <c r="F104">
        <v>1</v>
      </c>
      <c r="G104" s="117">
        <v>55200</v>
      </c>
      <c r="H104" s="109">
        <v>138</v>
      </c>
      <c r="I104" s="109">
        <v>0</v>
      </c>
      <c r="J104" s="117">
        <v>0</v>
      </c>
      <c r="K104" s="109">
        <v>0</v>
      </c>
      <c r="L104" s="109">
        <v>1</v>
      </c>
      <c r="M104" s="117">
        <v>55200</v>
      </c>
      <c r="N104" s="117">
        <v>138</v>
      </c>
      <c r="O104" s="117">
        <v>0</v>
      </c>
      <c r="P104" s="120">
        <v>0</v>
      </c>
      <c r="Q104" s="120">
        <v>0</v>
      </c>
      <c r="R104" s="120">
        <v>0</v>
      </c>
      <c r="S104" s="117">
        <v>55200</v>
      </c>
      <c r="T104" s="117">
        <v>54538</v>
      </c>
      <c r="U104" s="117">
        <v>54538</v>
      </c>
      <c r="V104" s="117">
        <v>51811</v>
      </c>
      <c r="W104" s="117">
        <v>2727</v>
      </c>
      <c r="X104" s="117">
        <v>54538</v>
      </c>
      <c r="Y104" s="117">
        <v>0</v>
      </c>
      <c r="Z104" s="117">
        <v>55163</v>
      </c>
      <c r="AA104" s="117">
        <v>-625</v>
      </c>
      <c r="AB104" s="117">
        <v>52405</v>
      </c>
      <c r="AC104" s="117">
        <v>2133</v>
      </c>
      <c r="AD104" s="117">
        <v>54538</v>
      </c>
      <c r="AE104">
        <v>0</v>
      </c>
    </row>
    <row r="105" spans="1:31" x14ac:dyDescent="0.35">
      <c r="A105">
        <v>3633</v>
      </c>
      <c r="B105" t="s">
        <v>437</v>
      </c>
      <c r="C105" s="109">
        <v>726</v>
      </c>
      <c r="D105" s="107">
        <v>134.523459480074</v>
      </c>
      <c r="E105" s="112">
        <v>5.3968282023518528</v>
      </c>
      <c r="F105">
        <v>1</v>
      </c>
      <c r="G105" s="117">
        <v>290400</v>
      </c>
      <c r="H105" s="109">
        <v>726</v>
      </c>
      <c r="I105" s="109">
        <v>0</v>
      </c>
      <c r="J105" s="117">
        <v>0</v>
      </c>
      <c r="K105" s="109">
        <v>0</v>
      </c>
      <c r="L105" s="109">
        <v>1</v>
      </c>
      <c r="M105" s="117">
        <v>290400</v>
      </c>
      <c r="N105" s="117">
        <v>726</v>
      </c>
      <c r="O105" s="117">
        <v>0</v>
      </c>
      <c r="P105" s="120">
        <v>0</v>
      </c>
      <c r="Q105" s="120">
        <v>0</v>
      </c>
      <c r="R105" s="120">
        <v>0</v>
      </c>
      <c r="S105" s="117">
        <v>290400</v>
      </c>
      <c r="T105" s="117">
        <v>286916</v>
      </c>
      <c r="U105" s="117">
        <v>286916</v>
      </c>
      <c r="V105" s="117">
        <v>272570</v>
      </c>
      <c r="W105" s="117">
        <v>14346</v>
      </c>
      <c r="X105" s="117">
        <v>286916</v>
      </c>
      <c r="Y105" s="117">
        <v>0</v>
      </c>
      <c r="Z105" s="117">
        <v>290203</v>
      </c>
      <c r="AA105" s="117">
        <v>-3287</v>
      </c>
      <c r="AB105" s="117">
        <v>275693</v>
      </c>
      <c r="AC105" s="117">
        <v>11223</v>
      </c>
      <c r="AD105" s="117">
        <v>286916</v>
      </c>
      <c r="AE105">
        <v>0</v>
      </c>
    </row>
    <row r="106" spans="1:31" x14ac:dyDescent="0.35">
      <c r="A106">
        <v>3640</v>
      </c>
      <c r="B106" t="s">
        <v>103</v>
      </c>
      <c r="C106" s="109">
        <v>558</v>
      </c>
      <c r="D106" s="107">
        <v>250.263750175583</v>
      </c>
      <c r="E106" s="112">
        <v>2.229647720089353</v>
      </c>
      <c r="F106">
        <v>1</v>
      </c>
      <c r="G106" s="117">
        <v>223200</v>
      </c>
      <c r="H106" s="109">
        <v>558</v>
      </c>
      <c r="I106" s="109">
        <v>0</v>
      </c>
      <c r="J106" s="117">
        <v>0</v>
      </c>
      <c r="K106" s="109">
        <v>0</v>
      </c>
      <c r="L106" s="109">
        <v>1</v>
      </c>
      <c r="M106" s="117">
        <v>223200</v>
      </c>
      <c r="N106" s="117">
        <v>558</v>
      </c>
      <c r="O106" s="117">
        <v>0</v>
      </c>
      <c r="P106" s="120">
        <v>0</v>
      </c>
      <c r="Q106" s="120">
        <v>0</v>
      </c>
      <c r="R106" s="120">
        <v>0</v>
      </c>
      <c r="S106" s="117">
        <v>223200</v>
      </c>
      <c r="T106" s="117">
        <v>220522</v>
      </c>
      <c r="U106" s="117">
        <v>220522</v>
      </c>
      <c r="V106" s="117">
        <v>209496</v>
      </c>
      <c r="W106" s="117">
        <v>11026</v>
      </c>
      <c r="X106" s="117">
        <v>220522</v>
      </c>
      <c r="Y106" s="117">
        <v>0</v>
      </c>
      <c r="Z106" s="117">
        <v>223048</v>
      </c>
      <c r="AA106" s="117">
        <v>-2526</v>
      </c>
      <c r="AB106" s="117">
        <v>211896</v>
      </c>
      <c r="AC106" s="117">
        <v>8626</v>
      </c>
      <c r="AD106" s="117">
        <v>220522</v>
      </c>
      <c r="AE106">
        <v>0</v>
      </c>
    </row>
    <row r="107" spans="1:31" x14ac:dyDescent="0.35">
      <c r="A107">
        <v>3661</v>
      </c>
      <c r="B107" t="s">
        <v>106</v>
      </c>
      <c r="C107" s="109">
        <v>835</v>
      </c>
      <c r="D107" s="107">
        <v>101.018080523595</v>
      </c>
      <c r="E107" s="112">
        <v>8.2658470213653228</v>
      </c>
      <c r="F107">
        <v>0</v>
      </c>
      <c r="G107" s="117">
        <v>0</v>
      </c>
      <c r="H107" s="109">
        <v>0</v>
      </c>
      <c r="I107" s="109">
        <v>1</v>
      </c>
      <c r="J107" s="117">
        <v>83500</v>
      </c>
      <c r="K107" s="109">
        <v>835</v>
      </c>
      <c r="L107" s="109">
        <v>1</v>
      </c>
      <c r="M107" s="117">
        <v>83500</v>
      </c>
      <c r="N107" s="117">
        <v>835</v>
      </c>
      <c r="O107" s="117">
        <v>83800</v>
      </c>
      <c r="P107" s="120">
        <v>0</v>
      </c>
      <c r="Q107" s="120">
        <v>0</v>
      </c>
      <c r="R107" s="120">
        <v>0</v>
      </c>
      <c r="S107" s="117">
        <v>83500</v>
      </c>
      <c r="T107" s="117">
        <v>82498</v>
      </c>
      <c r="U107" s="117">
        <v>82498</v>
      </c>
      <c r="V107" s="117">
        <v>78373</v>
      </c>
      <c r="W107" s="117">
        <v>4125</v>
      </c>
      <c r="X107" s="117">
        <v>82498</v>
      </c>
      <c r="Y107" s="117">
        <v>0</v>
      </c>
      <c r="Z107" s="117">
        <v>83443</v>
      </c>
      <c r="AA107" s="117">
        <v>-945</v>
      </c>
      <c r="AB107" s="117">
        <v>79271</v>
      </c>
      <c r="AC107" s="117">
        <v>3227</v>
      </c>
      <c r="AD107" s="117">
        <v>82498</v>
      </c>
      <c r="AE107">
        <v>0</v>
      </c>
    </row>
    <row r="108" spans="1:31" x14ac:dyDescent="0.35">
      <c r="A108">
        <v>3668</v>
      </c>
      <c r="B108" t="s">
        <v>107</v>
      </c>
      <c r="C108" s="109">
        <v>953</v>
      </c>
      <c r="D108" s="107">
        <v>186.675375548066</v>
      </c>
      <c r="E108" s="112">
        <v>5.105118964952168</v>
      </c>
      <c r="F108">
        <v>0</v>
      </c>
      <c r="G108" s="117">
        <v>0</v>
      </c>
      <c r="H108" s="109">
        <v>0</v>
      </c>
      <c r="I108" s="109">
        <v>1</v>
      </c>
      <c r="J108" s="117">
        <v>95300</v>
      </c>
      <c r="K108" s="109">
        <v>953</v>
      </c>
      <c r="L108" s="109">
        <v>1</v>
      </c>
      <c r="M108" s="117">
        <v>95300</v>
      </c>
      <c r="N108" s="117">
        <v>953</v>
      </c>
      <c r="O108" s="117">
        <v>93500</v>
      </c>
      <c r="P108" s="120">
        <v>0</v>
      </c>
      <c r="Q108" s="120">
        <v>0</v>
      </c>
      <c r="R108" s="120">
        <v>0</v>
      </c>
      <c r="S108" s="117">
        <v>95300</v>
      </c>
      <c r="T108" s="117">
        <v>94157</v>
      </c>
      <c r="U108" s="117">
        <v>94157</v>
      </c>
      <c r="V108" s="117">
        <v>89449</v>
      </c>
      <c r="W108" s="117">
        <v>4708</v>
      </c>
      <c r="X108" s="117">
        <v>94157</v>
      </c>
      <c r="Y108" s="117">
        <v>0</v>
      </c>
      <c r="Z108" s="117">
        <v>95235</v>
      </c>
      <c r="AA108" s="117">
        <v>-1078</v>
      </c>
      <c r="AB108" s="117">
        <v>90473</v>
      </c>
      <c r="AC108" s="117">
        <v>3684</v>
      </c>
      <c r="AD108" s="117">
        <v>94157</v>
      </c>
      <c r="AE108">
        <v>0</v>
      </c>
    </row>
    <row r="109" spans="1:31" x14ac:dyDescent="0.35">
      <c r="A109">
        <v>3689</v>
      </c>
      <c r="B109" t="s">
        <v>108</v>
      </c>
      <c r="C109" s="109">
        <v>690</v>
      </c>
      <c r="D109" s="107">
        <v>177.93727795977</v>
      </c>
      <c r="E109" s="112">
        <v>3.8777709084433827</v>
      </c>
      <c r="F109">
        <v>1</v>
      </c>
      <c r="G109" s="117">
        <v>276000</v>
      </c>
      <c r="H109" s="109">
        <v>690</v>
      </c>
      <c r="I109" s="109">
        <v>0</v>
      </c>
      <c r="J109" s="117">
        <v>0</v>
      </c>
      <c r="K109" s="109">
        <v>0</v>
      </c>
      <c r="L109" s="109">
        <v>1</v>
      </c>
      <c r="M109" s="117">
        <v>276000</v>
      </c>
      <c r="N109" s="117">
        <v>690</v>
      </c>
      <c r="O109" s="117">
        <v>0</v>
      </c>
      <c r="P109" s="120">
        <v>0</v>
      </c>
      <c r="Q109" s="120">
        <v>0</v>
      </c>
      <c r="R109" s="120">
        <v>0</v>
      </c>
      <c r="S109" s="117">
        <v>276000</v>
      </c>
      <c r="T109" s="117">
        <v>272689</v>
      </c>
      <c r="U109" s="117">
        <v>272689</v>
      </c>
      <c r="V109" s="117">
        <v>259055</v>
      </c>
      <c r="W109" s="117">
        <v>13634</v>
      </c>
      <c r="X109" s="117">
        <v>272689</v>
      </c>
      <c r="Y109" s="117">
        <v>0</v>
      </c>
      <c r="Z109" s="117">
        <v>275813</v>
      </c>
      <c r="AA109" s="117">
        <v>-3124</v>
      </c>
      <c r="AB109" s="117">
        <v>262022</v>
      </c>
      <c r="AC109" s="117">
        <v>10667</v>
      </c>
      <c r="AD109" s="117">
        <v>272689</v>
      </c>
      <c r="AE109">
        <v>0</v>
      </c>
    </row>
    <row r="110" spans="1:31" x14ac:dyDescent="0.35">
      <c r="A110">
        <v>3696</v>
      </c>
      <c r="B110" t="s">
        <v>109</v>
      </c>
      <c r="C110" s="109">
        <v>335</v>
      </c>
      <c r="D110" s="107">
        <v>64.724429109187696</v>
      </c>
      <c r="E110" s="112">
        <v>5.1757891820855999</v>
      </c>
      <c r="F110">
        <v>1</v>
      </c>
      <c r="G110" s="117">
        <v>134000</v>
      </c>
      <c r="H110" s="109">
        <v>335</v>
      </c>
      <c r="I110" s="109">
        <v>0</v>
      </c>
      <c r="J110" s="117">
        <v>0</v>
      </c>
      <c r="K110" s="109">
        <v>0</v>
      </c>
      <c r="L110" s="109">
        <v>1</v>
      </c>
      <c r="M110" s="117">
        <v>134000</v>
      </c>
      <c r="N110" s="117">
        <v>335</v>
      </c>
      <c r="O110" s="117">
        <v>0</v>
      </c>
      <c r="P110" s="120">
        <v>0</v>
      </c>
      <c r="Q110" s="120">
        <v>0</v>
      </c>
      <c r="R110" s="120">
        <v>0</v>
      </c>
      <c r="S110" s="117">
        <v>134000</v>
      </c>
      <c r="T110" s="117">
        <v>132392</v>
      </c>
      <c r="U110" s="117">
        <v>132392</v>
      </c>
      <c r="V110" s="117">
        <v>125772</v>
      </c>
      <c r="W110" s="117">
        <v>6620</v>
      </c>
      <c r="X110" s="117">
        <v>132392</v>
      </c>
      <c r="Y110" s="117">
        <v>0</v>
      </c>
      <c r="Z110" s="117">
        <v>133909</v>
      </c>
      <c r="AA110" s="117">
        <v>-1517</v>
      </c>
      <c r="AB110" s="117">
        <v>127214</v>
      </c>
      <c r="AC110" s="117">
        <v>5178</v>
      </c>
      <c r="AD110" s="117">
        <v>132392</v>
      </c>
      <c r="AE110">
        <v>0</v>
      </c>
    </row>
    <row r="111" spans="1:31" x14ac:dyDescent="0.35">
      <c r="A111">
        <v>3871</v>
      </c>
      <c r="B111" t="s">
        <v>111</v>
      </c>
      <c r="C111" s="109">
        <v>725</v>
      </c>
      <c r="D111" s="107">
        <v>229.235544283346</v>
      </c>
      <c r="E111" s="112">
        <v>3.1626857966837187</v>
      </c>
      <c r="F111">
        <v>1</v>
      </c>
      <c r="G111" s="117">
        <v>290000</v>
      </c>
      <c r="H111" s="109">
        <v>725</v>
      </c>
      <c r="I111" s="109">
        <v>0</v>
      </c>
      <c r="J111" s="117">
        <v>0</v>
      </c>
      <c r="K111" s="109">
        <v>0</v>
      </c>
      <c r="L111" s="109">
        <v>1</v>
      </c>
      <c r="M111" s="117">
        <v>290000</v>
      </c>
      <c r="N111" s="117">
        <v>725</v>
      </c>
      <c r="O111" s="117">
        <v>0</v>
      </c>
      <c r="P111" s="120">
        <v>0</v>
      </c>
      <c r="Q111" s="120">
        <v>0</v>
      </c>
      <c r="R111" s="120">
        <v>0</v>
      </c>
      <c r="S111" s="117">
        <v>290000</v>
      </c>
      <c r="T111" s="117">
        <v>286521</v>
      </c>
      <c r="U111" s="117">
        <v>286521</v>
      </c>
      <c r="V111" s="117">
        <v>272195</v>
      </c>
      <c r="W111" s="117">
        <v>14326</v>
      </c>
      <c r="X111" s="117">
        <v>286521</v>
      </c>
      <c r="Y111" s="117">
        <v>0</v>
      </c>
      <c r="Z111" s="117">
        <v>289803</v>
      </c>
      <c r="AA111" s="117">
        <v>-3282</v>
      </c>
      <c r="AB111" s="117">
        <v>275313</v>
      </c>
      <c r="AC111" s="117">
        <v>11208</v>
      </c>
      <c r="AD111" s="117">
        <v>286521</v>
      </c>
      <c r="AE111">
        <v>0</v>
      </c>
    </row>
    <row r="112" spans="1:31" x14ac:dyDescent="0.35">
      <c r="A112">
        <v>3899</v>
      </c>
      <c r="B112" t="s">
        <v>112</v>
      </c>
      <c r="C112" s="109">
        <v>893</v>
      </c>
      <c r="D112" s="107">
        <v>273.00064407986298</v>
      </c>
      <c r="E112" s="112">
        <v>3.2710545537715427</v>
      </c>
      <c r="F112">
        <v>0</v>
      </c>
      <c r="G112" s="117">
        <v>0</v>
      </c>
      <c r="H112" s="109">
        <v>0</v>
      </c>
      <c r="I112" s="109">
        <v>1</v>
      </c>
      <c r="J112" s="117">
        <v>89300</v>
      </c>
      <c r="K112" s="109">
        <v>893</v>
      </c>
      <c r="L112" s="109">
        <v>1</v>
      </c>
      <c r="M112" s="117">
        <v>89300</v>
      </c>
      <c r="N112" s="117">
        <v>893</v>
      </c>
      <c r="O112" s="117">
        <v>86900</v>
      </c>
      <c r="P112" s="120">
        <v>0</v>
      </c>
      <c r="Q112" s="120">
        <v>0</v>
      </c>
      <c r="R112" s="120">
        <v>0</v>
      </c>
      <c r="S112" s="117">
        <v>89300</v>
      </c>
      <c r="T112" s="117">
        <v>88229</v>
      </c>
      <c r="U112" s="117">
        <v>88229</v>
      </c>
      <c r="V112" s="117">
        <v>83818</v>
      </c>
      <c r="W112" s="117">
        <v>4411</v>
      </c>
      <c r="X112" s="117">
        <v>88229</v>
      </c>
      <c r="Y112" s="117">
        <v>0</v>
      </c>
      <c r="Z112" s="117">
        <v>89239</v>
      </c>
      <c r="AA112" s="117">
        <v>-1010</v>
      </c>
      <c r="AB112" s="117">
        <v>84777</v>
      </c>
      <c r="AC112" s="117">
        <v>3452</v>
      </c>
      <c r="AD112" s="117">
        <v>88229</v>
      </c>
      <c r="AE112">
        <v>0</v>
      </c>
    </row>
    <row r="113" spans="1:31" x14ac:dyDescent="0.35">
      <c r="A113">
        <v>3920</v>
      </c>
      <c r="B113" t="s">
        <v>113</v>
      </c>
      <c r="C113" s="109">
        <v>303</v>
      </c>
      <c r="D113" s="107">
        <v>87.552090622534195</v>
      </c>
      <c r="E113" s="112">
        <v>3.4607968564261071</v>
      </c>
      <c r="F113">
        <v>1</v>
      </c>
      <c r="G113" s="117">
        <v>121200</v>
      </c>
      <c r="H113" s="109">
        <v>303</v>
      </c>
      <c r="I113" s="109">
        <v>0</v>
      </c>
      <c r="J113" s="117">
        <v>0</v>
      </c>
      <c r="K113" s="109">
        <v>0</v>
      </c>
      <c r="L113" s="109">
        <v>1</v>
      </c>
      <c r="M113" s="117">
        <v>121200</v>
      </c>
      <c r="N113" s="117">
        <v>303</v>
      </c>
      <c r="O113" s="117">
        <v>0</v>
      </c>
      <c r="P113" s="120">
        <v>0</v>
      </c>
      <c r="Q113" s="120">
        <v>0</v>
      </c>
      <c r="R113" s="120">
        <v>0</v>
      </c>
      <c r="S113" s="117">
        <v>121200</v>
      </c>
      <c r="T113" s="117">
        <v>119746</v>
      </c>
      <c r="U113" s="117">
        <v>119746</v>
      </c>
      <c r="V113" s="117">
        <v>113759</v>
      </c>
      <c r="W113" s="117">
        <v>5987</v>
      </c>
      <c r="X113" s="117">
        <v>119746</v>
      </c>
      <c r="Y113" s="117">
        <v>0</v>
      </c>
      <c r="Z113" s="117">
        <v>121118</v>
      </c>
      <c r="AA113" s="117">
        <v>-1372</v>
      </c>
      <c r="AB113" s="117">
        <v>115062</v>
      </c>
      <c r="AC113" s="117">
        <v>4684</v>
      </c>
      <c r="AD113" s="117">
        <v>119746</v>
      </c>
      <c r="AE113">
        <v>0</v>
      </c>
    </row>
    <row r="114" spans="1:31" x14ac:dyDescent="0.35">
      <c r="A114">
        <v>3948</v>
      </c>
      <c r="B114" t="s">
        <v>114</v>
      </c>
      <c r="C114" s="109">
        <v>595</v>
      </c>
      <c r="D114" s="107">
        <v>119.95646503125</v>
      </c>
      <c r="E114" s="112">
        <v>4.9601328268967899</v>
      </c>
      <c r="F114">
        <v>1</v>
      </c>
      <c r="G114" s="117">
        <v>238000</v>
      </c>
      <c r="H114" s="109">
        <v>595</v>
      </c>
      <c r="I114" s="109">
        <v>0</v>
      </c>
      <c r="J114" s="117">
        <v>0</v>
      </c>
      <c r="K114" s="109">
        <v>0</v>
      </c>
      <c r="L114" s="109">
        <v>1</v>
      </c>
      <c r="M114" s="117">
        <v>238000</v>
      </c>
      <c r="N114" s="117">
        <v>595</v>
      </c>
      <c r="O114" s="117">
        <v>0</v>
      </c>
      <c r="P114" s="120">
        <v>0</v>
      </c>
      <c r="Q114" s="120">
        <v>0</v>
      </c>
      <c r="R114" s="120">
        <v>0</v>
      </c>
      <c r="S114" s="117">
        <v>238000</v>
      </c>
      <c r="T114" s="117">
        <v>235145</v>
      </c>
      <c r="U114" s="117">
        <v>235145</v>
      </c>
      <c r="V114" s="117">
        <v>223388</v>
      </c>
      <c r="W114" s="117">
        <v>11757</v>
      </c>
      <c r="X114" s="117">
        <v>235145</v>
      </c>
      <c r="Y114" s="117">
        <v>0</v>
      </c>
      <c r="Z114" s="117">
        <v>237838</v>
      </c>
      <c r="AA114" s="117">
        <v>-2693</v>
      </c>
      <c r="AB114" s="117">
        <v>225946</v>
      </c>
      <c r="AC114" s="117">
        <v>9199</v>
      </c>
      <c r="AD114" s="117">
        <v>235145</v>
      </c>
      <c r="AE114">
        <v>0</v>
      </c>
    </row>
    <row r="115" spans="1:31" x14ac:dyDescent="0.35">
      <c r="A115">
        <v>3969</v>
      </c>
      <c r="B115" t="s">
        <v>115</v>
      </c>
      <c r="C115" s="109">
        <v>347</v>
      </c>
      <c r="D115" s="107">
        <v>71.288940305152806</v>
      </c>
      <c r="E115" s="112">
        <v>4.867515192604408</v>
      </c>
      <c r="F115">
        <v>1</v>
      </c>
      <c r="G115" s="117">
        <v>138800</v>
      </c>
      <c r="H115" s="109">
        <v>347</v>
      </c>
      <c r="I115" s="109">
        <v>0</v>
      </c>
      <c r="J115" s="117">
        <v>0</v>
      </c>
      <c r="K115" s="109">
        <v>0</v>
      </c>
      <c r="L115" s="109">
        <v>1</v>
      </c>
      <c r="M115" s="117">
        <v>138800</v>
      </c>
      <c r="N115" s="117">
        <v>347</v>
      </c>
      <c r="O115" s="117">
        <v>0</v>
      </c>
      <c r="P115" s="120">
        <v>0</v>
      </c>
      <c r="Q115" s="120">
        <v>0</v>
      </c>
      <c r="R115" s="120">
        <v>0</v>
      </c>
      <c r="S115" s="117">
        <v>138800</v>
      </c>
      <c r="T115" s="117">
        <v>137135</v>
      </c>
      <c r="U115" s="117">
        <v>137135</v>
      </c>
      <c r="V115" s="117">
        <v>130278</v>
      </c>
      <c r="W115" s="117">
        <v>6857</v>
      </c>
      <c r="X115" s="117">
        <v>137135</v>
      </c>
      <c r="Y115" s="117">
        <v>0</v>
      </c>
      <c r="Z115" s="117">
        <v>138706</v>
      </c>
      <c r="AA115" s="117">
        <v>-1571</v>
      </c>
      <c r="AB115" s="117">
        <v>131771</v>
      </c>
      <c r="AC115" s="117">
        <v>5364</v>
      </c>
      <c r="AD115" s="117">
        <v>137135</v>
      </c>
      <c r="AE115">
        <v>0</v>
      </c>
    </row>
    <row r="116" spans="1:31" x14ac:dyDescent="0.35">
      <c r="A116">
        <v>4690</v>
      </c>
      <c r="B116" t="s">
        <v>138</v>
      </c>
      <c r="C116" s="109">
        <v>201</v>
      </c>
      <c r="D116" s="107">
        <v>20.4255029496574</v>
      </c>
      <c r="E116" s="112">
        <v>9.840638954908643</v>
      </c>
      <c r="F116">
        <v>1</v>
      </c>
      <c r="G116" s="117">
        <v>80400</v>
      </c>
      <c r="H116" s="109">
        <v>201</v>
      </c>
      <c r="I116" s="109">
        <v>0</v>
      </c>
      <c r="J116" s="117">
        <v>0</v>
      </c>
      <c r="K116" s="109">
        <v>0</v>
      </c>
      <c r="L116" s="109">
        <v>1</v>
      </c>
      <c r="M116" s="117">
        <v>80400</v>
      </c>
      <c r="N116" s="117">
        <v>201</v>
      </c>
      <c r="O116" s="117">
        <v>0</v>
      </c>
      <c r="P116" s="120">
        <v>0</v>
      </c>
      <c r="Q116" s="120">
        <v>0</v>
      </c>
      <c r="R116" s="120">
        <v>0</v>
      </c>
      <c r="S116" s="117">
        <v>80400</v>
      </c>
      <c r="T116" s="117">
        <v>79435</v>
      </c>
      <c r="U116" s="117">
        <v>79435</v>
      </c>
      <c r="V116" s="117">
        <v>75463</v>
      </c>
      <c r="W116" s="117">
        <v>3972</v>
      </c>
      <c r="X116" s="117">
        <v>79435</v>
      </c>
      <c r="Y116" s="117">
        <v>0</v>
      </c>
      <c r="Z116" s="117">
        <v>80345</v>
      </c>
      <c r="AA116" s="117">
        <v>-910</v>
      </c>
      <c r="AB116" s="117">
        <v>76328</v>
      </c>
      <c r="AC116" s="117">
        <v>3107</v>
      </c>
      <c r="AD116" s="117">
        <v>79435</v>
      </c>
      <c r="AE116">
        <v>0</v>
      </c>
    </row>
    <row r="117" spans="1:31" x14ac:dyDescent="0.35">
      <c r="A117">
        <v>2016</v>
      </c>
      <c r="B117" t="s">
        <v>60</v>
      </c>
      <c r="C117" s="109">
        <v>446</v>
      </c>
      <c r="D117" s="107">
        <v>162.07970517279199</v>
      </c>
      <c r="E117" s="112">
        <v>2.7517325474187078</v>
      </c>
      <c r="F117">
        <v>1</v>
      </c>
      <c r="G117" s="117">
        <v>178400</v>
      </c>
      <c r="H117" s="109">
        <v>446</v>
      </c>
      <c r="I117" s="109">
        <v>0</v>
      </c>
      <c r="J117" s="117">
        <v>0</v>
      </c>
      <c r="K117" s="109">
        <v>0</v>
      </c>
      <c r="L117" s="109">
        <v>1</v>
      </c>
      <c r="M117" s="117">
        <v>178400</v>
      </c>
      <c r="N117" s="117">
        <v>446</v>
      </c>
      <c r="O117" s="117">
        <v>0</v>
      </c>
      <c r="P117" s="120">
        <v>0</v>
      </c>
      <c r="Q117" s="120">
        <v>0</v>
      </c>
      <c r="R117" s="120">
        <v>0</v>
      </c>
      <c r="S117" s="117">
        <v>178400</v>
      </c>
      <c r="T117" s="117">
        <v>176260</v>
      </c>
      <c r="U117" s="117">
        <v>176260</v>
      </c>
      <c r="V117" s="117">
        <v>167447</v>
      </c>
      <c r="W117" s="117">
        <v>8813</v>
      </c>
      <c r="X117" s="117">
        <v>176260</v>
      </c>
      <c r="Y117" s="117">
        <v>0</v>
      </c>
      <c r="Z117" s="117">
        <v>178279</v>
      </c>
      <c r="AA117" s="117">
        <v>-2019</v>
      </c>
      <c r="AB117" s="117">
        <v>169365</v>
      </c>
      <c r="AC117" s="117">
        <v>6895</v>
      </c>
      <c r="AD117" s="117">
        <v>176260</v>
      </c>
      <c r="AE117">
        <v>0</v>
      </c>
    </row>
    <row r="118" spans="1:31" x14ac:dyDescent="0.35">
      <c r="A118">
        <v>616</v>
      </c>
      <c r="B118" t="s">
        <v>23</v>
      </c>
      <c r="C118" s="109">
        <v>135</v>
      </c>
      <c r="D118" s="107">
        <v>267.069467305854</v>
      </c>
      <c r="E118" s="112">
        <v>0.5054864614882949</v>
      </c>
      <c r="F118">
        <v>1</v>
      </c>
      <c r="G118" s="117">
        <v>54000</v>
      </c>
      <c r="H118" s="109">
        <v>135</v>
      </c>
      <c r="I118" s="109">
        <v>0</v>
      </c>
      <c r="J118" s="117">
        <v>0</v>
      </c>
      <c r="K118" s="109">
        <v>0</v>
      </c>
      <c r="L118" s="109">
        <v>1</v>
      </c>
      <c r="M118" s="117">
        <v>54000</v>
      </c>
      <c r="N118" s="117">
        <v>135</v>
      </c>
      <c r="O118" s="117">
        <v>0</v>
      </c>
      <c r="P118" s="120">
        <v>0</v>
      </c>
      <c r="Q118" s="120">
        <v>0</v>
      </c>
      <c r="R118" s="120">
        <v>0</v>
      </c>
      <c r="S118" s="117">
        <v>54000</v>
      </c>
      <c r="T118" s="117">
        <v>53352</v>
      </c>
      <c r="U118" s="117">
        <v>53352</v>
      </c>
      <c r="V118" s="117">
        <v>50684</v>
      </c>
      <c r="W118" s="117">
        <v>2668</v>
      </c>
      <c r="X118" s="117">
        <v>53352</v>
      </c>
      <c r="Y118" s="117">
        <v>0</v>
      </c>
      <c r="Z118" s="117">
        <v>53963</v>
      </c>
      <c r="AA118" s="117">
        <v>-611</v>
      </c>
      <c r="AB118" s="117">
        <v>51265</v>
      </c>
      <c r="AC118" s="117">
        <v>2087</v>
      </c>
      <c r="AD118" s="117">
        <v>53352</v>
      </c>
      <c r="AE118">
        <v>0</v>
      </c>
    </row>
    <row r="119" spans="1:31" x14ac:dyDescent="0.35">
      <c r="A119">
        <v>3654</v>
      </c>
      <c r="B119" t="s">
        <v>105</v>
      </c>
      <c r="C119" s="109">
        <v>317</v>
      </c>
      <c r="D119" s="107">
        <v>418.37401899199602</v>
      </c>
      <c r="E119" s="112">
        <v>0.75769523347496537</v>
      </c>
      <c r="F119">
        <v>1</v>
      </c>
      <c r="G119" s="117">
        <v>126800</v>
      </c>
      <c r="H119" s="109">
        <v>317</v>
      </c>
      <c r="I119" s="109">
        <v>0</v>
      </c>
      <c r="J119" s="117">
        <v>0</v>
      </c>
      <c r="K119" s="109">
        <v>0</v>
      </c>
      <c r="L119" s="109">
        <v>1</v>
      </c>
      <c r="M119" s="117">
        <v>126800</v>
      </c>
      <c r="N119" s="117">
        <v>317</v>
      </c>
      <c r="O119" s="117">
        <v>0</v>
      </c>
      <c r="P119" s="120">
        <v>0</v>
      </c>
      <c r="Q119" s="120">
        <v>0</v>
      </c>
      <c r="R119" s="120">
        <v>0</v>
      </c>
      <c r="S119" s="117">
        <v>126800</v>
      </c>
      <c r="T119" s="117">
        <v>125279</v>
      </c>
      <c r="U119" s="117">
        <v>125279</v>
      </c>
      <c r="V119" s="117">
        <v>119015</v>
      </c>
      <c r="W119" s="117">
        <v>6264</v>
      </c>
      <c r="X119" s="117">
        <v>125279</v>
      </c>
      <c r="Y119" s="117">
        <v>0</v>
      </c>
      <c r="Z119" s="117">
        <v>126714</v>
      </c>
      <c r="AA119" s="117">
        <v>-1435</v>
      </c>
      <c r="AB119" s="117">
        <v>120378</v>
      </c>
      <c r="AC119" s="117">
        <v>4901</v>
      </c>
      <c r="AD119" s="117">
        <v>125279</v>
      </c>
      <c r="AE119">
        <v>0</v>
      </c>
    </row>
    <row r="120" spans="1:31" x14ac:dyDescent="0.35">
      <c r="A120">
        <v>3990</v>
      </c>
      <c r="B120" t="s">
        <v>116</v>
      </c>
      <c r="C120" s="109">
        <v>588</v>
      </c>
      <c r="D120" s="107">
        <v>147.799864693373</v>
      </c>
      <c r="E120" s="112">
        <v>3.9783527624999548</v>
      </c>
      <c r="F120">
        <v>1</v>
      </c>
      <c r="G120" s="117">
        <v>235200</v>
      </c>
      <c r="H120" s="109">
        <v>588</v>
      </c>
      <c r="I120" s="109">
        <v>0</v>
      </c>
      <c r="J120" s="117">
        <v>0</v>
      </c>
      <c r="K120" s="109">
        <v>0</v>
      </c>
      <c r="L120" s="109">
        <v>1</v>
      </c>
      <c r="M120" s="117">
        <v>235200</v>
      </c>
      <c r="N120" s="117">
        <v>588</v>
      </c>
      <c r="O120" s="117">
        <v>0</v>
      </c>
      <c r="P120" s="120">
        <v>0</v>
      </c>
      <c r="Q120" s="120">
        <v>0</v>
      </c>
      <c r="R120" s="120">
        <v>0</v>
      </c>
      <c r="S120" s="117">
        <v>235200</v>
      </c>
      <c r="T120" s="117">
        <v>232378</v>
      </c>
      <c r="U120" s="117">
        <v>232378</v>
      </c>
      <c r="V120" s="117">
        <v>220759</v>
      </c>
      <c r="W120" s="117">
        <v>11619</v>
      </c>
      <c r="X120" s="117">
        <v>232378</v>
      </c>
      <c r="Y120" s="117">
        <v>0</v>
      </c>
      <c r="Z120" s="117">
        <v>235040</v>
      </c>
      <c r="AA120" s="117">
        <v>-2662</v>
      </c>
      <c r="AB120" s="117">
        <v>223288</v>
      </c>
      <c r="AC120" s="117">
        <v>9090</v>
      </c>
      <c r="AD120" s="117">
        <v>232378</v>
      </c>
      <c r="AE120">
        <v>0</v>
      </c>
    </row>
    <row r="121" spans="1:31" x14ac:dyDescent="0.35">
      <c r="A121">
        <v>4011</v>
      </c>
      <c r="B121" t="s">
        <v>117</v>
      </c>
      <c r="C121" s="109">
        <v>72</v>
      </c>
      <c r="D121" s="107">
        <v>8.6837011593740705</v>
      </c>
      <c r="E121" s="112">
        <v>8.291395417526072</v>
      </c>
      <c r="F121">
        <v>1</v>
      </c>
      <c r="G121" s="117">
        <v>28800</v>
      </c>
      <c r="H121" s="109">
        <v>72</v>
      </c>
      <c r="I121" s="109">
        <v>0</v>
      </c>
      <c r="J121" s="117">
        <v>0</v>
      </c>
      <c r="K121" s="109">
        <v>0</v>
      </c>
      <c r="L121" s="109">
        <v>1</v>
      </c>
      <c r="M121" s="117">
        <v>28800</v>
      </c>
      <c r="N121" s="117">
        <v>72</v>
      </c>
      <c r="O121" s="117">
        <v>0</v>
      </c>
      <c r="P121" s="120">
        <v>0</v>
      </c>
      <c r="Q121" s="120">
        <v>0</v>
      </c>
      <c r="R121" s="120">
        <v>0</v>
      </c>
      <c r="S121" s="117">
        <v>28800</v>
      </c>
      <c r="T121" s="117">
        <v>28454</v>
      </c>
      <c r="U121" s="117">
        <v>28454</v>
      </c>
      <c r="V121" s="117">
        <v>27031</v>
      </c>
      <c r="W121" s="117">
        <v>1423</v>
      </c>
      <c r="X121" s="117">
        <v>28454</v>
      </c>
      <c r="Y121" s="117">
        <v>0</v>
      </c>
      <c r="Z121" s="117">
        <v>28780</v>
      </c>
      <c r="AA121" s="117">
        <v>-326</v>
      </c>
      <c r="AB121" s="117">
        <v>27341</v>
      </c>
      <c r="AC121" s="117">
        <v>1113</v>
      </c>
      <c r="AD121" s="117">
        <v>28454</v>
      </c>
      <c r="AE121">
        <v>0</v>
      </c>
    </row>
    <row r="122" spans="1:31" x14ac:dyDescent="0.35">
      <c r="A122">
        <v>4025</v>
      </c>
      <c r="B122" t="s">
        <v>118</v>
      </c>
      <c r="C122" s="109">
        <v>475</v>
      </c>
      <c r="D122" s="107">
        <v>61.774422373238302</v>
      </c>
      <c r="E122" s="112">
        <v>7.6892665564733447</v>
      </c>
      <c r="F122">
        <v>1</v>
      </c>
      <c r="G122" s="117">
        <v>190000</v>
      </c>
      <c r="H122" s="109">
        <v>475</v>
      </c>
      <c r="I122" s="109">
        <v>0</v>
      </c>
      <c r="J122" s="117">
        <v>0</v>
      </c>
      <c r="K122" s="109">
        <v>0</v>
      </c>
      <c r="L122" s="109">
        <v>1</v>
      </c>
      <c r="M122" s="117">
        <v>190000</v>
      </c>
      <c r="N122" s="117">
        <v>475</v>
      </c>
      <c r="O122" s="117">
        <v>0</v>
      </c>
      <c r="P122" s="120">
        <v>0</v>
      </c>
      <c r="Q122" s="120">
        <v>0</v>
      </c>
      <c r="R122" s="120">
        <v>0</v>
      </c>
      <c r="S122" s="117">
        <v>190000</v>
      </c>
      <c r="T122" s="117">
        <v>187721</v>
      </c>
      <c r="U122" s="117">
        <v>187721</v>
      </c>
      <c r="V122" s="117">
        <v>178335</v>
      </c>
      <c r="W122" s="117">
        <v>9386</v>
      </c>
      <c r="X122" s="117">
        <v>187721</v>
      </c>
      <c r="Y122" s="117">
        <v>0</v>
      </c>
      <c r="Z122" s="117">
        <v>183076</v>
      </c>
      <c r="AA122" s="117">
        <v>4645</v>
      </c>
      <c r="AB122" s="117">
        <v>173922</v>
      </c>
      <c r="AC122" s="117">
        <v>13799</v>
      </c>
      <c r="AD122" s="117">
        <v>187721</v>
      </c>
      <c r="AE122">
        <v>0</v>
      </c>
    </row>
    <row r="123" spans="1:31" x14ac:dyDescent="0.35">
      <c r="A123">
        <v>4186</v>
      </c>
      <c r="B123" t="s">
        <v>120</v>
      </c>
      <c r="C123" s="109">
        <v>883</v>
      </c>
      <c r="D123" s="107">
        <v>288.18467779386202</v>
      </c>
      <c r="E123" s="112">
        <v>3.0640074509152369</v>
      </c>
      <c r="F123">
        <v>0</v>
      </c>
      <c r="G123" s="117">
        <v>0</v>
      </c>
      <c r="H123" s="109">
        <v>0</v>
      </c>
      <c r="I123" s="109">
        <v>1</v>
      </c>
      <c r="J123" s="117">
        <v>88300</v>
      </c>
      <c r="K123" s="109">
        <v>883</v>
      </c>
      <c r="L123" s="109">
        <v>1</v>
      </c>
      <c r="M123" s="117">
        <v>88300</v>
      </c>
      <c r="N123" s="117">
        <v>883</v>
      </c>
      <c r="O123" s="117">
        <v>86400</v>
      </c>
      <c r="P123" s="120">
        <v>0</v>
      </c>
      <c r="Q123" s="120">
        <v>0</v>
      </c>
      <c r="R123" s="120">
        <v>0</v>
      </c>
      <c r="S123" s="117">
        <v>88300</v>
      </c>
      <c r="T123" s="117">
        <v>87241</v>
      </c>
      <c r="U123" s="117">
        <v>87241</v>
      </c>
      <c r="V123" s="117">
        <v>82879</v>
      </c>
      <c r="W123" s="117">
        <v>4362</v>
      </c>
      <c r="X123" s="117">
        <v>87241</v>
      </c>
      <c r="Y123" s="117">
        <v>0</v>
      </c>
      <c r="Z123" s="117">
        <v>88240</v>
      </c>
      <c r="AA123" s="117">
        <v>-999</v>
      </c>
      <c r="AB123" s="117">
        <v>83828</v>
      </c>
      <c r="AC123" s="117">
        <v>3413</v>
      </c>
      <c r="AD123" s="117">
        <v>87241</v>
      </c>
      <c r="AE123">
        <v>0</v>
      </c>
    </row>
    <row r="124" spans="1:31" x14ac:dyDescent="0.35">
      <c r="A124">
        <v>4207</v>
      </c>
      <c r="B124" t="s">
        <v>121</v>
      </c>
      <c r="C124" s="109">
        <v>435</v>
      </c>
      <c r="D124" s="107">
        <v>157.98258291069101</v>
      </c>
      <c r="E124" s="112">
        <v>2.7534680848072313</v>
      </c>
      <c r="F124">
        <v>1</v>
      </c>
      <c r="G124" s="117">
        <v>174000</v>
      </c>
      <c r="H124" s="109">
        <v>435</v>
      </c>
      <c r="I124" s="109">
        <v>0</v>
      </c>
      <c r="J124" s="117">
        <v>0</v>
      </c>
      <c r="K124" s="109">
        <v>0</v>
      </c>
      <c r="L124" s="109">
        <v>1</v>
      </c>
      <c r="M124" s="117">
        <v>174000</v>
      </c>
      <c r="N124" s="117">
        <v>435</v>
      </c>
      <c r="O124" s="117">
        <v>0</v>
      </c>
      <c r="P124" s="120">
        <v>0</v>
      </c>
      <c r="Q124" s="120">
        <v>0</v>
      </c>
      <c r="R124" s="120">
        <v>0</v>
      </c>
      <c r="S124" s="117">
        <v>174000</v>
      </c>
      <c r="T124" s="117">
        <v>171913</v>
      </c>
      <c r="U124" s="117">
        <v>171913</v>
      </c>
      <c r="V124" s="117">
        <v>163317</v>
      </c>
      <c r="W124" s="117">
        <v>8596</v>
      </c>
      <c r="X124" s="117">
        <v>171913</v>
      </c>
      <c r="Y124" s="117">
        <v>0</v>
      </c>
      <c r="Z124" s="117">
        <v>173882</v>
      </c>
      <c r="AA124" s="117">
        <v>-1969</v>
      </c>
      <c r="AB124" s="117">
        <v>165188</v>
      </c>
      <c r="AC124" s="117">
        <v>6725</v>
      </c>
      <c r="AD124" s="117">
        <v>171913</v>
      </c>
      <c r="AE124">
        <v>0</v>
      </c>
    </row>
    <row r="125" spans="1:31" x14ac:dyDescent="0.35">
      <c r="A125">
        <v>4228</v>
      </c>
      <c r="B125" t="s">
        <v>122</v>
      </c>
      <c r="C125" s="109">
        <v>857</v>
      </c>
      <c r="D125" s="107">
        <v>92.390760303340798</v>
      </c>
      <c r="E125" s="112">
        <v>9.2758193263727406</v>
      </c>
      <c r="F125">
        <v>0</v>
      </c>
      <c r="G125" s="117">
        <v>0</v>
      </c>
      <c r="H125" s="109">
        <v>0</v>
      </c>
      <c r="I125" s="109">
        <v>1</v>
      </c>
      <c r="J125" s="117">
        <v>85700</v>
      </c>
      <c r="K125" s="109">
        <v>857</v>
      </c>
      <c r="L125" s="109">
        <v>1</v>
      </c>
      <c r="M125" s="117">
        <v>85700</v>
      </c>
      <c r="N125" s="117">
        <v>857</v>
      </c>
      <c r="O125" s="117">
        <v>87300</v>
      </c>
      <c r="P125" s="120">
        <v>0</v>
      </c>
      <c r="Q125" s="120">
        <v>0</v>
      </c>
      <c r="R125" s="120">
        <v>0</v>
      </c>
      <c r="S125" s="117">
        <v>85700</v>
      </c>
      <c r="T125" s="117">
        <v>84672</v>
      </c>
      <c r="U125" s="117">
        <v>84672</v>
      </c>
      <c r="V125" s="117">
        <v>80438</v>
      </c>
      <c r="W125" s="117">
        <v>4234</v>
      </c>
      <c r="X125" s="117">
        <v>84672</v>
      </c>
      <c r="Y125" s="117">
        <v>0</v>
      </c>
      <c r="Z125" s="117">
        <v>85642</v>
      </c>
      <c r="AA125" s="117">
        <v>-970</v>
      </c>
      <c r="AB125" s="117">
        <v>81360</v>
      </c>
      <c r="AC125" s="117">
        <v>3312</v>
      </c>
      <c r="AD125" s="117">
        <v>84672</v>
      </c>
      <c r="AE125">
        <v>0</v>
      </c>
    </row>
    <row r="126" spans="1:31" x14ac:dyDescent="0.35">
      <c r="A126">
        <v>4235</v>
      </c>
      <c r="B126" t="s">
        <v>123</v>
      </c>
      <c r="C126" s="109">
        <v>157</v>
      </c>
      <c r="D126" s="107">
        <v>36.925212449053603</v>
      </c>
      <c r="E126" s="112">
        <v>4.2518374191242856</v>
      </c>
      <c r="F126">
        <v>1</v>
      </c>
      <c r="G126" s="117">
        <v>62800</v>
      </c>
      <c r="H126" s="109">
        <v>157</v>
      </c>
      <c r="I126" s="109">
        <v>0</v>
      </c>
      <c r="J126" s="117">
        <v>0</v>
      </c>
      <c r="K126" s="109">
        <v>0</v>
      </c>
      <c r="L126" s="109">
        <v>1</v>
      </c>
      <c r="M126" s="117">
        <v>62800</v>
      </c>
      <c r="N126" s="117">
        <v>157</v>
      </c>
      <c r="O126" s="117">
        <v>0</v>
      </c>
      <c r="P126" s="120">
        <v>0</v>
      </c>
      <c r="Q126" s="120">
        <v>0</v>
      </c>
      <c r="R126" s="120">
        <v>0</v>
      </c>
      <c r="S126" s="117">
        <v>62800</v>
      </c>
      <c r="T126" s="117">
        <v>62047</v>
      </c>
      <c r="U126" s="117">
        <v>62047</v>
      </c>
      <c r="V126" s="117">
        <v>58945</v>
      </c>
      <c r="W126" s="117">
        <v>3102</v>
      </c>
      <c r="X126" s="117">
        <v>62047</v>
      </c>
      <c r="Y126" s="117">
        <v>0</v>
      </c>
      <c r="Z126" s="117">
        <v>62757</v>
      </c>
      <c r="AA126" s="117">
        <v>-710</v>
      </c>
      <c r="AB126" s="117">
        <v>59619</v>
      </c>
      <c r="AC126" s="117">
        <v>2428</v>
      </c>
      <c r="AD126" s="117">
        <v>62047</v>
      </c>
      <c r="AE126">
        <v>0</v>
      </c>
    </row>
    <row r="127" spans="1:31" x14ac:dyDescent="0.35">
      <c r="A127">
        <v>4151</v>
      </c>
      <c r="B127" t="s">
        <v>119</v>
      </c>
      <c r="C127" s="109">
        <v>890</v>
      </c>
      <c r="D127" s="107">
        <v>124.595664235301</v>
      </c>
      <c r="E127" s="112">
        <v>7.1431057048600026</v>
      </c>
      <c r="F127">
        <v>0</v>
      </c>
      <c r="G127" s="117">
        <v>0</v>
      </c>
      <c r="H127" s="109">
        <v>0</v>
      </c>
      <c r="I127" s="109">
        <v>1</v>
      </c>
      <c r="J127" s="117">
        <v>89000</v>
      </c>
      <c r="K127" s="109">
        <v>890</v>
      </c>
      <c r="L127" s="109">
        <v>1</v>
      </c>
      <c r="M127" s="117">
        <v>89000</v>
      </c>
      <c r="N127" s="117">
        <v>890</v>
      </c>
      <c r="O127" s="117">
        <v>86200</v>
      </c>
      <c r="P127" s="120">
        <v>0</v>
      </c>
      <c r="Q127" s="120">
        <v>0</v>
      </c>
      <c r="R127" s="120">
        <v>0</v>
      </c>
      <c r="S127" s="117">
        <v>89000</v>
      </c>
      <c r="T127" s="117">
        <v>87932</v>
      </c>
      <c r="U127" s="117">
        <v>87932</v>
      </c>
      <c r="V127" s="117">
        <v>83535</v>
      </c>
      <c r="W127" s="117">
        <v>4397</v>
      </c>
      <c r="X127" s="117">
        <v>87932</v>
      </c>
      <c r="Y127" s="117">
        <v>0</v>
      </c>
      <c r="Z127" s="117">
        <v>88940</v>
      </c>
      <c r="AA127" s="117">
        <v>-1008</v>
      </c>
      <c r="AB127" s="117">
        <v>84493</v>
      </c>
      <c r="AC127" s="117">
        <v>3439</v>
      </c>
      <c r="AD127" s="117">
        <v>87932</v>
      </c>
      <c r="AE127">
        <v>0</v>
      </c>
    </row>
    <row r="128" spans="1:31" x14ac:dyDescent="0.35">
      <c r="A128">
        <v>490</v>
      </c>
      <c r="B128" t="s">
        <v>21</v>
      </c>
      <c r="C128" s="109">
        <v>437</v>
      </c>
      <c r="D128" s="107">
        <v>114.376958892133</v>
      </c>
      <c r="E128" s="112">
        <v>3.8206995904841934</v>
      </c>
      <c r="F128">
        <v>1</v>
      </c>
      <c r="G128" s="117">
        <v>174800</v>
      </c>
      <c r="H128" s="109">
        <v>437</v>
      </c>
      <c r="I128" s="109">
        <v>0</v>
      </c>
      <c r="J128" s="117">
        <v>0</v>
      </c>
      <c r="K128" s="109">
        <v>0</v>
      </c>
      <c r="L128" s="109">
        <v>1</v>
      </c>
      <c r="M128" s="117">
        <v>174800</v>
      </c>
      <c r="N128" s="117">
        <v>437</v>
      </c>
      <c r="O128" s="117">
        <v>0</v>
      </c>
      <c r="P128" s="120">
        <v>0</v>
      </c>
      <c r="Q128" s="120">
        <v>0</v>
      </c>
      <c r="R128" s="120">
        <v>0</v>
      </c>
      <c r="S128" s="117">
        <v>174800</v>
      </c>
      <c r="T128" s="117">
        <v>172703</v>
      </c>
      <c r="U128" s="117">
        <v>172703</v>
      </c>
      <c r="V128" s="117">
        <v>164068</v>
      </c>
      <c r="W128" s="117">
        <v>8635</v>
      </c>
      <c r="X128" s="117">
        <v>172703</v>
      </c>
      <c r="Y128" s="117">
        <v>0</v>
      </c>
      <c r="Z128" s="117">
        <v>174681</v>
      </c>
      <c r="AA128" s="117">
        <v>-1978</v>
      </c>
      <c r="AB128" s="117">
        <v>165947</v>
      </c>
      <c r="AC128" s="117">
        <v>6756</v>
      </c>
      <c r="AD128" s="117">
        <v>172703</v>
      </c>
      <c r="AE128">
        <v>0</v>
      </c>
    </row>
    <row r="129" spans="1:31" x14ac:dyDescent="0.35">
      <c r="A129">
        <v>4270</v>
      </c>
      <c r="B129" t="s">
        <v>125</v>
      </c>
      <c r="C129" s="109">
        <v>245</v>
      </c>
      <c r="D129" s="107">
        <v>81.148546449597603</v>
      </c>
      <c r="E129" s="112">
        <v>3.0191545100832164</v>
      </c>
      <c r="F129">
        <v>1</v>
      </c>
      <c r="G129" s="117">
        <v>98000</v>
      </c>
      <c r="H129" s="109">
        <v>245</v>
      </c>
      <c r="I129" s="109">
        <v>0</v>
      </c>
      <c r="J129" s="117">
        <v>0</v>
      </c>
      <c r="K129" s="109">
        <v>0</v>
      </c>
      <c r="L129" s="109">
        <v>1</v>
      </c>
      <c r="M129" s="117">
        <v>98000</v>
      </c>
      <c r="N129" s="117">
        <v>245</v>
      </c>
      <c r="O129" s="117">
        <v>0</v>
      </c>
      <c r="P129" s="120">
        <v>0</v>
      </c>
      <c r="Q129" s="120">
        <v>0</v>
      </c>
      <c r="R129" s="120">
        <v>0</v>
      </c>
      <c r="S129" s="117">
        <v>98000</v>
      </c>
      <c r="T129" s="117">
        <v>96824</v>
      </c>
      <c r="U129" s="117">
        <v>96824</v>
      </c>
      <c r="V129" s="117">
        <v>91983</v>
      </c>
      <c r="W129" s="117">
        <v>4841</v>
      </c>
      <c r="X129" s="117">
        <v>96824</v>
      </c>
      <c r="Y129" s="117">
        <v>0</v>
      </c>
      <c r="Z129" s="117">
        <v>97933</v>
      </c>
      <c r="AA129" s="117">
        <v>-1109</v>
      </c>
      <c r="AB129" s="117">
        <v>93036</v>
      </c>
      <c r="AC129" s="117">
        <v>3788</v>
      </c>
      <c r="AD129" s="117">
        <v>96824</v>
      </c>
      <c r="AE129">
        <v>0</v>
      </c>
    </row>
    <row r="130" spans="1:31" x14ac:dyDescent="0.35">
      <c r="A130">
        <v>4330</v>
      </c>
      <c r="B130" t="s">
        <v>126</v>
      </c>
      <c r="C130" s="109">
        <v>106</v>
      </c>
      <c r="D130" s="107">
        <v>108.282901759937</v>
      </c>
      <c r="E130" s="112">
        <v>0.97891724618723097</v>
      </c>
      <c r="F130">
        <v>1</v>
      </c>
      <c r="G130" s="117">
        <v>42400</v>
      </c>
      <c r="H130" s="109">
        <v>106</v>
      </c>
      <c r="I130" s="109">
        <v>0</v>
      </c>
      <c r="J130" s="117">
        <v>0</v>
      </c>
      <c r="K130" s="109">
        <v>0</v>
      </c>
      <c r="L130" s="109">
        <v>1</v>
      </c>
      <c r="M130" s="117">
        <v>42400</v>
      </c>
      <c r="N130" s="117">
        <v>106</v>
      </c>
      <c r="O130" s="117">
        <v>0</v>
      </c>
      <c r="P130" s="120">
        <v>0</v>
      </c>
      <c r="Q130" s="120">
        <v>0</v>
      </c>
      <c r="R130" s="120">
        <v>0</v>
      </c>
      <c r="S130" s="117">
        <v>42400</v>
      </c>
      <c r="T130" s="117">
        <v>41891</v>
      </c>
      <c r="U130" s="117">
        <v>41891</v>
      </c>
      <c r="V130" s="117">
        <v>39796</v>
      </c>
      <c r="W130" s="117">
        <v>2095</v>
      </c>
      <c r="X130" s="117">
        <v>41891</v>
      </c>
      <c r="Y130" s="117">
        <v>0</v>
      </c>
      <c r="Z130" s="117">
        <v>42371</v>
      </c>
      <c r="AA130" s="117">
        <v>-480</v>
      </c>
      <c r="AB130" s="117">
        <v>40252</v>
      </c>
      <c r="AC130" s="117">
        <v>1639</v>
      </c>
      <c r="AD130" s="117">
        <v>41891</v>
      </c>
      <c r="AE130">
        <v>0</v>
      </c>
    </row>
    <row r="131" spans="1:31" x14ac:dyDescent="0.35">
      <c r="A131">
        <v>4347</v>
      </c>
      <c r="B131" t="s">
        <v>127</v>
      </c>
      <c r="C131" s="109">
        <v>721</v>
      </c>
      <c r="D131" s="107">
        <v>586.33001882366898</v>
      </c>
      <c r="E131" s="112">
        <v>1.2296829035745331</v>
      </c>
      <c r="F131">
        <v>1</v>
      </c>
      <c r="G131" s="117">
        <v>288400</v>
      </c>
      <c r="H131" s="109">
        <v>721</v>
      </c>
      <c r="I131" s="109">
        <v>0</v>
      </c>
      <c r="J131" s="117">
        <v>0</v>
      </c>
      <c r="K131" s="109">
        <v>0</v>
      </c>
      <c r="L131" s="109">
        <v>1</v>
      </c>
      <c r="M131" s="117">
        <v>288400</v>
      </c>
      <c r="N131" s="117">
        <v>721</v>
      </c>
      <c r="O131" s="117">
        <v>0</v>
      </c>
      <c r="P131" s="120">
        <v>0</v>
      </c>
      <c r="Q131" s="120">
        <v>0</v>
      </c>
      <c r="R131" s="120">
        <v>0</v>
      </c>
      <c r="S131" s="117">
        <v>288400</v>
      </c>
      <c r="T131" s="117">
        <v>284940</v>
      </c>
      <c r="U131" s="117">
        <v>284940</v>
      </c>
      <c r="V131" s="117">
        <v>270693</v>
      </c>
      <c r="W131" s="117">
        <v>14247</v>
      </c>
      <c r="X131" s="117">
        <v>284940</v>
      </c>
      <c r="Y131" s="117">
        <v>0</v>
      </c>
      <c r="Z131" s="117">
        <v>288204</v>
      </c>
      <c r="AA131" s="117">
        <v>-3264</v>
      </c>
      <c r="AB131" s="117">
        <v>273794</v>
      </c>
      <c r="AC131" s="117">
        <v>11146</v>
      </c>
      <c r="AD131" s="117">
        <v>284940</v>
      </c>
      <c r="AE131">
        <v>0</v>
      </c>
    </row>
    <row r="132" spans="1:31" x14ac:dyDescent="0.35">
      <c r="A132">
        <v>4368</v>
      </c>
      <c r="B132" t="s">
        <v>128</v>
      </c>
      <c r="C132" s="109">
        <v>552</v>
      </c>
      <c r="D132" s="107">
        <v>367.12042330012702</v>
      </c>
      <c r="E132" s="112">
        <v>1.5035938208992825</v>
      </c>
      <c r="F132">
        <v>1</v>
      </c>
      <c r="G132" s="117">
        <v>220800</v>
      </c>
      <c r="H132" s="109">
        <v>552</v>
      </c>
      <c r="I132" s="109">
        <v>0</v>
      </c>
      <c r="J132" s="117">
        <v>0</v>
      </c>
      <c r="K132" s="109">
        <v>0</v>
      </c>
      <c r="L132" s="109">
        <v>1</v>
      </c>
      <c r="M132" s="117">
        <v>220800</v>
      </c>
      <c r="N132" s="117">
        <v>552</v>
      </c>
      <c r="O132" s="117">
        <v>0</v>
      </c>
      <c r="P132" s="120">
        <v>0</v>
      </c>
      <c r="Q132" s="120">
        <v>0</v>
      </c>
      <c r="R132" s="120">
        <v>0</v>
      </c>
      <c r="S132" s="117">
        <v>220800</v>
      </c>
      <c r="T132" s="117">
        <v>218151</v>
      </c>
      <c r="U132" s="117">
        <v>218151</v>
      </c>
      <c r="V132" s="117">
        <v>207243</v>
      </c>
      <c r="W132" s="117">
        <v>10908</v>
      </c>
      <c r="X132" s="117">
        <v>218151</v>
      </c>
      <c r="Y132" s="117">
        <v>0</v>
      </c>
      <c r="Z132" s="117">
        <v>220650</v>
      </c>
      <c r="AA132" s="117">
        <v>-2499</v>
      </c>
      <c r="AB132" s="117">
        <v>209618</v>
      </c>
      <c r="AC132" s="117">
        <v>8533</v>
      </c>
      <c r="AD132" s="117">
        <v>218151</v>
      </c>
      <c r="AE132">
        <v>0</v>
      </c>
    </row>
    <row r="133" spans="1:31" x14ac:dyDescent="0.35">
      <c r="A133">
        <v>4459</v>
      </c>
      <c r="B133" t="s">
        <v>130</v>
      </c>
      <c r="C133" s="109">
        <v>270</v>
      </c>
      <c r="D133" s="107">
        <v>82.849912377806405</v>
      </c>
      <c r="E133" s="112">
        <v>3.2589050760701448</v>
      </c>
      <c r="F133">
        <v>1</v>
      </c>
      <c r="G133" s="117">
        <v>108000</v>
      </c>
      <c r="H133" s="109">
        <v>270</v>
      </c>
      <c r="I133" s="109">
        <v>0</v>
      </c>
      <c r="J133" s="117">
        <v>0</v>
      </c>
      <c r="K133" s="109">
        <v>0</v>
      </c>
      <c r="L133" s="109">
        <v>1</v>
      </c>
      <c r="M133" s="117">
        <v>108000</v>
      </c>
      <c r="N133" s="117">
        <v>270</v>
      </c>
      <c r="O133" s="117">
        <v>0</v>
      </c>
      <c r="P133" s="120">
        <v>0</v>
      </c>
      <c r="Q133" s="120">
        <v>0</v>
      </c>
      <c r="R133" s="120">
        <v>0</v>
      </c>
      <c r="S133" s="117">
        <v>108000</v>
      </c>
      <c r="T133" s="117">
        <v>106704</v>
      </c>
      <c r="U133" s="117">
        <v>106704</v>
      </c>
      <c r="V133" s="117">
        <v>101369</v>
      </c>
      <c r="W133" s="117">
        <v>5335</v>
      </c>
      <c r="X133" s="117">
        <v>106704</v>
      </c>
      <c r="Y133" s="117">
        <v>0</v>
      </c>
      <c r="Z133" s="117">
        <v>107927</v>
      </c>
      <c r="AA133" s="117">
        <v>-1223</v>
      </c>
      <c r="AB133" s="117">
        <v>102531</v>
      </c>
      <c r="AC133" s="117">
        <v>4173</v>
      </c>
      <c r="AD133" s="117">
        <v>106704</v>
      </c>
      <c r="AE133">
        <v>0</v>
      </c>
    </row>
    <row r="134" spans="1:31" x14ac:dyDescent="0.35">
      <c r="A134">
        <v>4508</v>
      </c>
      <c r="B134" t="s">
        <v>131</v>
      </c>
      <c r="C134" s="109">
        <v>416</v>
      </c>
      <c r="D134" s="107">
        <v>60.940404376872003</v>
      </c>
      <c r="E134" s="112">
        <v>6.8263413125279424</v>
      </c>
      <c r="F134">
        <v>1</v>
      </c>
      <c r="G134" s="117">
        <v>166400</v>
      </c>
      <c r="H134" s="109">
        <v>416</v>
      </c>
      <c r="I134" s="109">
        <v>0</v>
      </c>
      <c r="J134" s="117">
        <v>0</v>
      </c>
      <c r="K134" s="109">
        <v>0</v>
      </c>
      <c r="L134" s="109">
        <v>1</v>
      </c>
      <c r="M134" s="117">
        <v>166400</v>
      </c>
      <c r="N134" s="117">
        <v>416</v>
      </c>
      <c r="O134" s="117">
        <v>0</v>
      </c>
      <c r="P134" s="120">
        <v>0</v>
      </c>
      <c r="Q134" s="120">
        <v>0</v>
      </c>
      <c r="R134" s="120">
        <v>0</v>
      </c>
      <c r="S134" s="117">
        <v>166400</v>
      </c>
      <c r="T134" s="117">
        <v>164404</v>
      </c>
      <c r="U134" s="117">
        <v>164404</v>
      </c>
      <c r="V134" s="117">
        <v>156184</v>
      </c>
      <c r="W134" s="117">
        <v>8220</v>
      </c>
      <c r="X134" s="117">
        <v>164404</v>
      </c>
      <c r="Y134" s="117">
        <v>0</v>
      </c>
      <c r="Z134" s="117">
        <v>166287</v>
      </c>
      <c r="AA134" s="117">
        <v>-1883</v>
      </c>
      <c r="AB134" s="117">
        <v>157973</v>
      </c>
      <c r="AC134" s="117">
        <v>6431</v>
      </c>
      <c r="AD134" s="117">
        <v>164404</v>
      </c>
      <c r="AE134">
        <v>0</v>
      </c>
    </row>
    <row r="135" spans="1:31" x14ac:dyDescent="0.35">
      <c r="A135">
        <v>4529</v>
      </c>
      <c r="B135" t="s">
        <v>133</v>
      </c>
      <c r="C135" s="109">
        <v>304</v>
      </c>
      <c r="D135" s="107">
        <v>64.964773229802702</v>
      </c>
      <c r="E135" s="112">
        <v>4.6794591112424522</v>
      </c>
      <c r="F135">
        <v>1</v>
      </c>
      <c r="G135" s="117">
        <v>121600</v>
      </c>
      <c r="H135" s="109">
        <v>304</v>
      </c>
      <c r="I135" s="109">
        <v>0</v>
      </c>
      <c r="J135" s="117">
        <v>0</v>
      </c>
      <c r="K135" s="109">
        <v>0</v>
      </c>
      <c r="L135" s="109">
        <v>1</v>
      </c>
      <c r="M135" s="117">
        <v>121600</v>
      </c>
      <c r="N135" s="117">
        <v>304</v>
      </c>
      <c r="O135" s="117">
        <v>0</v>
      </c>
      <c r="P135" s="120">
        <v>0</v>
      </c>
      <c r="Q135" s="120">
        <v>0</v>
      </c>
      <c r="R135" s="120">
        <v>0</v>
      </c>
      <c r="S135" s="117">
        <v>121600</v>
      </c>
      <c r="T135" s="117">
        <v>120141</v>
      </c>
      <c r="U135" s="117">
        <v>120141</v>
      </c>
      <c r="V135" s="117">
        <v>114134</v>
      </c>
      <c r="W135" s="117">
        <v>6007</v>
      </c>
      <c r="X135" s="117">
        <v>120141</v>
      </c>
      <c r="Y135" s="117">
        <v>0</v>
      </c>
      <c r="Z135" s="117">
        <v>121517</v>
      </c>
      <c r="AA135" s="117">
        <v>-1376</v>
      </c>
      <c r="AB135" s="117">
        <v>115441</v>
      </c>
      <c r="AC135" s="117">
        <v>4700</v>
      </c>
      <c r="AD135" s="117">
        <v>120141</v>
      </c>
      <c r="AE135">
        <v>0</v>
      </c>
    </row>
    <row r="136" spans="1:31" x14ac:dyDescent="0.35">
      <c r="A136">
        <v>4557</v>
      </c>
      <c r="B136" t="s">
        <v>444</v>
      </c>
      <c r="C136" s="109">
        <v>297</v>
      </c>
      <c r="D136" s="107">
        <v>88.635644034285903</v>
      </c>
      <c r="E136" s="112">
        <v>3.3507964345034251</v>
      </c>
      <c r="F136">
        <v>1</v>
      </c>
      <c r="G136" s="117">
        <v>118800</v>
      </c>
      <c r="H136" s="109">
        <v>297</v>
      </c>
      <c r="I136" s="109">
        <v>0</v>
      </c>
      <c r="J136" s="117">
        <v>0</v>
      </c>
      <c r="K136" s="109">
        <v>0</v>
      </c>
      <c r="L136" s="109">
        <v>1</v>
      </c>
      <c r="M136" s="117">
        <v>118800</v>
      </c>
      <c r="N136" s="117">
        <v>297</v>
      </c>
      <c r="O136" s="117">
        <v>0</v>
      </c>
      <c r="P136" s="120">
        <v>0</v>
      </c>
      <c r="Q136" s="120">
        <v>0</v>
      </c>
      <c r="R136" s="120">
        <v>0</v>
      </c>
      <c r="S136" s="117">
        <v>118800</v>
      </c>
      <c r="T136" s="117">
        <v>117375</v>
      </c>
      <c r="U136" s="117">
        <v>117375</v>
      </c>
      <c r="V136" s="117">
        <v>111506</v>
      </c>
      <c r="W136" s="117">
        <v>5869</v>
      </c>
      <c r="X136" s="117">
        <v>117375</v>
      </c>
      <c r="Y136" s="117">
        <v>0</v>
      </c>
      <c r="Z136" s="117">
        <v>118719</v>
      </c>
      <c r="AA136" s="117">
        <v>-1344</v>
      </c>
      <c r="AB136" s="117">
        <v>112783</v>
      </c>
      <c r="AC136" s="117">
        <v>4592</v>
      </c>
      <c r="AD136" s="117">
        <v>117375</v>
      </c>
      <c r="AE136">
        <v>0</v>
      </c>
    </row>
    <row r="137" spans="1:31" x14ac:dyDescent="0.35">
      <c r="A137">
        <v>4571</v>
      </c>
      <c r="B137" t="s">
        <v>134</v>
      </c>
      <c r="C137" s="109">
        <v>410</v>
      </c>
      <c r="D137" s="107">
        <v>418.53116746042502</v>
      </c>
      <c r="E137" s="112">
        <v>0.97961641061957061</v>
      </c>
      <c r="F137">
        <v>1</v>
      </c>
      <c r="G137" s="117">
        <v>164000</v>
      </c>
      <c r="H137" s="109">
        <v>410</v>
      </c>
      <c r="I137" s="109">
        <v>0</v>
      </c>
      <c r="J137" s="117">
        <v>0</v>
      </c>
      <c r="K137" s="109">
        <v>0</v>
      </c>
      <c r="L137" s="109">
        <v>1</v>
      </c>
      <c r="M137" s="117">
        <v>164000</v>
      </c>
      <c r="N137" s="117">
        <v>410</v>
      </c>
      <c r="O137" s="117">
        <v>0</v>
      </c>
      <c r="P137" s="120">
        <v>0</v>
      </c>
      <c r="Q137" s="120">
        <v>0</v>
      </c>
      <c r="R137" s="120">
        <v>0</v>
      </c>
      <c r="S137" s="117">
        <v>164000</v>
      </c>
      <c r="T137" s="117">
        <v>162032</v>
      </c>
      <c r="U137" s="117">
        <v>162032</v>
      </c>
      <c r="V137" s="117">
        <v>153930</v>
      </c>
      <c r="W137" s="117">
        <v>8102</v>
      </c>
      <c r="X137" s="117">
        <v>162032</v>
      </c>
      <c r="Y137" s="117">
        <v>0</v>
      </c>
      <c r="Z137" s="117">
        <v>163889</v>
      </c>
      <c r="AA137" s="117">
        <v>-1857</v>
      </c>
      <c r="AB137" s="117">
        <v>155695</v>
      </c>
      <c r="AC137" s="117">
        <v>6337</v>
      </c>
      <c r="AD137" s="117">
        <v>162032</v>
      </c>
      <c r="AE137">
        <v>0</v>
      </c>
    </row>
    <row r="138" spans="1:31" x14ac:dyDescent="0.35">
      <c r="A138">
        <v>4606</v>
      </c>
      <c r="B138" t="s">
        <v>135</v>
      </c>
      <c r="C138" s="109">
        <v>365</v>
      </c>
      <c r="D138" s="107">
        <v>90.600211999622502</v>
      </c>
      <c r="E138" s="112">
        <v>4.0286881448083234</v>
      </c>
      <c r="F138">
        <v>1</v>
      </c>
      <c r="G138" s="117">
        <v>146000</v>
      </c>
      <c r="H138" s="109">
        <v>365</v>
      </c>
      <c r="I138" s="109">
        <v>0</v>
      </c>
      <c r="J138" s="117">
        <v>0</v>
      </c>
      <c r="K138" s="109">
        <v>0</v>
      </c>
      <c r="L138" s="109">
        <v>1</v>
      </c>
      <c r="M138" s="117">
        <v>146000</v>
      </c>
      <c r="N138" s="117">
        <v>365</v>
      </c>
      <c r="O138" s="117">
        <v>0</v>
      </c>
      <c r="P138" s="120">
        <v>0</v>
      </c>
      <c r="Q138" s="120">
        <v>0</v>
      </c>
      <c r="R138" s="120">
        <v>0</v>
      </c>
      <c r="S138" s="117">
        <v>146000</v>
      </c>
      <c r="T138" s="117">
        <v>144248</v>
      </c>
      <c r="U138" s="117">
        <v>144248</v>
      </c>
      <c r="V138" s="117">
        <v>137036</v>
      </c>
      <c r="W138" s="117">
        <v>7212</v>
      </c>
      <c r="X138" s="117">
        <v>144248</v>
      </c>
      <c r="Y138" s="117">
        <v>0</v>
      </c>
      <c r="Z138" s="117">
        <v>145901</v>
      </c>
      <c r="AA138" s="117">
        <v>-1653</v>
      </c>
      <c r="AB138" s="117">
        <v>138606</v>
      </c>
      <c r="AC138" s="117">
        <v>5642</v>
      </c>
      <c r="AD138" s="117">
        <v>144248</v>
      </c>
      <c r="AE138">
        <v>0</v>
      </c>
    </row>
    <row r="139" spans="1:31" x14ac:dyDescent="0.35">
      <c r="A139">
        <v>4634</v>
      </c>
      <c r="B139" t="s">
        <v>136</v>
      </c>
      <c r="C139" s="109">
        <v>487</v>
      </c>
      <c r="D139" s="107">
        <v>60.136054307899997</v>
      </c>
      <c r="E139" s="112">
        <v>8.0983031827550978</v>
      </c>
      <c r="F139">
        <v>1</v>
      </c>
      <c r="G139" s="117">
        <v>194800</v>
      </c>
      <c r="H139" s="109">
        <v>487</v>
      </c>
      <c r="I139" s="109">
        <v>0</v>
      </c>
      <c r="J139" s="117">
        <v>0</v>
      </c>
      <c r="K139" s="109">
        <v>0</v>
      </c>
      <c r="L139" s="109">
        <v>1</v>
      </c>
      <c r="M139" s="117">
        <v>194800</v>
      </c>
      <c r="N139" s="117">
        <v>487</v>
      </c>
      <c r="O139" s="117">
        <v>0</v>
      </c>
      <c r="P139" s="120">
        <v>0</v>
      </c>
      <c r="Q139" s="120">
        <v>0</v>
      </c>
      <c r="R139" s="120">
        <v>0</v>
      </c>
      <c r="S139" s="117">
        <v>194800</v>
      </c>
      <c r="T139" s="117">
        <v>192463</v>
      </c>
      <c r="U139" s="117">
        <v>192463</v>
      </c>
      <c r="V139" s="117">
        <v>182840</v>
      </c>
      <c r="W139" s="117">
        <v>9623</v>
      </c>
      <c r="X139" s="117">
        <v>192463</v>
      </c>
      <c r="Y139" s="117">
        <v>0</v>
      </c>
      <c r="Z139" s="117">
        <v>194668</v>
      </c>
      <c r="AA139" s="117">
        <v>-2205</v>
      </c>
      <c r="AB139" s="117">
        <v>184935</v>
      </c>
      <c r="AC139" s="117">
        <v>7528</v>
      </c>
      <c r="AD139" s="117">
        <v>192463</v>
      </c>
      <c r="AE139">
        <v>0</v>
      </c>
    </row>
    <row r="140" spans="1:31" x14ac:dyDescent="0.35">
      <c r="A140">
        <v>4641</v>
      </c>
      <c r="B140" t="s">
        <v>137</v>
      </c>
      <c r="C140" s="109">
        <v>753</v>
      </c>
      <c r="D140" s="107">
        <v>91.431961622976999</v>
      </c>
      <c r="E140" s="112">
        <v>8.2356321206912604</v>
      </c>
      <c r="F140">
        <v>0</v>
      </c>
      <c r="G140" s="117">
        <v>0</v>
      </c>
      <c r="H140" s="109">
        <v>0</v>
      </c>
      <c r="I140" s="109">
        <v>1</v>
      </c>
      <c r="J140" s="117">
        <v>75300</v>
      </c>
      <c r="K140" s="109">
        <v>753</v>
      </c>
      <c r="L140" s="109">
        <v>1</v>
      </c>
      <c r="M140" s="117">
        <v>75300</v>
      </c>
      <c r="N140" s="117">
        <v>753</v>
      </c>
      <c r="O140" s="117">
        <v>77000</v>
      </c>
      <c r="P140" s="120">
        <v>0</v>
      </c>
      <c r="Q140" s="120">
        <v>0</v>
      </c>
      <c r="R140" s="120">
        <v>0</v>
      </c>
      <c r="S140" s="117">
        <v>75300</v>
      </c>
      <c r="T140" s="117">
        <v>74397</v>
      </c>
      <c r="U140" s="117">
        <v>74397</v>
      </c>
      <c r="V140" s="117">
        <v>70677</v>
      </c>
      <c r="W140" s="117">
        <v>3720</v>
      </c>
      <c r="X140" s="117">
        <v>74397</v>
      </c>
      <c r="Y140" s="117">
        <v>0</v>
      </c>
      <c r="Z140" s="117">
        <v>75249</v>
      </c>
      <c r="AA140" s="117">
        <v>-852</v>
      </c>
      <c r="AB140" s="117">
        <v>71487</v>
      </c>
      <c r="AC140" s="117">
        <v>2910</v>
      </c>
      <c r="AD140" s="117">
        <v>74397</v>
      </c>
      <c r="AE140">
        <v>0</v>
      </c>
    </row>
    <row r="141" spans="1:31" x14ac:dyDescent="0.35">
      <c r="A141">
        <v>4760</v>
      </c>
      <c r="B141" t="s">
        <v>139</v>
      </c>
      <c r="C141" s="109">
        <v>637</v>
      </c>
      <c r="D141" s="107">
        <v>111.528038891817</v>
      </c>
      <c r="E141" s="112">
        <v>5.7115681969257484</v>
      </c>
      <c r="F141">
        <v>1</v>
      </c>
      <c r="G141" s="117">
        <v>254800</v>
      </c>
      <c r="H141" s="109">
        <v>637</v>
      </c>
      <c r="I141" s="109">
        <v>0</v>
      </c>
      <c r="J141" s="117">
        <v>0</v>
      </c>
      <c r="K141" s="109">
        <v>0</v>
      </c>
      <c r="L141" s="109">
        <v>1</v>
      </c>
      <c r="M141" s="117">
        <v>254800</v>
      </c>
      <c r="N141" s="117">
        <v>637</v>
      </c>
      <c r="O141" s="117">
        <v>0</v>
      </c>
      <c r="P141" s="120">
        <v>0</v>
      </c>
      <c r="Q141" s="120">
        <v>0</v>
      </c>
      <c r="R141" s="120">
        <v>0</v>
      </c>
      <c r="S141" s="117">
        <v>254800</v>
      </c>
      <c r="T141" s="117">
        <v>251743</v>
      </c>
      <c r="U141" s="117">
        <v>251743</v>
      </c>
      <c r="V141" s="117">
        <v>239156</v>
      </c>
      <c r="W141" s="117">
        <v>12587</v>
      </c>
      <c r="X141" s="117">
        <v>251743</v>
      </c>
      <c r="Y141" s="117">
        <v>0</v>
      </c>
      <c r="Z141" s="117">
        <v>254627</v>
      </c>
      <c r="AA141" s="117">
        <v>-2884</v>
      </c>
      <c r="AB141" s="117">
        <v>241896</v>
      </c>
      <c r="AC141" s="117">
        <v>9847</v>
      </c>
      <c r="AD141" s="117">
        <v>251743</v>
      </c>
      <c r="AE141">
        <v>0</v>
      </c>
    </row>
    <row r="142" spans="1:31" x14ac:dyDescent="0.35">
      <c r="A142">
        <v>4795</v>
      </c>
      <c r="B142" t="s">
        <v>140</v>
      </c>
      <c r="C142" s="109">
        <v>498</v>
      </c>
      <c r="D142" s="107">
        <v>282.56387555005301</v>
      </c>
      <c r="E142" s="112">
        <v>1.7624333578755182</v>
      </c>
      <c r="F142">
        <v>1</v>
      </c>
      <c r="G142" s="117">
        <v>199200</v>
      </c>
      <c r="H142" s="109">
        <v>498</v>
      </c>
      <c r="I142" s="109">
        <v>0</v>
      </c>
      <c r="J142" s="117">
        <v>0</v>
      </c>
      <c r="K142" s="109">
        <v>0</v>
      </c>
      <c r="L142" s="109">
        <v>1</v>
      </c>
      <c r="M142" s="117">
        <v>199200</v>
      </c>
      <c r="N142" s="117">
        <v>498</v>
      </c>
      <c r="O142" s="117">
        <v>0</v>
      </c>
      <c r="P142" s="120">
        <v>0</v>
      </c>
      <c r="Q142" s="120">
        <v>0</v>
      </c>
      <c r="R142" s="120">
        <v>0</v>
      </c>
      <c r="S142" s="117">
        <v>199200</v>
      </c>
      <c r="T142" s="117">
        <v>196810</v>
      </c>
      <c r="U142" s="117">
        <v>196810</v>
      </c>
      <c r="V142" s="117">
        <v>186970</v>
      </c>
      <c r="W142" s="117">
        <v>9840</v>
      </c>
      <c r="X142" s="117">
        <v>196810</v>
      </c>
      <c r="Y142" s="117">
        <v>0</v>
      </c>
      <c r="Z142" s="117">
        <v>199065</v>
      </c>
      <c r="AA142" s="117">
        <v>-2255</v>
      </c>
      <c r="AB142" s="117">
        <v>189112</v>
      </c>
      <c r="AC142" s="117">
        <v>7698</v>
      </c>
      <c r="AD142" s="117">
        <v>196810</v>
      </c>
      <c r="AE142">
        <v>0</v>
      </c>
    </row>
    <row r="143" spans="1:31" x14ac:dyDescent="0.35">
      <c r="A143">
        <v>4865</v>
      </c>
      <c r="B143" t="s">
        <v>141</v>
      </c>
      <c r="C143" s="109">
        <v>390</v>
      </c>
      <c r="D143" s="107">
        <v>75.458679543595807</v>
      </c>
      <c r="E143" s="112">
        <v>5.1683915271096126</v>
      </c>
      <c r="F143">
        <v>1</v>
      </c>
      <c r="G143" s="117">
        <v>156000</v>
      </c>
      <c r="H143" s="109">
        <v>390</v>
      </c>
      <c r="I143" s="109">
        <v>0</v>
      </c>
      <c r="J143" s="117">
        <v>0</v>
      </c>
      <c r="K143" s="109">
        <v>0</v>
      </c>
      <c r="L143" s="109">
        <v>1</v>
      </c>
      <c r="M143" s="117">
        <v>156000</v>
      </c>
      <c r="N143" s="117">
        <v>390</v>
      </c>
      <c r="O143" s="117">
        <v>0</v>
      </c>
      <c r="P143" s="120">
        <v>0</v>
      </c>
      <c r="Q143" s="120">
        <v>0</v>
      </c>
      <c r="R143" s="120">
        <v>0</v>
      </c>
      <c r="S143" s="117">
        <v>156000</v>
      </c>
      <c r="T143" s="117">
        <v>154128</v>
      </c>
      <c r="U143" s="117">
        <v>154128</v>
      </c>
      <c r="V143" s="117">
        <v>146422</v>
      </c>
      <c r="W143" s="117">
        <v>7706</v>
      </c>
      <c r="X143" s="117">
        <v>154128</v>
      </c>
      <c r="Y143" s="117">
        <v>0</v>
      </c>
      <c r="Z143" s="117">
        <v>155894</v>
      </c>
      <c r="AA143" s="117">
        <v>-1766</v>
      </c>
      <c r="AB143" s="117">
        <v>148099</v>
      </c>
      <c r="AC143" s="117">
        <v>6029</v>
      </c>
      <c r="AD143" s="117">
        <v>154128</v>
      </c>
      <c r="AE143">
        <v>0</v>
      </c>
    </row>
    <row r="144" spans="1:31" x14ac:dyDescent="0.35">
      <c r="A144">
        <v>4904</v>
      </c>
      <c r="B144" t="s">
        <v>142</v>
      </c>
      <c r="C144" s="109">
        <v>554</v>
      </c>
      <c r="D144" s="107">
        <v>209.81595795579599</v>
      </c>
      <c r="E144" s="112">
        <v>2.6404092681869158</v>
      </c>
      <c r="F144">
        <v>1</v>
      </c>
      <c r="G144" s="117">
        <v>221600</v>
      </c>
      <c r="H144" s="109">
        <v>554</v>
      </c>
      <c r="I144" s="109">
        <v>0</v>
      </c>
      <c r="J144" s="117">
        <v>0</v>
      </c>
      <c r="K144" s="109">
        <v>0</v>
      </c>
      <c r="L144" s="109">
        <v>1</v>
      </c>
      <c r="M144" s="117">
        <v>221600</v>
      </c>
      <c r="N144" s="117">
        <v>554</v>
      </c>
      <c r="O144" s="117">
        <v>0</v>
      </c>
      <c r="P144" s="120">
        <v>0</v>
      </c>
      <c r="Q144" s="120">
        <v>0</v>
      </c>
      <c r="R144" s="120">
        <v>0</v>
      </c>
      <c r="S144" s="117">
        <v>221600</v>
      </c>
      <c r="T144" s="117">
        <v>218941</v>
      </c>
      <c r="U144" s="117">
        <v>218941</v>
      </c>
      <c r="V144" s="117">
        <v>207994</v>
      </c>
      <c r="W144" s="117">
        <v>10947</v>
      </c>
      <c r="X144" s="117">
        <v>218941</v>
      </c>
      <c r="Y144" s="117">
        <v>0</v>
      </c>
      <c r="Z144" s="117">
        <v>221449</v>
      </c>
      <c r="AA144" s="117">
        <v>-2508</v>
      </c>
      <c r="AB144" s="117">
        <v>210377</v>
      </c>
      <c r="AC144" s="117">
        <v>8564</v>
      </c>
      <c r="AD144" s="117">
        <v>218941</v>
      </c>
      <c r="AE144">
        <v>0</v>
      </c>
    </row>
    <row r="145" spans="1:31" x14ac:dyDescent="0.35">
      <c r="A145">
        <v>3850</v>
      </c>
      <c r="B145" t="s">
        <v>110</v>
      </c>
      <c r="C145" s="109">
        <v>692</v>
      </c>
      <c r="D145" s="107">
        <v>198.66297507543999</v>
      </c>
      <c r="E145" s="112">
        <v>3.483286202359654</v>
      </c>
      <c r="F145">
        <v>1</v>
      </c>
      <c r="G145" s="117">
        <v>276800</v>
      </c>
      <c r="H145" s="109">
        <v>692</v>
      </c>
      <c r="I145" s="109">
        <v>0</v>
      </c>
      <c r="J145" s="117">
        <v>0</v>
      </c>
      <c r="K145" s="109">
        <v>0</v>
      </c>
      <c r="L145" s="109">
        <v>1</v>
      </c>
      <c r="M145" s="117">
        <v>276800</v>
      </c>
      <c r="N145" s="117">
        <v>692</v>
      </c>
      <c r="O145" s="117">
        <v>0</v>
      </c>
      <c r="P145" s="120">
        <v>0</v>
      </c>
      <c r="Q145" s="120">
        <v>0</v>
      </c>
      <c r="R145" s="120">
        <v>0</v>
      </c>
      <c r="S145" s="117">
        <v>276800</v>
      </c>
      <c r="T145" s="117">
        <v>273479</v>
      </c>
      <c r="U145" s="117">
        <v>273479</v>
      </c>
      <c r="V145" s="117">
        <v>259805</v>
      </c>
      <c r="W145" s="117">
        <v>13674</v>
      </c>
      <c r="X145" s="117">
        <v>273479</v>
      </c>
      <c r="Y145" s="117">
        <v>0</v>
      </c>
      <c r="Z145" s="117">
        <v>276612</v>
      </c>
      <c r="AA145" s="117">
        <v>-3133</v>
      </c>
      <c r="AB145" s="117">
        <v>262781</v>
      </c>
      <c r="AC145" s="117">
        <v>10698</v>
      </c>
      <c r="AD145" s="117">
        <v>273479</v>
      </c>
      <c r="AE145">
        <v>0</v>
      </c>
    </row>
    <row r="146" spans="1:31" x14ac:dyDescent="0.35">
      <c r="A146">
        <v>4956</v>
      </c>
      <c r="B146" t="s">
        <v>143</v>
      </c>
      <c r="C146" s="109">
        <v>869</v>
      </c>
      <c r="D146" s="107">
        <v>129.10322377678801</v>
      </c>
      <c r="E146" s="112">
        <v>6.7310480294624604</v>
      </c>
      <c r="F146">
        <v>0</v>
      </c>
      <c r="G146" s="117">
        <v>0</v>
      </c>
      <c r="H146" s="109">
        <v>0</v>
      </c>
      <c r="I146" s="109">
        <v>1</v>
      </c>
      <c r="J146" s="117">
        <v>86900</v>
      </c>
      <c r="K146" s="109">
        <v>869</v>
      </c>
      <c r="L146" s="109">
        <v>1</v>
      </c>
      <c r="M146" s="117">
        <v>86900</v>
      </c>
      <c r="N146" s="117">
        <v>869</v>
      </c>
      <c r="O146" s="117">
        <v>83800</v>
      </c>
      <c r="P146" s="120">
        <v>0</v>
      </c>
      <c r="Q146" s="120">
        <v>0</v>
      </c>
      <c r="R146" s="120">
        <v>0</v>
      </c>
      <c r="S146" s="117">
        <v>86900</v>
      </c>
      <c r="T146" s="117">
        <v>85857</v>
      </c>
      <c r="U146" s="117">
        <v>85857</v>
      </c>
      <c r="V146" s="117">
        <v>81564</v>
      </c>
      <c r="W146" s="117">
        <v>4293</v>
      </c>
      <c r="X146" s="117">
        <v>85857</v>
      </c>
      <c r="Y146" s="117">
        <v>0</v>
      </c>
      <c r="Z146" s="117">
        <v>86841</v>
      </c>
      <c r="AA146" s="117">
        <v>-984</v>
      </c>
      <c r="AB146" s="117">
        <v>82499</v>
      </c>
      <c r="AC146" s="117">
        <v>3358</v>
      </c>
      <c r="AD146" s="117">
        <v>85857</v>
      </c>
      <c r="AE146">
        <v>0</v>
      </c>
    </row>
    <row r="147" spans="1:31" x14ac:dyDescent="0.35">
      <c r="A147">
        <v>4963</v>
      </c>
      <c r="B147" t="s">
        <v>144</v>
      </c>
      <c r="C147" s="109">
        <v>530</v>
      </c>
      <c r="D147" s="107">
        <v>154.65967400727101</v>
      </c>
      <c r="E147" s="112">
        <v>3.4268790711086274</v>
      </c>
      <c r="F147">
        <v>1</v>
      </c>
      <c r="G147" s="117">
        <v>212000</v>
      </c>
      <c r="H147" s="109">
        <v>530</v>
      </c>
      <c r="I147" s="109">
        <v>0</v>
      </c>
      <c r="J147" s="117">
        <v>0</v>
      </c>
      <c r="K147" s="109">
        <v>0</v>
      </c>
      <c r="L147" s="109">
        <v>1</v>
      </c>
      <c r="M147" s="117">
        <v>212000</v>
      </c>
      <c r="N147" s="117">
        <v>530</v>
      </c>
      <c r="O147" s="117">
        <v>0</v>
      </c>
      <c r="P147" s="120">
        <v>0</v>
      </c>
      <c r="Q147" s="120">
        <v>0</v>
      </c>
      <c r="R147" s="120">
        <v>0</v>
      </c>
      <c r="S147" s="117">
        <v>212000</v>
      </c>
      <c r="T147" s="117">
        <v>209457</v>
      </c>
      <c r="U147" s="117">
        <v>209457</v>
      </c>
      <c r="V147" s="117">
        <v>198984</v>
      </c>
      <c r="W147" s="117">
        <v>10473</v>
      </c>
      <c r="X147" s="117">
        <v>209457</v>
      </c>
      <c r="Y147" s="117">
        <v>0</v>
      </c>
      <c r="Z147" s="117">
        <v>211856</v>
      </c>
      <c r="AA147" s="117">
        <v>-2399</v>
      </c>
      <c r="AB147" s="117">
        <v>201263</v>
      </c>
      <c r="AC147" s="117">
        <v>8194</v>
      </c>
      <c r="AD147" s="117">
        <v>209457</v>
      </c>
      <c r="AE147">
        <v>0</v>
      </c>
    </row>
    <row r="148" spans="1:31" x14ac:dyDescent="0.35">
      <c r="A148">
        <v>1673</v>
      </c>
      <c r="B148" t="s">
        <v>54</v>
      </c>
      <c r="C148" s="109">
        <v>514</v>
      </c>
      <c r="D148" s="107">
        <v>118.771634479504</v>
      </c>
      <c r="E148" s="112">
        <v>4.3276326224903396</v>
      </c>
      <c r="F148">
        <v>1</v>
      </c>
      <c r="G148" s="117">
        <v>205600</v>
      </c>
      <c r="H148" s="109">
        <v>514</v>
      </c>
      <c r="I148" s="109">
        <v>0</v>
      </c>
      <c r="J148" s="117">
        <v>0</v>
      </c>
      <c r="K148" s="109">
        <v>0</v>
      </c>
      <c r="L148" s="109">
        <v>1</v>
      </c>
      <c r="M148" s="117">
        <v>205600</v>
      </c>
      <c r="N148" s="117">
        <v>514</v>
      </c>
      <c r="O148" s="117">
        <v>0</v>
      </c>
      <c r="P148" s="120">
        <v>0</v>
      </c>
      <c r="Q148" s="120">
        <v>0</v>
      </c>
      <c r="R148" s="120">
        <v>0</v>
      </c>
      <c r="S148" s="117">
        <v>205600</v>
      </c>
      <c r="T148" s="117">
        <v>203133</v>
      </c>
      <c r="U148" s="117">
        <v>203133</v>
      </c>
      <c r="V148" s="117">
        <v>192976</v>
      </c>
      <c r="W148" s="117">
        <v>10157</v>
      </c>
      <c r="X148" s="117">
        <v>203133</v>
      </c>
      <c r="Y148" s="117">
        <v>0</v>
      </c>
      <c r="Z148" s="117">
        <v>205460</v>
      </c>
      <c r="AA148" s="117">
        <v>-2327</v>
      </c>
      <c r="AB148" s="117">
        <v>195187</v>
      </c>
      <c r="AC148" s="117">
        <v>7946</v>
      </c>
      <c r="AD148" s="117">
        <v>203133</v>
      </c>
      <c r="AE148">
        <v>0</v>
      </c>
    </row>
    <row r="149" spans="1:31" x14ac:dyDescent="0.35">
      <c r="A149">
        <v>5124</v>
      </c>
      <c r="B149" t="s">
        <v>446</v>
      </c>
      <c r="C149" s="109">
        <v>244</v>
      </c>
      <c r="D149" s="107">
        <v>116.476330909271</v>
      </c>
      <c r="E149" s="112">
        <v>2.0948462069093101</v>
      </c>
      <c r="F149">
        <v>1</v>
      </c>
      <c r="G149" s="117">
        <v>97600</v>
      </c>
      <c r="H149" s="109">
        <v>244</v>
      </c>
      <c r="I149" s="109">
        <v>0</v>
      </c>
      <c r="J149" s="117">
        <v>0</v>
      </c>
      <c r="K149" s="109">
        <v>0</v>
      </c>
      <c r="L149" s="109">
        <v>1</v>
      </c>
      <c r="M149" s="117">
        <v>97600</v>
      </c>
      <c r="N149" s="117">
        <v>244</v>
      </c>
      <c r="O149" s="117">
        <v>0</v>
      </c>
      <c r="P149" s="120">
        <v>0</v>
      </c>
      <c r="Q149" s="120">
        <v>0</v>
      </c>
      <c r="R149" s="120">
        <v>0</v>
      </c>
      <c r="S149" s="117">
        <v>97600</v>
      </c>
      <c r="T149" s="117">
        <v>96429</v>
      </c>
      <c r="U149" s="117">
        <v>96429</v>
      </c>
      <c r="V149" s="117">
        <v>91608</v>
      </c>
      <c r="W149" s="117">
        <v>4821</v>
      </c>
      <c r="X149" s="117">
        <v>96429</v>
      </c>
      <c r="Y149" s="117">
        <v>0</v>
      </c>
      <c r="Z149" s="117">
        <v>97534</v>
      </c>
      <c r="AA149" s="117">
        <v>-1105</v>
      </c>
      <c r="AB149" s="117">
        <v>92657</v>
      </c>
      <c r="AC149" s="117">
        <v>3772</v>
      </c>
      <c r="AD149" s="117">
        <v>96429</v>
      </c>
      <c r="AE149">
        <v>0</v>
      </c>
    </row>
    <row r="150" spans="1:31" x14ac:dyDescent="0.35">
      <c r="A150">
        <v>5130</v>
      </c>
      <c r="B150" t="s">
        <v>145</v>
      </c>
      <c r="C150" s="109">
        <v>533</v>
      </c>
      <c r="D150" s="107">
        <v>117.31597542124899</v>
      </c>
      <c r="E150" s="112">
        <v>4.5432857552958623</v>
      </c>
      <c r="F150">
        <v>1</v>
      </c>
      <c r="G150" s="117">
        <v>213200</v>
      </c>
      <c r="H150" s="109">
        <v>533</v>
      </c>
      <c r="I150" s="109">
        <v>0</v>
      </c>
      <c r="J150" s="117">
        <v>0</v>
      </c>
      <c r="K150" s="109">
        <v>0</v>
      </c>
      <c r="L150" s="109">
        <v>1</v>
      </c>
      <c r="M150" s="117">
        <v>213200</v>
      </c>
      <c r="N150" s="117">
        <v>533</v>
      </c>
      <c r="O150" s="117">
        <v>0</v>
      </c>
      <c r="P150" s="120">
        <v>0</v>
      </c>
      <c r="Q150" s="120">
        <v>0</v>
      </c>
      <c r="R150" s="120">
        <v>0</v>
      </c>
      <c r="S150" s="117">
        <v>213200</v>
      </c>
      <c r="T150" s="117">
        <v>210642</v>
      </c>
      <c r="U150" s="117">
        <v>210642</v>
      </c>
      <c r="V150" s="117">
        <v>200110</v>
      </c>
      <c r="W150" s="117">
        <v>10532</v>
      </c>
      <c r="X150" s="117">
        <v>210642</v>
      </c>
      <c r="Y150" s="117">
        <v>0</v>
      </c>
      <c r="Z150" s="117">
        <v>213055</v>
      </c>
      <c r="AA150" s="117">
        <v>-2413</v>
      </c>
      <c r="AB150" s="117">
        <v>202402</v>
      </c>
      <c r="AC150" s="117">
        <v>8240</v>
      </c>
      <c r="AD150" s="117">
        <v>210642</v>
      </c>
      <c r="AE150">
        <v>0</v>
      </c>
    </row>
    <row r="151" spans="1:31" x14ac:dyDescent="0.35">
      <c r="A151">
        <v>5306</v>
      </c>
      <c r="B151" t="s">
        <v>146</v>
      </c>
      <c r="C151" s="109">
        <v>598</v>
      </c>
      <c r="D151" s="107">
        <v>156.03815161594201</v>
      </c>
      <c r="E151" s="112">
        <v>3.8323960762612872</v>
      </c>
      <c r="F151">
        <v>1</v>
      </c>
      <c r="G151" s="117">
        <v>239200</v>
      </c>
      <c r="H151" s="109">
        <v>598</v>
      </c>
      <c r="I151" s="109">
        <v>0</v>
      </c>
      <c r="J151" s="117">
        <v>0</v>
      </c>
      <c r="K151" s="109">
        <v>0</v>
      </c>
      <c r="L151" s="109">
        <v>1</v>
      </c>
      <c r="M151" s="117">
        <v>239200</v>
      </c>
      <c r="N151" s="117">
        <v>598</v>
      </c>
      <c r="O151" s="117">
        <v>0</v>
      </c>
      <c r="P151" s="120">
        <v>0</v>
      </c>
      <c r="Q151" s="120">
        <v>0</v>
      </c>
      <c r="R151" s="120">
        <v>0</v>
      </c>
      <c r="S151" s="117">
        <v>239200</v>
      </c>
      <c r="T151" s="117">
        <v>236330</v>
      </c>
      <c r="U151" s="117">
        <v>236330</v>
      </c>
      <c r="V151" s="117">
        <v>224514</v>
      </c>
      <c r="W151" s="117">
        <v>11816</v>
      </c>
      <c r="X151" s="117">
        <v>236330</v>
      </c>
      <c r="Y151" s="117">
        <v>0</v>
      </c>
      <c r="Z151" s="117">
        <v>239038</v>
      </c>
      <c r="AA151" s="117">
        <v>-2708</v>
      </c>
      <c r="AB151" s="117">
        <v>227086</v>
      </c>
      <c r="AC151" s="117">
        <v>9244</v>
      </c>
      <c r="AD151" s="117">
        <v>236330</v>
      </c>
      <c r="AE151">
        <v>0</v>
      </c>
    </row>
    <row r="152" spans="1:31" x14ac:dyDescent="0.35">
      <c r="A152">
        <v>5348</v>
      </c>
      <c r="B152" t="s">
        <v>147</v>
      </c>
      <c r="C152" s="109">
        <v>718</v>
      </c>
      <c r="D152" s="107">
        <v>109.15186848703701</v>
      </c>
      <c r="E152" s="112">
        <v>6.577990921752022</v>
      </c>
      <c r="F152">
        <v>1</v>
      </c>
      <c r="G152" s="117">
        <v>287200</v>
      </c>
      <c r="H152" s="109">
        <v>718</v>
      </c>
      <c r="I152" s="109">
        <v>0</v>
      </c>
      <c r="J152" s="117">
        <v>0</v>
      </c>
      <c r="K152" s="109">
        <v>0</v>
      </c>
      <c r="L152" s="109">
        <v>1</v>
      </c>
      <c r="M152" s="117">
        <v>287200</v>
      </c>
      <c r="N152" s="117">
        <v>718</v>
      </c>
      <c r="O152" s="117">
        <v>0</v>
      </c>
      <c r="P152" s="120">
        <v>0</v>
      </c>
      <c r="Q152" s="120">
        <v>0</v>
      </c>
      <c r="R152" s="120">
        <v>0</v>
      </c>
      <c r="S152" s="117">
        <v>287200</v>
      </c>
      <c r="T152" s="117">
        <v>283754</v>
      </c>
      <c r="U152" s="117">
        <v>283754</v>
      </c>
      <c r="V152" s="117">
        <v>269566</v>
      </c>
      <c r="W152" s="117">
        <v>14188</v>
      </c>
      <c r="X152" s="117">
        <v>283754</v>
      </c>
      <c r="Y152" s="117">
        <v>0</v>
      </c>
      <c r="Z152" s="117">
        <v>287005</v>
      </c>
      <c r="AA152" s="117">
        <v>-3251</v>
      </c>
      <c r="AB152" s="117">
        <v>272655</v>
      </c>
      <c r="AC152" s="117">
        <v>11099</v>
      </c>
      <c r="AD152" s="117">
        <v>283754</v>
      </c>
      <c r="AE152">
        <v>0</v>
      </c>
    </row>
    <row r="153" spans="1:31" x14ac:dyDescent="0.35">
      <c r="A153">
        <v>5362</v>
      </c>
      <c r="B153" t="s">
        <v>148</v>
      </c>
      <c r="C153" s="109">
        <v>334</v>
      </c>
      <c r="D153" s="107">
        <v>95.664859464617095</v>
      </c>
      <c r="E153" s="112">
        <v>3.4913551524479507</v>
      </c>
      <c r="F153">
        <v>1</v>
      </c>
      <c r="G153" s="117">
        <v>133600</v>
      </c>
      <c r="H153" s="109">
        <v>334</v>
      </c>
      <c r="I153" s="109">
        <v>0</v>
      </c>
      <c r="J153" s="117">
        <v>0</v>
      </c>
      <c r="K153" s="109">
        <v>0</v>
      </c>
      <c r="L153" s="109">
        <v>1</v>
      </c>
      <c r="M153" s="117">
        <v>133600</v>
      </c>
      <c r="N153" s="117">
        <v>334</v>
      </c>
      <c r="O153" s="117">
        <v>0</v>
      </c>
      <c r="P153" s="120">
        <v>0</v>
      </c>
      <c r="Q153" s="120">
        <v>0</v>
      </c>
      <c r="R153" s="120">
        <v>0</v>
      </c>
      <c r="S153" s="117">
        <v>133600</v>
      </c>
      <c r="T153" s="117">
        <v>131997</v>
      </c>
      <c r="U153" s="117">
        <v>131997</v>
      </c>
      <c r="V153" s="117">
        <v>125397</v>
      </c>
      <c r="W153" s="117">
        <v>6600</v>
      </c>
      <c r="X153" s="117">
        <v>131997</v>
      </c>
      <c r="Y153" s="117">
        <v>0</v>
      </c>
      <c r="Z153" s="117">
        <v>133509</v>
      </c>
      <c r="AA153" s="117">
        <v>-1512</v>
      </c>
      <c r="AB153" s="117">
        <v>126834</v>
      </c>
      <c r="AC153" s="117">
        <v>5163</v>
      </c>
      <c r="AD153" s="117">
        <v>131997</v>
      </c>
      <c r="AE153">
        <v>0</v>
      </c>
    </row>
    <row r="154" spans="1:31" x14ac:dyDescent="0.35">
      <c r="A154">
        <v>5376</v>
      </c>
      <c r="B154" t="s">
        <v>149</v>
      </c>
      <c r="C154" s="109">
        <v>438</v>
      </c>
      <c r="D154" s="107">
        <v>110.40402561905999</v>
      </c>
      <c r="E154" s="112">
        <v>3.9672466429012556</v>
      </c>
      <c r="F154">
        <v>1</v>
      </c>
      <c r="G154" s="117">
        <v>175200</v>
      </c>
      <c r="H154" s="109">
        <v>438</v>
      </c>
      <c r="I154" s="109">
        <v>0</v>
      </c>
      <c r="J154" s="117">
        <v>0</v>
      </c>
      <c r="K154" s="109">
        <v>0</v>
      </c>
      <c r="L154" s="109">
        <v>1</v>
      </c>
      <c r="M154" s="117">
        <v>175200</v>
      </c>
      <c r="N154" s="117">
        <v>438</v>
      </c>
      <c r="O154" s="117">
        <v>0</v>
      </c>
      <c r="P154" s="120">
        <v>0</v>
      </c>
      <c r="Q154" s="120">
        <v>0</v>
      </c>
      <c r="R154" s="120">
        <v>0</v>
      </c>
      <c r="S154" s="117">
        <v>175200</v>
      </c>
      <c r="T154" s="117">
        <v>173098</v>
      </c>
      <c r="U154" s="117">
        <v>173098</v>
      </c>
      <c r="V154" s="117">
        <v>164443</v>
      </c>
      <c r="W154" s="117">
        <v>8655</v>
      </c>
      <c r="X154" s="117">
        <v>173098</v>
      </c>
      <c r="Y154" s="117">
        <v>0</v>
      </c>
      <c r="Z154" s="117">
        <v>175081</v>
      </c>
      <c r="AA154" s="117">
        <v>-1983</v>
      </c>
      <c r="AB154" s="117">
        <v>166327</v>
      </c>
      <c r="AC154" s="117">
        <v>6771</v>
      </c>
      <c r="AD154" s="117">
        <v>173098</v>
      </c>
      <c r="AE154">
        <v>0</v>
      </c>
    </row>
    <row r="155" spans="1:31" x14ac:dyDescent="0.35">
      <c r="A155">
        <v>5397</v>
      </c>
      <c r="B155" t="s">
        <v>150</v>
      </c>
      <c r="C155" s="109">
        <v>334</v>
      </c>
      <c r="D155" s="107">
        <v>159.00196650660999</v>
      </c>
      <c r="E155" s="112">
        <v>2.1006029506315258</v>
      </c>
      <c r="F155">
        <v>1</v>
      </c>
      <c r="G155" s="117">
        <v>133600</v>
      </c>
      <c r="H155" s="109">
        <v>334</v>
      </c>
      <c r="I155" s="109">
        <v>0</v>
      </c>
      <c r="J155" s="117">
        <v>0</v>
      </c>
      <c r="K155" s="109">
        <v>0</v>
      </c>
      <c r="L155" s="109">
        <v>1</v>
      </c>
      <c r="M155" s="117">
        <v>133600</v>
      </c>
      <c r="N155" s="117">
        <v>334</v>
      </c>
      <c r="O155" s="117">
        <v>0</v>
      </c>
      <c r="P155" s="120">
        <v>0</v>
      </c>
      <c r="Q155" s="120">
        <v>0</v>
      </c>
      <c r="R155" s="120">
        <v>0</v>
      </c>
      <c r="S155" s="117">
        <v>133600</v>
      </c>
      <c r="T155" s="117">
        <v>131997</v>
      </c>
      <c r="U155" s="117">
        <v>131997</v>
      </c>
      <c r="V155" s="117">
        <v>125397</v>
      </c>
      <c r="W155" s="117">
        <v>6600</v>
      </c>
      <c r="X155" s="117">
        <v>131997</v>
      </c>
      <c r="Y155" s="117">
        <v>0</v>
      </c>
      <c r="Z155" s="117">
        <v>133509</v>
      </c>
      <c r="AA155" s="117">
        <v>-1512</v>
      </c>
      <c r="AB155" s="117">
        <v>126834</v>
      </c>
      <c r="AC155" s="117">
        <v>5163</v>
      </c>
      <c r="AD155" s="117">
        <v>131997</v>
      </c>
      <c r="AE155">
        <v>0</v>
      </c>
    </row>
    <row r="156" spans="1:31" x14ac:dyDescent="0.35">
      <c r="A156">
        <v>4522</v>
      </c>
      <c r="B156" t="s">
        <v>132</v>
      </c>
      <c r="C156" s="109">
        <v>211</v>
      </c>
      <c r="D156" s="107">
        <v>290.83696784812099</v>
      </c>
      <c r="E156" s="112">
        <v>0.72549236625994207</v>
      </c>
      <c r="F156">
        <v>1</v>
      </c>
      <c r="G156" s="117">
        <v>84400</v>
      </c>
      <c r="H156" s="109">
        <v>211</v>
      </c>
      <c r="I156" s="109">
        <v>0</v>
      </c>
      <c r="J156" s="117">
        <v>0</v>
      </c>
      <c r="K156" s="109">
        <v>0</v>
      </c>
      <c r="L156" s="109">
        <v>1</v>
      </c>
      <c r="M156" s="117">
        <v>84400</v>
      </c>
      <c r="N156" s="117">
        <v>211</v>
      </c>
      <c r="O156" s="117">
        <v>0</v>
      </c>
      <c r="P156" s="120">
        <v>0</v>
      </c>
      <c r="Q156" s="120">
        <v>0</v>
      </c>
      <c r="R156" s="120">
        <v>0</v>
      </c>
      <c r="S156" s="117">
        <v>84400</v>
      </c>
      <c r="T156" s="117">
        <v>83387</v>
      </c>
      <c r="U156" s="117">
        <v>83387</v>
      </c>
      <c r="V156" s="117">
        <v>79218</v>
      </c>
      <c r="W156" s="117">
        <v>4169</v>
      </c>
      <c r="X156" s="117">
        <v>83387</v>
      </c>
      <c r="Y156" s="117">
        <v>0</v>
      </c>
      <c r="Z156" s="117">
        <v>84343</v>
      </c>
      <c r="AA156" s="117">
        <v>-956</v>
      </c>
      <c r="AB156" s="117">
        <v>80126</v>
      </c>
      <c r="AC156" s="117">
        <v>3261</v>
      </c>
      <c r="AD156" s="117">
        <v>83387</v>
      </c>
      <c r="AE156">
        <v>0</v>
      </c>
    </row>
    <row r="157" spans="1:31" x14ac:dyDescent="0.35">
      <c r="A157">
        <v>5467</v>
      </c>
      <c r="B157" t="s">
        <v>151</v>
      </c>
      <c r="C157" s="109">
        <v>670</v>
      </c>
      <c r="D157" s="107">
        <v>80.197080193402499</v>
      </c>
      <c r="E157" s="112">
        <v>8.3544188689193479</v>
      </c>
      <c r="F157">
        <v>1</v>
      </c>
      <c r="G157" s="117">
        <v>268000</v>
      </c>
      <c r="H157" s="109">
        <v>670</v>
      </c>
      <c r="I157" s="109">
        <v>0</v>
      </c>
      <c r="J157" s="117">
        <v>0</v>
      </c>
      <c r="K157" s="109">
        <v>0</v>
      </c>
      <c r="L157" s="109">
        <v>1</v>
      </c>
      <c r="M157" s="117">
        <v>268000</v>
      </c>
      <c r="N157" s="117">
        <v>670</v>
      </c>
      <c r="O157" s="117">
        <v>0</v>
      </c>
      <c r="P157" s="120">
        <v>0</v>
      </c>
      <c r="Q157" s="120">
        <v>0</v>
      </c>
      <c r="R157" s="120">
        <v>0</v>
      </c>
      <c r="S157" s="117">
        <v>268000</v>
      </c>
      <c r="T157" s="117">
        <v>264785</v>
      </c>
      <c r="U157" s="117">
        <v>264785</v>
      </c>
      <c r="V157" s="117">
        <v>251546</v>
      </c>
      <c r="W157" s="117">
        <v>13239</v>
      </c>
      <c r="X157" s="117">
        <v>264785</v>
      </c>
      <c r="Y157" s="117">
        <v>0</v>
      </c>
      <c r="Z157" s="117">
        <v>267818</v>
      </c>
      <c r="AA157" s="117">
        <v>-3033</v>
      </c>
      <c r="AB157" s="117">
        <v>254427</v>
      </c>
      <c r="AC157" s="117">
        <v>10358</v>
      </c>
      <c r="AD157" s="117">
        <v>264785</v>
      </c>
      <c r="AE157">
        <v>0</v>
      </c>
    </row>
    <row r="158" spans="1:31" x14ac:dyDescent="0.35">
      <c r="A158">
        <v>5586</v>
      </c>
      <c r="B158" t="s">
        <v>152</v>
      </c>
      <c r="C158" s="109">
        <v>756</v>
      </c>
      <c r="D158" s="107">
        <v>109.277587147075</v>
      </c>
      <c r="E158" s="112">
        <v>6.9181615346476439</v>
      </c>
      <c r="F158">
        <v>0</v>
      </c>
      <c r="G158" s="117">
        <v>0</v>
      </c>
      <c r="H158" s="109">
        <v>0</v>
      </c>
      <c r="I158" s="109">
        <v>1</v>
      </c>
      <c r="J158" s="117">
        <v>75600</v>
      </c>
      <c r="K158" s="109">
        <v>756</v>
      </c>
      <c r="L158" s="109">
        <v>1</v>
      </c>
      <c r="M158" s="117">
        <v>75600</v>
      </c>
      <c r="N158" s="117">
        <v>756</v>
      </c>
      <c r="O158" s="117">
        <v>75700</v>
      </c>
      <c r="P158" s="120">
        <v>0</v>
      </c>
      <c r="Q158" s="120">
        <v>0</v>
      </c>
      <c r="R158" s="120">
        <v>0</v>
      </c>
      <c r="S158" s="117">
        <v>75600</v>
      </c>
      <c r="T158" s="117">
        <v>74693</v>
      </c>
      <c r="U158" s="117">
        <v>74693</v>
      </c>
      <c r="V158" s="117">
        <v>70958</v>
      </c>
      <c r="W158" s="117">
        <v>3735</v>
      </c>
      <c r="X158" s="117">
        <v>74693</v>
      </c>
      <c r="Y158" s="117">
        <v>0</v>
      </c>
      <c r="Z158" s="117">
        <v>75549</v>
      </c>
      <c r="AA158" s="117">
        <v>-856</v>
      </c>
      <c r="AB158" s="117">
        <v>71772</v>
      </c>
      <c r="AC158" s="117">
        <v>2921</v>
      </c>
      <c r="AD158" s="117">
        <v>74693</v>
      </c>
      <c r="AE158">
        <v>0</v>
      </c>
    </row>
    <row r="159" spans="1:31" x14ac:dyDescent="0.35">
      <c r="A159">
        <v>5614</v>
      </c>
      <c r="B159" t="s">
        <v>153</v>
      </c>
      <c r="C159" s="109">
        <v>266</v>
      </c>
      <c r="D159" s="107">
        <v>27.292849353415999</v>
      </c>
      <c r="E159" s="112">
        <v>9.7461425355615052</v>
      </c>
      <c r="F159">
        <v>1</v>
      </c>
      <c r="G159" s="117">
        <v>106400</v>
      </c>
      <c r="H159" s="109">
        <v>266</v>
      </c>
      <c r="I159" s="109">
        <v>0</v>
      </c>
      <c r="J159" s="117">
        <v>0</v>
      </c>
      <c r="K159" s="109">
        <v>0</v>
      </c>
      <c r="L159" s="109">
        <v>1</v>
      </c>
      <c r="M159" s="117">
        <v>106400</v>
      </c>
      <c r="N159" s="117">
        <v>266</v>
      </c>
      <c r="O159" s="117">
        <v>0</v>
      </c>
      <c r="P159" s="120">
        <v>0</v>
      </c>
      <c r="Q159" s="120">
        <v>0</v>
      </c>
      <c r="R159" s="120">
        <v>0</v>
      </c>
      <c r="S159" s="117">
        <v>106400</v>
      </c>
      <c r="T159" s="117">
        <v>105124</v>
      </c>
      <c r="U159" s="117">
        <v>105124</v>
      </c>
      <c r="V159" s="117">
        <v>99868</v>
      </c>
      <c r="W159" s="117">
        <v>5256</v>
      </c>
      <c r="X159" s="117">
        <v>105124</v>
      </c>
      <c r="Y159" s="117">
        <v>0</v>
      </c>
      <c r="Z159" s="117">
        <v>106328</v>
      </c>
      <c r="AA159" s="117">
        <v>-1204</v>
      </c>
      <c r="AB159" s="117">
        <v>101012</v>
      </c>
      <c r="AC159" s="117">
        <v>4112</v>
      </c>
      <c r="AD159" s="117">
        <v>105124</v>
      </c>
      <c r="AE159">
        <v>0</v>
      </c>
    </row>
    <row r="160" spans="1:31" x14ac:dyDescent="0.35">
      <c r="A160">
        <v>5628</v>
      </c>
      <c r="B160" t="s">
        <v>154</v>
      </c>
      <c r="C160" s="109">
        <v>828</v>
      </c>
      <c r="D160" s="107">
        <v>115.866313072708</v>
      </c>
      <c r="E160" s="112">
        <v>7.1461668024287315</v>
      </c>
      <c r="F160">
        <v>0</v>
      </c>
      <c r="G160" s="117">
        <v>0</v>
      </c>
      <c r="H160" s="109">
        <v>0</v>
      </c>
      <c r="I160" s="109">
        <v>1</v>
      </c>
      <c r="J160" s="117">
        <v>82800</v>
      </c>
      <c r="K160" s="109">
        <v>828</v>
      </c>
      <c r="L160" s="109">
        <v>1</v>
      </c>
      <c r="M160" s="117">
        <v>82800</v>
      </c>
      <c r="N160" s="117">
        <v>828</v>
      </c>
      <c r="O160" s="117">
        <v>84300</v>
      </c>
      <c r="P160" s="120">
        <v>0</v>
      </c>
      <c r="Q160" s="120">
        <v>0</v>
      </c>
      <c r="R160" s="120">
        <v>0</v>
      </c>
      <c r="S160" s="117">
        <v>82800</v>
      </c>
      <c r="T160" s="117">
        <v>81807</v>
      </c>
      <c r="U160" s="117">
        <v>81807</v>
      </c>
      <c r="V160" s="117">
        <v>77717</v>
      </c>
      <c r="W160" s="117">
        <v>4090</v>
      </c>
      <c r="X160" s="117">
        <v>81807</v>
      </c>
      <c r="Y160" s="117">
        <v>0</v>
      </c>
      <c r="Z160" s="117">
        <v>82744</v>
      </c>
      <c r="AA160" s="117">
        <v>-937</v>
      </c>
      <c r="AB160" s="117">
        <v>78607</v>
      </c>
      <c r="AC160" s="117">
        <v>3200</v>
      </c>
      <c r="AD160" s="117">
        <v>81807</v>
      </c>
      <c r="AE160">
        <v>0</v>
      </c>
    </row>
    <row r="161" spans="1:31" x14ac:dyDescent="0.35">
      <c r="A161">
        <v>5670</v>
      </c>
      <c r="B161" t="s">
        <v>449</v>
      </c>
      <c r="C161" s="109">
        <v>354</v>
      </c>
      <c r="D161" s="107">
        <v>302.45898989236002</v>
      </c>
      <c r="E161" s="112">
        <v>1.1704066066146108</v>
      </c>
      <c r="F161">
        <v>1</v>
      </c>
      <c r="G161" s="117">
        <v>141600</v>
      </c>
      <c r="H161" s="109">
        <v>354</v>
      </c>
      <c r="I161" s="109">
        <v>0</v>
      </c>
      <c r="J161" s="117">
        <v>0</v>
      </c>
      <c r="K161" s="109">
        <v>0</v>
      </c>
      <c r="L161" s="109">
        <v>1</v>
      </c>
      <c r="M161" s="117">
        <v>141600</v>
      </c>
      <c r="N161" s="117">
        <v>354</v>
      </c>
      <c r="O161" s="117">
        <v>0</v>
      </c>
      <c r="P161" s="120">
        <v>0</v>
      </c>
      <c r="Q161" s="120">
        <v>0</v>
      </c>
      <c r="R161" s="120">
        <v>0</v>
      </c>
      <c r="S161" s="117">
        <v>141600</v>
      </c>
      <c r="T161" s="117">
        <v>139901</v>
      </c>
      <c r="U161" s="117">
        <v>139901</v>
      </c>
      <c r="V161" s="117">
        <v>132906</v>
      </c>
      <c r="W161" s="117">
        <v>6995</v>
      </c>
      <c r="X161" s="117">
        <v>139901</v>
      </c>
      <c r="Y161" s="117">
        <v>0</v>
      </c>
      <c r="Z161" s="117">
        <v>141504</v>
      </c>
      <c r="AA161" s="117">
        <v>-1603</v>
      </c>
      <c r="AB161" s="117">
        <v>134429</v>
      </c>
      <c r="AC161" s="117">
        <v>5472</v>
      </c>
      <c r="AD161" s="117">
        <v>139901</v>
      </c>
      <c r="AE161">
        <v>0</v>
      </c>
    </row>
    <row r="162" spans="1:31" x14ac:dyDescent="0.35">
      <c r="A162">
        <v>5726</v>
      </c>
      <c r="B162" t="s">
        <v>155</v>
      </c>
      <c r="C162" s="109">
        <v>540</v>
      </c>
      <c r="D162" s="107">
        <v>156.68785637899401</v>
      </c>
      <c r="E162" s="112">
        <v>3.4463423808278852</v>
      </c>
      <c r="F162">
        <v>1</v>
      </c>
      <c r="G162" s="117">
        <v>216000</v>
      </c>
      <c r="H162" s="109">
        <v>540</v>
      </c>
      <c r="I162" s="109">
        <v>0</v>
      </c>
      <c r="J162" s="117">
        <v>0</v>
      </c>
      <c r="K162" s="109">
        <v>0</v>
      </c>
      <c r="L162" s="109">
        <v>1</v>
      </c>
      <c r="M162" s="117">
        <v>216000</v>
      </c>
      <c r="N162" s="117">
        <v>540</v>
      </c>
      <c r="O162" s="117">
        <v>0</v>
      </c>
      <c r="P162" s="120">
        <v>0</v>
      </c>
      <c r="Q162" s="120">
        <v>0</v>
      </c>
      <c r="R162" s="120">
        <v>0</v>
      </c>
      <c r="S162" s="117">
        <v>216000</v>
      </c>
      <c r="T162" s="117">
        <v>213409</v>
      </c>
      <c r="U162" s="117">
        <v>213409</v>
      </c>
      <c r="V162" s="117">
        <v>202739</v>
      </c>
      <c r="W162" s="117">
        <v>10670</v>
      </c>
      <c r="X162" s="117">
        <v>213409</v>
      </c>
      <c r="Y162" s="117">
        <v>0</v>
      </c>
      <c r="Z162" s="117">
        <v>215853</v>
      </c>
      <c r="AA162" s="117">
        <v>-2444</v>
      </c>
      <c r="AB162" s="117">
        <v>205060</v>
      </c>
      <c r="AC162" s="117">
        <v>8349</v>
      </c>
      <c r="AD162" s="117">
        <v>213409</v>
      </c>
      <c r="AE162">
        <v>0</v>
      </c>
    </row>
    <row r="163" spans="1:31" x14ac:dyDescent="0.35">
      <c r="A163">
        <v>5733</v>
      </c>
      <c r="B163" t="s">
        <v>156</v>
      </c>
      <c r="C163" s="109">
        <v>504</v>
      </c>
      <c r="D163" s="107">
        <v>303.86080180888899</v>
      </c>
      <c r="E163" s="112">
        <v>1.6586542160083784</v>
      </c>
      <c r="F163">
        <v>1</v>
      </c>
      <c r="G163" s="117">
        <v>201600</v>
      </c>
      <c r="H163" s="109">
        <v>504</v>
      </c>
      <c r="I163" s="109">
        <v>0</v>
      </c>
      <c r="J163" s="117">
        <v>0</v>
      </c>
      <c r="K163" s="109">
        <v>0</v>
      </c>
      <c r="L163" s="109">
        <v>1</v>
      </c>
      <c r="M163" s="117">
        <v>201600</v>
      </c>
      <c r="N163" s="117">
        <v>504</v>
      </c>
      <c r="O163" s="117">
        <v>0</v>
      </c>
      <c r="P163" s="120">
        <v>0</v>
      </c>
      <c r="Q163" s="120">
        <v>0</v>
      </c>
      <c r="R163" s="120">
        <v>0</v>
      </c>
      <c r="S163" s="117">
        <v>201600</v>
      </c>
      <c r="T163" s="117">
        <v>199181</v>
      </c>
      <c r="U163" s="117">
        <v>199181</v>
      </c>
      <c r="V163" s="117">
        <v>189222</v>
      </c>
      <c r="W163" s="117">
        <v>9959</v>
      </c>
      <c r="X163" s="117">
        <v>199181</v>
      </c>
      <c r="Y163" s="117">
        <v>0</v>
      </c>
      <c r="Z163" s="117">
        <v>201463</v>
      </c>
      <c r="AA163" s="117">
        <v>-2282</v>
      </c>
      <c r="AB163" s="117">
        <v>191390</v>
      </c>
      <c r="AC163" s="117">
        <v>7791</v>
      </c>
      <c r="AD163" s="117">
        <v>199181</v>
      </c>
      <c r="AE163">
        <v>0</v>
      </c>
    </row>
    <row r="164" spans="1:31" x14ac:dyDescent="0.35">
      <c r="A164">
        <v>5740</v>
      </c>
      <c r="B164" t="s">
        <v>157</v>
      </c>
      <c r="C164" s="109">
        <v>267</v>
      </c>
      <c r="D164" s="107">
        <v>97.162841061247505</v>
      </c>
      <c r="E164" s="112">
        <v>2.747964109362488</v>
      </c>
      <c r="F164">
        <v>1</v>
      </c>
      <c r="G164" s="117">
        <v>106800</v>
      </c>
      <c r="H164" s="109">
        <v>267</v>
      </c>
      <c r="I164" s="109">
        <v>0</v>
      </c>
      <c r="J164" s="117">
        <v>0</v>
      </c>
      <c r="K164" s="109">
        <v>0</v>
      </c>
      <c r="L164" s="109">
        <v>1</v>
      </c>
      <c r="M164" s="117">
        <v>106800</v>
      </c>
      <c r="N164" s="117">
        <v>267</v>
      </c>
      <c r="O164" s="117">
        <v>0</v>
      </c>
      <c r="P164" s="120">
        <v>0</v>
      </c>
      <c r="Q164" s="120">
        <v>0</v>
      </c>
      <c r="R164" s="120">
        <v>0</v>
      </c>
      <c r="S164" s="117">
        <v>106800</v>
      </c>
      <c r="T164" s="117">
        <v>105519</v>
      </c>
      <c r="U164" s="117">
        <v>105519</v>
      </c>
      <c r="V164" s="117">
        <v>100243</v>
      </c>
      <c r="W164" s="117">
        <v>5276</v>
      </c>
      <c r="X164" s="117">
        <v>105519</v>
      </c>
      <c r="Y164" s="117">
        <v>0</v>
      </c>
      <c r="Z164" s="117">
        <v>106727</v>
      </c>
      <c r="AA164" s="117">
        <v>-1208</v>
      </c>
      <c r="AB164" s="117">
        <v>101391</v>
      </c>
      <c r="AC164" s="117">
        <v>4128</v>
      </c>
      <c r="AD164" s="117">
        <v>105519</v>
      </c>
      <c r="AE164">
        <v>0</v>
      </c>
    </row>
    <row r="165" spans="1:31" x14ac:dyDescent="0.35">
      <c r="A165">
        <v>126</v>
      </c>
      <c r="B165" t="s">
        <v>8</v>
      </c>
      <c r="C165" s="109">
        <v>890</v>
      </c>
      <c r="D165" s="107">
        <v>99.486624656210694</v>
      </c>
      <c r="E165" s="112">
        <v>8.9459261792780058</v>
      </c>
      <c r="F165">
        <v>0</v>
      </c>
      <c r="G165" s="117">
        <v>0</v>
      </c>
      <c r="H165" s="109">
        <v>0</v>
      </c>
      <c r="I165" s="109">
        <v>1</v>
      </c>
      <c r="J165" s="117">
        <v>89000</v>
      </c>
      <c r="K165" s="109">
        <v>890</v>
      </c>
      <c r="L165" s="109">
        <v>1</v>
      </c>
      <c r="M165" s="117">
        <v>89000</v>
      </c>
      <c r="N165" s="117">
        <v>890</v>
      </c>
      <c r="O165" s="117">
        <v>89100</v>
      </c>
      <c r="P165" s="120">
        <v>0</v>
      </c>
      <c r="Q165" s="120">
        <v>0</v>
      </c>
      <c r="R165" s="120">
        <v>0</v>
      </c>
      <c r="S165" s="117">
        <v>89000</v>
      </c>
      <c r="T165" s="117">
        <v>87932</v>
      </c>
      <c r="U165" s="117">
        <v>87932</v>
      </c>
      <c r="V165" s="117">
        <v>83535</v>
      </c>
      <c r="W165" s="117">
        <v>4397</v>
      </c>
      <c r="X165" s="117">
        <v>87932</v>
      </c>
      <c r="Y165" s="117">
        <v>0</v>
      </c>
      <c r="Z165" s="117">
        <v>88940</v>
      </c>
      <c r="AA165" s="117">
        <v>-1008</v>
      </c>
      <c r="AB165" s="117">
        <v>84493</v>
      </c>
      <c r="AC165" s="117">
        <v>3439</v>
      </c>
      <c r="AD165" s="117">
        <v>87932</v>
      </c>
      <c r="AE165">
        <v>0</v>
      </c>
    </row>
    <row r="166" spans="1:31" x14ac:dyDescent="0.35">
      <c r="A166">
        <v>4375</v>
      </c>
      <c r="B166" t="s">
        <v>129</v>
      </c>
      <c r="C166" s="109">
        <v>623</v>
      </c>
      <c r="D166" s="107">
        <v>219.504117325544</v>
      </c>
      <c r="E166" s="112">
        <v>2.8382155541804073</v>
      </c>
      <c r="F166">
        <v>1</v>
      </c>
      <c r="G166" s="117">
        <v>249200</v>
      </c>
      <c r="H166" s="109">
        <v>623</v>
      </c>
      <c r="I166" s="109">
        <v>0</v>
      </c>
      <c r="J166" s="117">
        <v>0</v>
      </c>
      <c r="K166" s="109">
        <v>0</v>
      </c>
      <c r="L166" s="109">
        <v>1</v>
      </c>
      <c r="M166" s="117">
        <v>249200</v>
      </c>
      <c r="N166" s="117">
        <v>623</v>
      </c>
      <c r="O166" s="117">
        <v>0</v>
      </c>
      <c r="P166" s="120">
        <v>0</v>
      </c>
      <c r="Q166" s="120">
        <v>0</v>
      </c>
      <c r="R166" s="120">
        <v>0</v>
      </c>
      <c r="S166" s="117">
        <v>249200</v>
      </c>
      <c r="T166" s="117">
        <v>246210</v>
      </c>
      <c r="U166" s="117">
        <v>246210</v>
      </c>
      <c r="V166" s="117">
        <v>233900</v>
      </c>
      <c r="W166" s="117">
        <v>12310</v>
      </c>
      <c r="X166" s="117">
        <v>246210</v>
      </c>
      <c r="Y166" s="117">
        <v>0</v>
      </c>
      <c r="Z166" s="117">
        <v>249031</v>
      </c>
      <c r="AA166" s="117">
        <v>-2821</v>
      </c>
      <c r="AB166" s="117">
        <v>236579</v>
      </c>
      <c r="AC166" s="117">
        <v>9631</v>
      </c>
      <c r="AD166" s="117">
        <v>246210</v>
      </c>
      <c r="AE166">
        <v>0</v>
      </c>
    </row>
    <row r="167" spans="1:31" x14ac:dyDescent="0.35">
      <c r="A167">
        <v>5810</v>
      </c>
      <c r="B167" t="s">
        <v>159</v>
      </c>
      <c r="C167" s="109">
        <v>457</v>
      </c>
      <c r="D167" s="107">
        <v>112.994763774687</v>
      </c>
      <c r="E167" s="112">
        <v>4.0444351997696444</v>
      </c>
      <c r="F167">
        <v>1</v>
      </c>
      <c r="G167" s="117">
        <v>182800</v>
      </c>
      <c r="H167" s="109">
        <v>457</v>
      </c>
      <c r="I167" s="109">
        <v>0</v>
      </c>
      <c r="J167" s="117">
        <v>0</v>
      </c>
      <c r="K167" s="109">
        <v>0</v>
      </c>
      <c r="L167" s="109">
        <v>1</v>
      </c>
      <c r="M167" s="117">
        <v>182800</v>
      </c>
      <c r="N167" s="117">
        <v>457</v>
      </c>
      <c r="O167" s="117">
        <v>0</v>
      </c>
      <c r="P167" s="120">
        <v>0</v>
      </c>
      <c r="Q167" s="120">
        <v>0</v>
      </c>
      <c r="R167" s="120">
        <v>0</v>
      </c>
      <c r="S167" s="117">
        <v>182800</v>
      </c>
      <c r="T167" s="117">
        <v>180607</v>
      </c>
      <c r="U167" s="117">
        <v>180607</v>
      </c>
      <c r="V167" s="117">
        <v>171577</v>
      </c>
      <c r="W167" s="117">
        <v>9030</v>
      </c>
      <c r="X167" s="117">
        <v>180607</v>
      </c>
      <c r="Y167" s="117">
        <v>0</v>
      </c>
      <c r="Z167" s="117">
        <v>182676</v>
      </c>
      <c r="AA167" s="117">
        <v>-2069</v>
      </c>
      <c r="AB167" s="117">
        <v>173542</v>
      </c>
      <c r="AC167" s="117">
        <v>7065</v>
      </c>
      <c r="AD167" s="117">
        <v>180607</v>
      </c>
      <c r="AE167">
        <v>0</v>
      </c>
    </row>
    <row r="168" spans="1:31" x14ac:dyDescent="0.35">
      <c r="A168">
        <v>5852</v>
      </c>
      <c r="B168" t="s">
        <v>160</v>
      </c>
      <c r="C168" s="109">
        <v>704</v>
      </c>
      <c r="D168" s="107">
        <v>83.590767530247604</v>
      </c>
      <c r="E168" s="112">
        <v>8.421982723693203</v>
      </c>
      <c r="F168">
        <v>1</v>
      </c>
      <c r="G168" s="117">
        <v>281600</v>
      </c>
      <c r="H168" s="109">
        <v>704</v>
      </c>
      <c r="I168" s="109">
        <v>0</v>
      </c>
      <c r="J168" s="117">
        <v>0</v>
      </c>
      <c r="K168" s="109">
        <v>0</v>
      </c>
      <c r="L168" s="109">
        <v>1</v>
      </c>
      <c r="M168" s="117">
        <v>281600</v>
      </c>
      <c r="N168" s="117">
        <v>704</v>
      </c>
      <c r="O168" s="117">
        <v>0</v>
      </c>
      <c r="P168" s="120">
        <v>0</v>
      </c>
      <c r="Q168" s="120">
        <v>0</v>
      </c>
      <c r="R168" s="120">
        <v>0</v>
      </c>
      <c r="S168" s="117">
        <v>281600</v>
      </c>
      <c r="T168" s="117">
        <v>278222</v>
      </c>
      <c r="U168" s="117">
        <v>278222</v>
      </c>
      <c r="V168" s="117">
        <v>264311</v>
      </c>
      <c r="W168" s="117">
        <v>13911</v>
      </c>
      <c r="X168" s="117">
        <v>278222</v>
      </c>
      <c r="Y168" s="117">
        <v>0</v>
      </c>
      <c r="Z168" s="117">
        <v>281409</v>
      </c>
      <c r="AA168" s="117">
        <v>-3187</v>
      </c>
      <c r="AB168" s="117">
        <v>267339</v>
      </c>
      <c r="AC168" s="117">
        <v>10883</v>
      </c>
      <c r="AD168" s="117">
        <v>278222</v>
      </c>
      <c r="AE168">
        <v>0</v>
      </c>
    </row>
    <row r="169" spans="1:31" x14ac:dyDescent="0.35">
      <c r="A169">
        <v>5866</v>
      </c>
      <c r="B169" t="s">
        <v>161</v>
      </c>
      <c r="C169" s="109">
        <v>915</v>
      </c>
      <c r="D169" s="107">
        <v>118.167090975715</v>
      </c>
      <c r="E169" s="112">
        <v>7.7432726188380601</v>
      </c>
      <c r="F169">
        <v>0</v>
      </c>
      <c r="G169" s="117">
        <v>0</v>
      </c>
      <c r="H169" s="109">
        <v>0</v>
      </c>
      <c r="I169" s="109">
        <v>1</v>
      </c>
      <c r="J169" s="117">
        <v>91500</v>
      </c>
      <c r="K169" s="109">
        <v>915</v>
      </c>
      <c r="L169" s="109">
        <v>1</v>
      </c>
      <c r="M169" s="117">
        <v>91500</v>
      </c>
      <c r="N169" s="117">
        <v>915</v>
      </c>
      <c r="O169" s="117">
        <v>92700</v>
      </c>
      <c r="P169" s="120">
        <v>0</v>
      </c>
      <c r="Q169" s="120">
        <v>0</v>
      </c>
      <c r="R169" s="120">
        <v>0</v>
      </c>
      <c r="S169" s="117">
        <v>91500</v>
      </c>
      <c r="T169" s="117">
        <v>90402</v>
      </c>
      <c r="U169" s="117">
        <v>90402</v>
      </c>
      <c r="V169" s="117">
        <v>85882</v>
      </c>
      <c r="W169" s="117">
        <v>4520</v>
      </c>
      <c r="X169" s="117">
        <v>90402</v>
      </c>
      <c r="Y169" s="117">
        <v>0</v>
      </c>
      <c r="Z169" s="117">
        <v>91438</v>
      </c>
      <c r="AA169" s="117">
        <v>-1036</v>
      </c>
      <c r="AB169" s="117">
        <v>86866</v>
      </c>
      <c r="AC169" s="117">
        <v>3536</v>
      </c>
      <c r="AD169" s="117">
        <v>90402</v>
      </c>
      <c r="AE169">
        <v>0</v>
      </c>
    </row>
    <row r="170" spans="1:31" x14ac:dyDescent="0.35">
      <c r="A170">
        <v>5992</v>
      </c>
      <c r="B170" t="s">
        <v>163</v>
      </c>
      <c r="C170" s="109">
        <v>404</v>
      </c>
      <c r="D170" s="107">
        <v>350.25721015546497</v>
      </c>
      <c r="E170" s="112">
        <v>1.1534380686144357</v>
      </c>
      <c r="F170">
        <v>1</v>
      </c>
      <c r="G170" s="117">
        <v>161600</v>
      </c>
      <c r="H170" s="109">
        <v>404</v>
      </c>
      <c r="I170" s="109">
        <v>0</v>
      </c>
      <c r="J170" s="117">
        <v>0</v>
      </c>
      <c r="K170" s="109">
        <v>0</v>
      </c>
      <c r="L170" s="109">
        <v>1</v>
      </c>
      <c r="M170" s="117">
        <v>161600</v>
      </c>
      <c r="N170" s="117">
        <v>404</v>
      </c>
      <c r="O170" s="117">
        <v>0</v>
      </c>
      <c r="P170" s="120">
        <v>0</v>
      </c>
      <c r="Q170" s="120">
        <v>0</v>
      </c>
      <c r="R170" s="120">
        <v>0</v>
      </c>
      <c r="S170" s="117">
        <v>161600</v>
      </c>
      <c r="T170" s="117">
        <v>159661</v>
      </c>
      <c r="U170" s="117">
        <v>159661</v>
      </c>
      <c r="V170" s="117">
        <v>151678</v>
      </c>
      <c r="W170" s="117">
        <v>7983</v>
      </c>
      <c r="X170" s="117">
        <v>159661</v>
      </c>
      <c r="Y170" s="117">
        <v>0</v>
      </c>
      <c r="Z170" s="117">
        <v>161490</v>
      </c>
      <c r="AA170" s="117">
        <v>-1829</v>
      </c>
      <c r="AB170" s="117">
        <v>153416</v>
      </c>
      <c r="AC170" s="117">
        <v>6245</v>
      </c>
      <c r="AD170" s="117">
        <v>159661</v>
      </c>
      <c r="AE170">
        <v>0</v>
      </c>
    </row>
    <row r="171" spans="1:31" x14ac:dyDescent="0.35">
      <c r="A171">
        <v>6027</v>
      </c>
      <c r="B171" t="s">
        <v>165</v>
      </c>
      <c r="C171" s="109">
        <v>493</v>
      </c>
      <c r="D171" s="107">
        <v>185.85689407686999</v>
      </c>
      <c r="E171" s="112">
        <v>2.6525784929780238</v>
      </c>
      <c r="F171">
        <v>1</v>
      </c>
      <c r="G171" s="117">
        <v>197200</v>
      </c>
      <c r="H171" s="109">
        <v>493</v>
      </c>
      <c r="I171" s="109">
        <v>0</v>
      </c>
      <c r="J171" s="117">
        <v>0</v>
      </c>
      <c r="K171" s="109">
        <v>0</v>
      </c>
      <c r="L171" s="109">
        <v>1</v>
      </c>
      <c r="M171" s="117">
        <v>197200</v>
      </c>
      <c r="N171" s="117">
        <v>493</v>
      </c>
      <c r="O171" s="117">
        <v>0</v>
      </c>
      <c r="P171" s="120">
        <v>0</v>
      </c>
      <c r="Q171" s="120">
        <v>0</v>
      </c>
      <c r="R171" s="120">
        <v>0</v>
      </c>
      <c r="S171" s="117">
        <v>197200</v>
      </c>
      <c r="T171" s="117">
        <v>194834</v>
      </c>
      <c r="U171" s="117">
        <v>194834</v>
      </c>
      <c r="V171" s="117">
        <v>185092</v>
      </c>
      <c r="W171" s="117">
        <v>9742</v>
      </c>
      <c r="X171" s="117">
        <v>194834</v>
      </c>
      <c r="Y171" s="117">
        <v>0</v>
      </c>
      <c r="Z171" s="117">
        <v>197066</v>
      </c>
      <c r="AA171" s="117">
        <v>-2232</v>
      </c>
      <c r="AB171" s="117">
        <v>187213</v>
      </c>
      <c r="AC171" s="117">
        <v>7621</v>
      </c>
      <c r="AD171" s="117">
        <v>194834</v>
      </c>
      <c r="AE171">
        <v>0</v>
      </c>
    </row>
    <row r="172" spans="1:31" x14ac:dyDescent="0.35">
      <c r="A172">
        <v>6069</v>
      </c>
      <c r="B172" t="s">
        <v>166</v>
      </c>
      <c r="C172" s="109">
        <v>62</v>
      </c>
      <c r="D172" s="107">
        <v>25.3974039272901</v>
      </c>
      <c r="E172" s="112">
        <v>2.4411943904778219</v>
      </c>
      <c r="F172">
        <v>1</v>
      </c>
      <c r="G172" s="117">
        <v>24800</v>
      </c>
      <c r="H172" s="109">
        <v>62</v>
      </c>
      <c r="I172" s="109">
        <v>0</v>
      </c>
      <c r="J172" s="117">
        <v>0</v>
      </c>
      <c r="K172" s="109">
        <v>0</v>
      </c>
      <c r="L172" s="109">
        <v>1</v>
      </c>
      <c r="M172" s="117">
        <v>24800</v>
      </c>
      <c r="N172" s="117">
        <v>62</v>
      </c>
      <c r="O172" s="117">
        <v>0</v>
      </c>
      <c r="P172" s="120">
        <v>0</v>
      </c>
      <c r="Q172" s="120">
        <v>0</v>
      </c>
      <c r="R172" s="120">
        <v>0</v>
      </c>
      <c r="S172" s="117">
        <v>24800</v>
      </c>
      <c r="T172" s="117">
        <v>24502</v>
      </c>
      <c r="U172" s="117">
        <v>24502</v>
      </c>
      <c r="V172" s="117">
        <v>23277</v>
      </c>
      <c r="W172" s="117">
        <v>1225</v>
      </c>
      <c r="X172" s="117">
        <v>24502</v>
      </c>
      <c r="Y172" s="117">
        <v>0</v>
      </c>
      <c r="Z172" s="117">
        <v>24783</v>
      </c>
      <c r="AA172" s="117">
        <v>-281</v>
      </c>
      <c r="AB172" s="117">
        <v>23544</v>
      </c>
      <c r="AC172" s="117">
        <v>958</v>
      </c>
      <c r="AD172" s="117">
        <v>24502</v>
      </c>
      <c r="AE172">
        <v>0</v>
      </c>
    </row>
    <row r="173" spans="1:31" x14ac:dyDescent="0.35">
      <c r="A173">
        <v>6118</v>
      </c>
      <c r="B173" t="s">
        <v>167</v>
      </c>
      <c r="C173" s="109">
        <v>772</v>
      </c>
      <c r="D173" s="107">
        <v>83.749933117372294</v>
      </c>
      <c r="E173" s="112">
        <v>9.2179178091768961</v>
      </c>
      <c r="F173">
        <v>0</v>
      </c>
      <c r="G173" s="117">
        <v>0</v>
      </c>
      <c r="H173" s="109">
        <v>0</v>
      </c>
      <c r="I173" s="109">
        <v>1</v>
      </c>
      <c r="J173" s="117">
        <v>77200</v>
      </c>
      <c r="K173" s="109">
        <v>772</v>
      </c>
      <c r="L173" s="109">
        <v>1</v>
      </c>
      <c r="M173" s="117">
        <v>77200</v>
      </c>
      <c r="N173" s="117">
        <v>772</v>
      </c>
      <c r="O173" s="117">
        <v>79400</v>
      </c>
      <c r="P173" s="120">
        <v>0</v>
      </c>
      <c r="Q173" s="120">
        <v>0</v>
      </c>
      <c r="R173" s="120">
        <v>0</v>
      </c>
      <c r="S173" s="117">
        <v>77200</v>
      </c>
      <c r="T173" s="117">
        <v>76274</v>
      </c>
      <c r="U173" s="117">
        <v>76274</v>
      </c>
      <c r="V173" s="117">
        <v>72460</v>
      </c>
      <c r="W173" s="117">
        <v>3814</v>
      </c>
      <c r="X173" s="117">
        <v>76274</v>
      </c>
      <c r="Y173" s="117">
        <v>0</v>
      </c>
      <c r="Z173" s="117">
        <v>77148</v>
      </c>
      <c r="AA173" s="117">
        <v>-874</v>
      </c>
      <c r="AB173" s="117">
        <v>73291</v>
      </c>
      <c r="AC173" s="117">
        <v>2983</v>
      </c>
      <c r="AD173" s="117">
        <v>76274</v>
      </c>
      <c r="AE173">
        <v>0</v>
      </c>
    </row>
    <row r="174" spans="1:31" x14ac:dyDescent="0.35">
      <c r="A174">
        <v>6230</v>
      </c>
      <c r="B174" t="s">
        <v>168</v>
      </c>
      <c r="C174" s="109">
        <v>397</v>
      </c>
      <c r="D174" s="107">
        <v>420.96589839880698</v>
      </c>
      <c r="E174" s="112">
        <v>0.94306926406636715</v>
      </c>
      <c r="F174">
        <v>1</v>
      </c>
      <c r="G174" s="117">
        <v>158800</v>
      </c>
      <c r="H174" s="109">
        <v>397</v>
      </c>
      <c r="I174" s="109">
        <v>0</v>
      </c>
      <c r="J174" s="117">
        <v>0</v>
      </c>
      <c r="K174" s="109">
        <v>0</v>
      </c>
      <c r="L174" s="109">
        <v>1</v>
      </c>
      <c r="M174" s="117">
        <v>158800</v>
      </c>
      <c r="N174" s="117">
        <v>397</v>
      </c>
      <c r="O174" s="117">
        <v>0</v>
      </c>
      <c r="P174" s="120">
        <v>0</v>
      </c>
      <c r="Q174" s="120">
        <v>0</v>
      </c>
      <c r="R174" s="120">
        <v>0</v>
      </c>
      <c r="S174" s="117">
        <v>158800</v>
      </c>
      <c r="T174" s="117">
        <v>156895</v>
      </c>
      <c r="U174" s="117">
        <v>156895</v>
      </c>
      <c r="V174" s="117">
        <v>149050</v>
      </c>
      <c r="W174" s="117">
        <v>7845</v>
      </c>
      <c r="X174" s="117">
        <v>156895</v>
      </c>
      <c r="Y174" s="117">
        <v>0</v>
      </c>
      <c r="Z174" s="117">
        <v>158692</v>
      </c>
      <c r="AA174" s="117">
        <v>-1797</v>
      </c>
      <c r="AB174" s="117">
        <v>150757</v>
      </c>
      <c r="AC174" s="117">
        <v>6138</v>
      </c>
      <c r="AD174" s="117">
        <v>156895</v>
      </c>
      <c r="AE174">
        <v>0</v>
      </c>
    </row>
    <row r="175" spans="1:31" x14ac:dyDescent="0.35">
      <c r="A175">
        <v>6251</v>
      </c>
      <c r="B175" t="s">
        <v>169</v>
      </c>
      <c r="C175" s="109">
        <v>246</v>
      </c>
      <c r="D175" s="107">
        <v>94.746623938502097</v>
      </c>
      <c r="E175" s="112">
        <v>2.5963985815438981</v>
      </c>
      <c r="F175">
        <v>1</v>
      </c>
      <c r="G175" s="117">
        <v>98400</v>
      </c>
      <c r="H175" s="109">
        <v>246</v>
      </c>
      <c r="I175" s="109">
        <v>0</v>
      </c>
      <c r="J175" s="117">
        <v>0</v>
      </c>
      <c r="K175" s="109">
        <v>0</v>
      </c>
      <c r="L175" s="109">
        <v>1</v>
      </c>
      <c r="M175" s="117">
        <v>98400</v>
      </c>
      <c r="N175" s="117">
        <v>246</v>
      </c>
      <c r="O175" s="117">
        <v>0</v>
      </c>
      <c r="P175" s="120">
        <v>0</v>
      </c>
      <c r="Q175" s="120">
        <v>0</v>
      </c>
      <c r="R175" s="120">
        <v>0</v>
      </c>
      <c r="S175" s="117">
        <v>98400</v>
      </c>
      <c r="T175" s="117">
        <v>97219</v>
      </c>
      <c r="U175" s="117">
        <v>97219</v>
      </c>
      <c r="V175" s="117">
        <v>92358</v>
      </c>
      <c r="W175" s="117">
        <v>4861</v>
      </c>
      <c r="X175" s="117">
        <v>97219</v>
      </c>
      <c r="Y175" s="117">
        <v>0</v>
      </c>
      <c r="Z175" s="117">
        <v>98333</v>
      </c>
      <c r="AA175" s="117">
        <v>-1114</v>
      </c>
      <c r="AB175" s="117">
        <v>93416</v>
      </c>
      <c r="AC175" s="117">
        <v>3803</v>
      </c>
      <c r="AD175" s="117">
        <v>97219</v>
      </c>
      <c r="AE175">
        <v>0</v>
      </c>
    </row>
    <row r="176" spans="1:31" x14ac:dyDescent="0.35">
      <c r="A176">
        <v>6293</v>
      </c>
      <c r="B176" t="s">
        <v>170</v>
      </c>
      <c r="C176" s="109">
        <v>624</v>
      </c>
      <c r="D176" s="107">
        <v>488.00668350261401</v>
      </c>
      <c r="E176" s="112">
        <v>1.2786710122929239</v>
      </c>
      <c r="F176">
        <v>1</v>
      </c>
      <c r="G176" s="117">
        <v>249600</v>
      </c>
      <c r="H176" s="109">
        <v>624</v>
      </c>
      <c r="I176" s="109">
        <v>0</v>
      </c>
      <c r="J176" s="117">
        <v>0</v>
      </c>
      <c r="K176" s="109">
        <v>0</v>
      </c>
      <c r="L176" s="109">
        <v>1</v>
      </c>
      <c r="M176" s="117">
        <v>249600</v>
      </c>
      <c r="N176" s="117">
        <v>624</v>
      </c>
      <c r="O176" s="117">
        <v>0</v>
      </c>
      <c r="P176" s="120">
        <v>0</v>
      </c>
      <c r="Q176" s="120">
        <v>0</v>
      </c>
      <c r="R176" s="120">
        <v>0</v>
      </c>
      <c r="S176" s="117">
        <v>249600</v>
      </c>
      <c r="T176" s="117">
        <v>246606</v>
      </c>
      <c r="U176" s="117">
        <v>246606</v>
      </c>
      <c r="V176" s="117">
        <v>234276</v>
      </c>
      <c r="W176" s="117">
        <v>12330</v>
      </c>
      <c r="X176" s="117">
        <v>246606</v>
      </c>
      <c r="Y176" s="117">
        <v>0</v>
      </c>
      <c r="Z176" s="117">
        <v>249430</v>
      </c>
      <c r="AA176" s="117">
        <v>-2824</v>
      </c>
      <c r="AB176" s="117">
        <v>236959</v>
      </c>
      <c r="AC176" s="117">
        <v>9647</v>
      </c>
      <c r="AD176" s="117">
        <v>246606</v>
      </c>
      <c r="AE176">
        <v>0</v>
      </c>
    </row>
    <row r="177" spans="1:31" x14ac:dyDescent="0.35">
      <c r="A177">
        <v>6354</v>
      </c>
      <c r="B177" t="s">
        <v>171</v>
      </c>
      <c r="C177" s="109">
        <v>267</v>
      </c>
      <c r="D177" s="107">
        <v>98.786181650654697</v>
      </c>
      <c r="E177" s="112">
        <v>2.7028071693692239</v>
      </c>
      <c r="F177">
        <v>1</v>
      </c>
      <c r="G177" s="117">
        <v>106800</v>
      </c>
      <c r="H177" s="109">
        <v>267</v>
      </c>
      <c r="I177" s="109">
        <v>0</v>
      </c>
      <c r="J177" s="117">
        <v>0</v>
      </c>
      <c r="K177" s="109">
        <v>0</v>
      </c>
      <c r="L177" s="109">
        <v>1</v>
      </c>
      <c r="M177" s="117">
        <v>106800</v>
      </c>
      <c r="N177" s="117">
        <v>267</v>
      </c>
      <c r="O177" s="117">
        <v>0</v>
      </c>
      <c r="P177" s="120">
        <v>0</v>
      </c>
      <c r="Q177" s="120">
        <v>0</v>
      </c>
      <c r="R177" s="120">
        <v>0</v>
      </c>
      <c r="S177" s="117">
        <v>106800</v>
      </c>
      <c r="T177" s="117">
        <v>105519</v>
      </c>
      <c r="U177" s="117">
        <v>105519</v>
      </c>
      <c r="V177" s="117">
        <v>100243</v>
      </c>
      <c r="W177" s="117">
        <v>5276</v>
      </c>
      <c r="X177" s="117">
        <v>105519</v>
      </c>
      <c r="Y177" s="117">
        <v>0</v>
      </c>
      <c r="Z177" s="117">
        <v>106727</v>
      </c>
      <c r="AA177" s="117">
        <v>-1208</v>
      </c>
      <c r="AB177" s="117">
        <v>101391</v>
      </c>
      <c r="AC177" s="117">
        <v>4128</v>
      </c>
      <c r="AD177" s="117">
        <v>105519</v>
      </c>
      <c r="AE177">
        <v>0</v>
      </c>
    </row>
    <row r="178" spans="1:31" x14ac:dyDescent="0.35">
      <c r="A178">
        <v>6384</v>
      </c>
      <c r="B178" t="s">
        <v>172</v>
      </c>
      <c r="C178" s="109">
        <v>844</v>
      </c>
      <c r="D178" s="107">
        <v>150.828791964586</v>
      </c>
      <c r="E178" s="112">
        <v>5.5957485902172301</v>
      </c>
      <c r="F178">
        <v>0</v>
      </c>
      <c r="G178" s="117">
        <v>0</v>
      </c>
      <c r="H178" s="109">
        <v>0</v>
      </c>
      <c r="I178" s="109">
        <v>1</v>
      </c>
      <c r="J178" s="117">
        <v>84400</v>
      </c>
      <c r="K178" s="109">
        <v>844</v>
      </c>
      <c r="L178" s="109">
        <v>1</v>
      </c>
      <c r="M178" s="117">
        <v>84400</v>
      </c>
      <c r="N178" s="117">
        <v>844</v>
      </c>
      <c r="O178" s="117">
        <v>82700</v>
      </c>
      <c r="P178" s="120">
        <v>0</v>
      </c>
      <c r="Q178" s="120">
        <v>0</v>
      </c>
      <c r="R178" s="120">
        <v>0</v>
      </c>
      <c r="S178" s="117">
        <v>84400</v>
      </c>
      <c r="T178" s="117">
        <v>83387</v>
      </c>
      <c r="U178" s="117">
        <v>83387</v>
      </c>
      <c r="V178" s="117">
        <v>79218</v>
      </c>
      <c r="W178" s="117">
        <v>4169</v>
      </c>
      <c r="X178" s="117">
        <v>83387</v>
      </c>
      <c r="Y178" s="117">
        <v>0</v>
      </c>
      <c r="Z178" s="117">
        <v>84343</v>
      </c>
      <c r="AA178" s="117">
        <v>-956</v>
      </c>
      <c r="AB178" s="117">
        <v>80126</v>
      </c>
      <c r="AC178" s="117">
        <v>3261</v>
      </c>
      <c r="AD178" s="117">
        <v>83387</v>
      </c>
      <c r="AE178">
        <v>0</v>
      </c>
    </row>
    <row r="179" spans="1:31" x14ac:dyDescent="0.35">
      <c r="A179">
        <v>6440</v>
      </c>
      <c r="B179" t="s">
        <v>174</v>
      </c>
      <c r="C179" s="109">
        <v>165</v>
      </c>
      <c r="D179" s="107">
        <v>189.94019673868601</v>
      </c>
      <c r="E179" s="112">
        <v>0.86869447769922037</v>
      </c>
      <c r="F179">
        <v>1</v>
      </c>
      <c r="G179" s="117">
        <v>66000</v>
      </c>
      <c r="H179" s="109">
        <v>165</v>
      </c>
      <c r="I179" s="109">
        <v>0</v>
      </c>
      <c r="J179" s="117">
        <v>0</v>
      </c>
      <c r="K179" s="109">
        <v>0</v>
      </c>
      <c r="L179" s="109">
        <v>1</v>
      </c>
      <c r="M179" s="117">
        <v>66000</v>
      </c>
      <c r="N179" s="117">
        <v>165</v>
      </c>
      <c r="O179" s="117">
        <v>0</v>
      </c>
      <c r="P179" s="120">
        <v>0</v>
      </c>
      <c r="Q179" s="120">
        <v>0</v>
      </c>
      <c r="R179" s="120">
        <v>0</v>
      </c>
      <c r="S179" s="117">
        <v>66000</v>
      </c>
      <c r="T179" s="117">
        <v>65208</v>
      </c>
      <c r="U179" s="117">
        <v>65208</v>
      </c>
      <c r="V179" s="117">
        <v>61948</v>
      </c>
      <c r="W179" s="117">
        <v>3260</v>
      </c>
      <c r="X179" s="117">
        <v>65208</v>
      </c>
      <c r="Y179" s="117">
        <v>0</v>
      </c>
      <c r="Z179" s="117">
        <v>65955</v>
      </c>
      <c r="AA179" s="117">
        <v>-747</v>
      </c>
      <c r="AB179" s="117">
        <v>62657</v>
      </c>
      <c r="AC179" s="117">
        <v>2551</v>
      </c>
      <c r="AD179" s="117">
        <v>65208</v>
      </c>
      <c r="AE179">
        <v>0</v>
      </c>
    </row>
    <row r="180" spans="1:31" x14ac:dyDescent="0.35">
      <c r="A180">
        <v>6426</v>
      </c>
      <c r="B180" t="s">
        <v>173</v>
      </c>
      <c r="C180" s="109">
        <v>771</v>
      </c>
      <c r="D180" s="107">
        <v>139.606198656728</v>
      </c>
      <c r="E180" s="112">
        <v>5.5226774127399638</v>
      </c>
      <c r="F180">
        <v>0</v>
      </c>
      <c r="G180" s="117">
        <v>0</v>
      </c>
      <c r="H180" s="109">
        <v>0</v>
      </c>
      <c r="I180" s="109">
        <v>1</v>
      </c>
      <c r="J180" s="117">
        <v>77100</v>
      </c>
      <c r="K180" s="109">
        <v>771</v>
      </c>
      <c r="L180" s="109">
        <v>1</v>
      </c>
      <c r="M180" s="117">
        <v>77100</v>
      </c>
      <c r="N180" s="117">
        <v>771</v>
      </c>
      <c r="O180" s="117">
        <v>76200</v>
      </c>
      <c r="P180" s="120">
        <v>0</v>
      </c>
      <c r="Q180" s="120">
        <v>0</v>
      </c>
      <c r="R180" s="120">
        <v>0</v>
      </c>
      <c r="S180" s="117">
        <v>77100</v>
      </c>
      <c r="T180" s="117">
        <v>76175</v>
      </c>
      <c r="U180" s="117">
        <v>76175</v>
      </c>
      <c r="V180" s="117">
        <v>72366</v>
      </c>
      <c r="W180" s="117">
        <v>3809</v>
      </c>
      <c r="X180" s="117">
        <v>76175</v>
      </c>
      <c r="Y180" s="117">
        <v>0</v>
      </c>
      <c r="Z180" s="117">
        <v>77048</v>
      </c>
      <c r="AA180" s="117">
        <v>-873</v>
      </c>
      <c r="AB180" s="117">
        <v>73196</v>
      </c>
      <c r="AC180" s="117">
        <v>2979</v>
      </c>
      <c r="AD180" s="117">
        <v>76175</v>
      </c>
      <c r="AE180">
        <v>0</v>
      </c>
    </row>
    <row r="181" spans="1:31" x14ac:dyDescent="0.35">
      <c r="A181">
        <v>6475</v>
      </c>
      <c r="B181" t="s">
        <v>175</v>
      </c>
      <c r="C181" s="109">
        <v>547</v>
      </c>
      <c r="D181" s="107">
        <v>143.97513550514401</v>
      </c>
      <c r="E181" s="112">
        <v>3.799267130958571</v>
      </c>
      <c r="F181">
        <v>1</v>
      </c>
      <c r="G181" s="117">
        <v>218800</v>
      </c>
      <c r="H181" s="109">
        <v>547</v>
      </c>
      <c r="I181" s="109">
        <v>0</v>
      </c>
      <c r="J181" s="117">
        <v>0</v>
      </c>
      <c r="K181" s="109">
        <v>0</v>
      </c>
      <c r="L181" s="109">
        <v>1</v>
      </c>
      <c r="M181" s="117">
        <v>218800</v>
      </c>
      <c r="N181" s="117">
        <v>547</v>
      </c>
      <c r="O181" s="117">
        <v>0</v>
      </c>
      <c r="P181" s="120">
        <v>0</v>
      </c>
      <c r="Q181" s="120">
        <v>0</v>
      </c>
      <c r="R181" s="120">
        <v>0</v>
      </c>
      <c r="S181" s="117">
        <v>218800</v>
      </c>
      <c r="T181" s="117">
        <v>216175</v>
      </c>
      <c r="U181" s="117">
        <v>216175</v>
      </c>
      <c r="V181" s="117">
        <v>205366</v>
      </c>
      <c r="W181" s="117">
        <v>10809</v>
      </c>
      <c r="X181" s="117">
        <v>216175</v>
      </c>
      <c r="Y181" s="117">
        <v>0</v>
      </c>
      <c r="Z181" s="117">
        <v>218651</v>
      </c>
      <c r="AA181" s="117">
        <v>-2476</v>
      </c>
      <c r="AB181" s="117">
        <v>207718</v>
      </c>
      <c r="AC181" s="117">
        <v>8457</v>
      </c>
      <c r="AD181" s="117">
        <v>216175</v>
      </c>
      <c r="AE181">
        <v>0</v>
      </c>
    </row>
    <row r="182" spans="1:31" x14ac:dyDescent="0.35">
      <c r="A182">
        <v>6615</v>
      </c>
      <c r="B182" t="s">
        <v>176</v>
      </c>
      <c r="C182" s="109">
        <v>272</v>
      </c>
      <c r="D182" s="107">
        <v>661.20733753765899</v>
      </c>
      <c r="E182" s="112">
        <v>0.41136869565442213</v>
      </c>
      <c r="F182">
        <v>1</v>
      </c>
      <c r="G182" s="117">
        <v>108800</v>
      </c>
      <c r="H182" s="109">
        <v>272</v>
      </c>
      <c r="I182" s="109">
        <v>0</v>
      </c>
      <c r="J182" s="117">
        <v>0</v>
      </c>
      <c r="K182" s="109">
        <v>0</v>
      </c>
      <c r="L182" s="109">
        <v>1</v>
      </c>
      <c r="M182" s="117">
        <v>108800</v>
      </c>
      <c r="N182" s="117">
        <v>272</v>
      </c>
      <c r="O182" s="117">
        <v>0</v>
      </c>
      <c r="P182" s="120">
        <v>0</v>
      </c>
      <c r="Q182" s="120">
        <v>0</v>
      </c>
      <c r="R182" s="120">
        <v>0</v>
      </c>
      <c r="S182" s="117">
        <v>108800</v>
      </c>
      <c r="T182" s="117">
        <v>107495</v>
      </c>
      <c r="U182" s="117">
        <v>107495</v>
      </c>
      <c r="V182" s="117">
        <v>102120</v>
      </c>
      <c r="W182" s="117">
        <v>5375</v>
      </c>
      <c r="X182" s="117">
        <v>107495</v>
      </c>
      <c r="Y182" s="117">
        <v>0</v>
      </c>
      <c r="Z182" s="117">
        <v>108726</v>
      </c>
      <c r="AA182" s="117">
        <v>-1231</v>
      </c>
      <c r="AB182" s="117">
        <v>103290</v>
      </c>
      <c r="AC182" s="117">
        <v>4205</v>
      </c>
      <c r="AD182" s="117">
        <v>107495</v>
      </c>
      <c r="AE182">
        <v>0</v>
      </c>
    </row>
    <row r="183" spans="1:31" x14ac:dyDescent="0.35">
      <c r="A183">
        <v>469</v>
      </c>
      <c r="B183" t="s">
        <v>19</v>
      </c>
      <c r="C183" s="109">
        <v>786</v>
      </c>
      <c r="D183" s="107">
        <v>104.296423775292</v>
      </c>
      <c r="E183" s="112">
        <v>7.5362123795677523</v>
      </c>
      <c r="F183">
        <v>0</v>
      </c>
      <c r="G183" s="117">
        <v>0</v>
      </c>
      <c r="H183" s="109">
        <v>0</v>
      </c>
      <c r="I183" s="109">
        <v>1</v>
      </c>
      <c r="J183" s="117">
        <v>78600</v>
      </c>
      <c r="K183" s="109">
        <v>786</v>
      </c>
      <c r="L183" s="109">
        <v>1</v>
      </c>
      <c r="M183" s="117">
        <v>78600</v>
      </c>
      <c r="N183" s="117">
        <v>786</v>
      </c>
      <c r="O183" s="117">
        <v>77100</v>
      </c>
      <c r="P183" s="120">
        <v>0</v>
      </c>
      <c r="Q183" s="120">
        <v>0</v>
      </c>
      <c r="R183" s="120">
        <v>0</v>
      </c>
      <c r="S183" s="117">
        <v>78600</v>
      </c>
      <c r="T183" s="117">
        <v>77657</v>
      </c>
      <c r="U183" s="117">
        <v>77657</v>
      </c>
      <c r="V183" s="117">
        <v>73774</v>
      </c>
      <c r="W183" s="117">
        <v>3883</v>
      </c>
      <c r="X183" s="117">
        <v>77657</v>
      </c>
      <c r="Y183" s="117">
        <v>0</v>
      </c>
      <c r="Z183" s="117">
        <v>78547</v>
      </c>
      <c r="AA183" s="117">
        <v>-890</v>
      </c>
      <c r="AB183" s="117">
        <v>74620</v>
      </c>
      <c r="AC183" s="117">
        <v>3037</v>
      </c>
      <c r="AD183" s="117">
        <v>77657</v>
      </c>
      <c r="AE183">
        <v>0</v>
      </c>
    </row>
    <row r="184" spans="1:31" x14ac:dyDescent="0.35">
      <c r="A184">
        <v>6713</v>
      </c>
      <c r="B184" t="s">
        <v>177</v>
      </c>
      <c r="C184" s="109">
        <v>392</v>
      </c>
      <c r="D184" s="107">
        <v>93.637822642596205</v>
      </c>
      <c r="E184" s="112">
        <v>4.1863425369918597</v>
      </c>
      <c r="F184">
        <v>1</v>
      </c>
      <c r="G184" s="117">
        <v>156800</v>
      </c>
      <c r="H184" s="109">
        <v>392</v>
      </c>
      <c r="I184" s="109">
        <v>0</v>
      </c>
      <c r="J184" s="117">
        <v>0</v>
      </c>
      <c r="K184" s="109">
        <v>0</v>
      </c>
      <c r="L184" s="109">
        <v>1</v>
      </c>
      <c r="M184" s="117">
        <v>156800</v>
      </c>
      <c r="N184" s="117">
        <v>392</v>
      </c>
      <c r="O184" s="117">
        <v>0</v>
      </c>
      <c r="P184" s="120">
        <v>0</v>
      </c>
      <c r="Q184" s="120">
        <v>0</v>
      </c>
      <c r="R184" s="120">
        <v>0</v>
      </c>
      <c r="S184" s="117">
        <v>156800</v>
      </c>
      <c r="T184" s="117">
        <v>154919</v>
      </c>
      <c r="U184" s="117">
        <v>154919</v>
      </c>
      <c r="V184" s="117">
        <v>147173</v>
      </c>
      <c r="W184" s="117">
        <v>7746</v>
      </c>
      <c r="X184" s="117">
        <v>154919</v>
      </c>
      <c r="Y184" s="117">
        <v>0</v>
      </c>
      <c r="Z184" s="117">
        <v>156693</v>
      </c>
      <c r="AA184" s="117">
        <v>-1774</v>
      </c>
      <c r="AB184" s="117">
        <v>148858</v>
      </c>
      <c r="AC184" s="117">
        <v>6061</v>
      </c>
      <c r="AD184" s="117">
        <v>154919</v>
      </c>
      <c r="AE184">
        <v>0</v>
      </c>
    </row>
    <row r="185" spans="1:31" x14ac:dyDescent="0.35">
      <c r="A185">
        <v>6720</v>
      </c>
      <c r="B185" t="s">
        <v>178</v>
      </c>
      <c r="C185" s="109">
        <v>444</v>
      </c>
      <c r="D185" s="107">
        <v>106.401107005917</v>
      </c>
      <c r="E185" s="112">
        <v>4.1728889152939832</v>
      </c>
      <c r="F185">
        <v>1</v>
      </c>
      <c r="G185" s="117">
        <v>177600</v>
      </c>
      <c r="H185" s="109">
        <v>444</v>
      </c>
      <c r="I185" s="109">
        <v>0</v>
      </c>
      <c r="J185" s="117">
        <v>0</v>
      </c>
      <c r="K185" s="109">
        <v>0</v>
      </c>
      <c r="L185" s="109">
        <v>1</v>
      </c>
      <c r="M185" s="117">
        <v>177600</v>
      </c>
      <c r="N185" s="117">
        <v>444</v>
      </c>
      <c r="O185" s="117">
        <v>0</v>
      </c>
      <c r="P185" s="120">
        <v>0</v>
      </c>
      <c r="Q185" s="120">
        <v>0</v>
      </c>
      <c r="R185" s="120">
        <v>0</v>
      </c>
      <c r="S185" s="117">
        <v>177600</v>
      </c>
      <c r="T185" s="117">
        <v>175469</v>
      </c>
      <c r="U185" s="117">
        <v>175469</v>
      </c>
      <c r="V185" s="117">
        <v>166696</v>
      </c>
      <c r="W185" s="117">
        <v>8773</v>
      </c>
      <c r="X185" s="117">
        <v>175469</v>
      </c>
      <c r="Y185" s="117">
        <v>0</v>
      </c>
      <c r="Z185" s="117">
        <v>177479</v>
      </c>
      <c r="AA185" s="117">
        <v>-2010</v>
      </c>
      <c r="AB185" s="117">
        <v>168605</v>
      </c>
      <c r="AC185" s="117">
        <v>6864</v>
      </c>
      <c r="AD185" s="117">
        <v>175469</v>
      </c>
      <c r="AE185">
        <v>0</v>
      </c>
    </row>
    <row r="187" spans="1:31" s="18" customFormat="1" ht="15" thickBot="1" x14ac:dyDescent="0.4">
      <c r="B187" s="18" t="s">
        <v>457</v>
      </c>
      <c r="C187" s="124">
        <v>807337</v>
      </c>
      <c r="D187" s="135">
        <v>57319.525727579654</v>
      </c>
      <c r="E187" s="125">
        <v>14.084851361768067</v>
      </c>
      <c r="F187" s="18">
        <v>152</v>
      </c>
      <c r="G187" s="126">
        <v>26423200</v>
      </c>
      <c r="H187" s="124">
        <v>66058</v>
      </c>
      <c r="I187" s="124">
        <v>29</v>
      </c>
      <c r="J187" s="126">
        <v>2489600</v>
      </c>
      <c r="K187" s="124">
        <v>24896</v>
      </c>
      <c r="L187" s="124">
        <v>181</v>
      </c>
      <c r="M187" s="126">
        <v>28912800</v>
      </c>
      <c r="N187" s="126">
        <v>90954</v>
      </c>
      <c r="O187" s="126">
        <v>2788700</v>
      </c>
      <c r="P187" s="127">
        <v>1</v>
      </c>
      <c r="Q187" s="127">
        <v>48650</v>
      </c>
      <c r="R187" s="127">
        <v>1037</v>
      </c>
      <c r="S187" s="126">
        <v>28961450</v>
      </c>
      <c r="T187" s="126">
        <v>28613999</v>
      </c>
      <c r="U187" s="126">
        <v>28614000</v>
      </c>
      <c r="V187" s="126">
        <v>27183305</v>
      </c>
      <c r="W187" s="126">
        <v>1430695</v>
      </c>
      <c r="X187" s="126">
        <v>28614000</v>
      </c>
      <c r="Y187" s="126">
        <v>0</v>
      </c>
      <c r="Z187" s="126">
        <v>28614000</v>
      </c>
      <c r="AA187" s="126">
        <v>0</v>
      </c>
      <c r="AB187" s="126">
        <v>27183308</v>
      </c>
      <c r="AC187" s="126">
        <v>1430692</v>
      </c>
      <c r="AD187" s="126">
        <v>28614000</v>
      </c>
      <c r="AE187" s="18">
        <v>0</v>
      </c>
    </row>
    <row r="189" spans="1:31" x14ac:dyDescent="0.35">
      <c r="R189" s="128" t="s">
        <v>183</v>
      </c>
      <c r="S189" s="117">
        <v>28614000</v>
      </c>
      <c r="T189" s="117">
        <v>28614000</v>
      </c>
    </row>
    <row r="190" spans="1:31" x14ac:dyDescent="0.35">
      <c r="R190" s="128" t="s">
        <v>458</v>
      </c>
      <c r="S190" s="129">
        <v>0.98800299999999996</v>
      </c>
      <c r="T190" s="129">
        <v>1</v>
      </c>
    </row>
    <row r="191" spans="1:31" x14ac:dyDescent="0.35">
      <c r="R191" s="128" t="s">
        <v>184</v>
      </c>
      <c r="S191" s="129">
        <v>0.98800299999999996</v>
      </c>
      <c r="T191" s="129"/>
    </row>
    <row r="193" spans="2:30" s="18" customFormat="1" ht="15" thickBot="1" x14ac:dyDescent="0.4">
      <c r="B193" s="18" t="s">
        <v>476</v>
      </c>
      <c r="C193" s="124">
        <v>807334</v>
      </c>
      <c r="D193" s="135">
        <v>57319.525727579654</v>
      </c>
      <c r="E193" s="125">
        <v>14.084799023582049</v>
      </c>
      <c r="F193" s="18">
        <v>151</v>
      </c>
      <c r="G193" s="126">
        <v>26118000</v>
      </c>
      <c r="H193" s="124">
        <v>65295</v>
      </c>
      <c r="I193" s="124">
        <v>29</v>
      </c>
      <c r="J193" s="126">
        <v>2466800</v>
      </c>
      <c r="K193" s="124">
        <v>24668</v>
      </c>
      <c r="L193" s="124">
        <v>180</v>
      </c>
      <c r="M193" s="126">
        <v>28584800</v>
      </c>
      <c r="N193" s="126">
        <v>89963</v>
      </c>
      <c r="O193" s="126">
        <v>2788700</v>
      </c>
      <c r="P193" s="127">
        <v>1</v>
      </c>
      <c r="Q193" s="127">
        <v>48650</v>
      </c>
      <c r="R193" s="127">
        <v>1037</v>
      </c>
      <c r="S193" s="126">
        <v>28633450</v>
      </c>
      <c r="T193" s="126">
        <v>28614001</v>
      </c>
      <c r="U193" s="126">
        <v>28614000</v>
      </c>
      <c r="V193" s="126">
        <v>27183308</v>
      </c>
      <c r="W193" s="126">
        <v>1430692</v>
      </c>
      <c r="X193" s="126">
        <v>28614000</v>
      </c>
      <c r="Y193" s="126"/>
      <c r="Z193" s="126"/>
      <c r="AA193" s="126"/>
      <c r="AB193" s="126"/>
      <c r="AC193" s="126"/>
      <c r="AD193" s="126"/>
    </row>
    <row r="194" spans="2:30" s="130" customFormat="1" x14ac:dyDescent="0.35">
      <c r="B194" s="130" t="s">
        <v>477</v>
      </c>
      <c r="C194" s="131"/>
      <c r="D194" s="136">
        <v>0</v>
      </c>
      <c r="E194" s="132">
        <v>5.2338186018019428E-5</v>
      </c>
      <c r="F194" s="130">
        <v>1</v>
      </c>
      <c r="G194" s="133">
        <v>305200</v>
      </c>
      <c r="H194" s="131">
        <v>763</v>
      </c>
      <c r="I194" s="131">
        <v>0</v>
      </c>
      <c r="J194" s="133">
        <v>22800</v>
      </c>
      <c r="K194" s="131">
        <v>228</v>
      </c>
      <c r="L194" s="131">
        <v>1</v>
      </c>
      <c r="M194" s="133">
        <v>328000</v>
      </c>
      <c r="N194" s="133">
        <v>991</v>
      </c>
      <c r="O194" s="133">
        <v>0</v>
      </c>
      <c r="P194" s="134">
        <v>0</v>
      </c>
      <c r="Q194" s="134">
        <v>0</v>
      </c>
      <c r="R194" s="134">
        <v>0</v>
      </c>
      <c r="S194" s="133">
        <v>328000</v>
      </c>
      <c r="T194" s="133">
        <v>-2</v>
      </c>
      <c r="U194" s="133">
        <v>0</v>
      </c>
      <c r="V194" s="133"/>
      <c r="W194" s="133"/>
      <c r="X194" s="133"/>
      <c r="Y194" s="133"/>
      <c r="Z194" s="133"/>
      <c r="AA194" s="133"/>
      <c r="AB194" s="133"/>
      <c r="AC194" s="133"/>
      <c r="AD194" s="133"/>
    </row>
    <row r="196" spans="2:30" x14ac:dyDescent="0.35">
      <c r="R196" s="128" t="s">
        <v>458</v>
      </c>
      <c r="S196" s="129">
        <v>0.99932069999999995</v>
      </c>
      <c r="T196" s="129">
        <v>-1</v>
      </c>
    </row>
    <row r="197" spans="2:30" x14ac:dyDescent="0.35">
      <c r="R197" s="128" t="s">
        <v>184</v>
      </c>
      <c r="S197" s="129">
        <v>0.99932069999999995</v>
      </c>
      <c r="T197" s="129"/>
    </row>
    <row r="198" spans="2:30" x14ac:dyDescent="0.35">
      <c r="S198" s="129"/>
      <c r="T198" s="129"/>
    </row>
  </sheetData>
  <autoFilter ref="A3:AE3" xr:uid="{DDFBD678-27D7-4E88-9B46-8B07BD8E2212}"/>
  <sortState xmlns:xlrd2="http://schemas.microsoft.com/office/spreadsheetml/2017/richdata2" ref="A4:AT185">
    <sortCondition ref="B4:B18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E44F-2A33-4CA2-90BF-80D21179C8EA}">
  <dimension ref="A1:AE437"/>
  <sheetViews>
    <sheetView workbookViewId="0">
      <pane xSplit="2" ySplit="3" topLeftCell="O4" activePane="bottomRight" state="frozen"/>
      <selection pane="topRight" activeCell="C1" sqref="C1"/>
      <selection pane="bottomLeft" activeCell="A4" sqref="A4"/>
      <selection pane="bottomRight" activeCell="A3" sqref="A3"/>
    </sheetView>
  </sheetViews>
  <sheetFormatPr defaultColWidth="8.90625" defaultRowHeight="14.5" x14ac:dyDescent="0.35"/>
  <cols>
    <col min="1" max="1" width="5.90625" customWidth="1"/>
    <col min="2" max="2" width="27" bestFit="1" customWidth="1"/>
    <col min="3" max="3" width="11.08984375" style="109" bestFit="1" customWidth="1"/>
    <col min="4" max="4" width="10.453125" style="107" bestFit="1" customWidth="1"/>
    <col min="5" max="5" width="8.90625" style="112"/>
    <col min="6" max="6" width="10.90625" customWidth="1"/>
    <col min="7" max="7" width="14.54296875" style="117" bestFit="1" customWidth="1"/>
    <col min="8" max="9" width="10.90625" style="109" customWidth="1"/>
    <col min="10" max="10" width="13.6328125" style="117" bestFit="1" customWidth="1"/>
    <col min="11" max="11" width="10.08984375" style="109" bestFit="1" customWidth="1"/>
    <col min="12" max="12" width="9" style="109" bestFit="1" customWidth="1"/>
    <col min="13" max="13" width="14.6328125" style="117" bestFit="1" customWidth="1"/>
    <col min="14" max="14" width="11.08984375" style="117" bestFit="1" customWidth="1"/>
    <col min="15" max="15" width="14.81640625" style="117" bestFit="1" customWidth="1"/>
    <col min="16" max="18" width="8.90625" style="120"/>
    <col min="19" max="19" width="14.6328125" style="117" bestFit="1" customWidth="1"/>
    <col min="20" max="20" width="15.08984375" style="117" bestFit="1" customWidth="1"/>
    <col min="21" max="21" width="14.6328125" style="117" bestFit="1" customWidth="1"/>
    <col min="22" max="22" width="14.6328125" style="117" hidden="1" customWidth="1"/>
    <col min="23" max="23" width="13.6328125" style="117" hidden="1" customWidth="1"/>
    <col min="24" max="24" width="14.6328125" style="117" hidden="1" customWidth="1"/>
    <col min="25" max="25" width="9" style="117" bestFit="1" customWidth="1"/>
    <col min="26" max="26" width="14.6328125" style="117" bestFit="1" customWidth="1"/>
    <col min="27" max="27" width="12.08984375" style="117" bestFit="1" customWidth="1"/>
    <col min="28" max="28" width="14.6328125" style="117" bestFit="1" customWidth="1"/>
    <col min="29" max="29" width="13.6328125" style="117" bestFit="1" customWidth="1"/>
    <col min="30" max="30" width="14.6328125" style="117" bestFit="1" customWidth="1"/>
  </cols>
  <sheetData>
    <row r="1" spans="1:31" s="1" customFormat="1" x14ac:dyDescent="0.35">
      <c r="A1" s="1" t="s">
        <v>478</v>
      </c>
      <c r="C1" s="108"/>
      <c r="D1" s="106"/>
      <c r="E1" s="110"/>
      <c r="G1" s="116"/>
      <c r="H1" s="108"/>
      <c r="I1" s="108"/>
      <c r="J1" s="116"/>
      <c r="K1" s="108"/>
      <c r="L1" s="108"/>
      <c r="M1" s="116"/>
      <c r="N1" s="116"/>
      <c r="O1" s="116"/>
      <c r="P1" s="119"/>
      <c r="Q1" s="119"/>
      <c r="R1" s="119"/>
      <c r="S1" s="116"/>
      <c r="T1" s="116">
        <v>28613999</v>
      </c>
      <c r="U1" s="116"/>
      <c r="V1" s="116">
        <v>0.95</v>
      </c>
      <c r="W1" s="116">
        <v>5.0000000000000044E-2</v>
      </c>
      <c r="X1" s="116"/>
      <c r="Y1" s="116"/>
      <c r="Z1" s="116"/>
      <c r="AA1" s="116"/>
      <c r="AB1" s="116" t="s">
        <v>464</v>
      </c>
      <c r="AC1" s="116"/>
      <c r="AD1" s="116"/>
    </row>
    <row r="2" spans="1:31" x14ac:dyDescent="0.35">
      <c r="B2" s="1" t="s">
        <v>396</v>
      </c>
      <c r="G2" s="117">
        <v>400</v>
      </c>
      <c r="J2" s="117">
        <v>100</v>
      </c>
      <c r="Q2" s="123">
        <v>0.5</v>
      </c>
      <c r="T2" s="117">
        <v>28614000</v>
      </c>
      <c r="V2" s="117" t="s">
        <v>465</v>
      </c>
    </row>
    <row r="3" spans="1:31" s="113" customFormat="1" ht="59.4" customHeight="1" x14ac:dyDescent="0.35">
      <c r="A3" s="113" t="s">
        <v>0</v>
      </c>
      <c r="B3" s="113" t="s">
        <v>1</v>
      </c>
      <c r="C3" s="114" t="s">
        <v>466</v>
      </c>
      <c r="D3" s="122" t="s">
        <v>2</v>
      </c>
      <c r="E3" s="115" t="s">
        <v>397</v>
      </c>
      <c r="F3" s="113" t="s">
        <v>398</v>
      </c>
      <c r="G3" s="118" t="s">
        <v>185</v>
      </c>
      <c r="H3" s="114" t="s">
        <v>399</v>
      </c>
      <c r="I3" s="114" t="s">
        <v>400</v>
      </c>
      <c r="J3" s="118" t="s">
        <v>186</v>
      </c>
      <c r="K3" s="114" t="s">
        <v>401</v>
      </c>
      <c r="L3" s="114" t="s">
        <v>402</v>
      </c>
      <c r="M3" s="118" t="s">
        <v>403</v>
      </c>
      <c r="N3" s="118" t="s">
        <v>404</v>
      </c>
      <c r="O3" s="118" t="s">
        <v>467</v>
      </c>
      <c r="P3" s="121" t="s">
        <v>406</v>
      </c>
      <c r="Q3" s="121" t="s">
        <v>407</v>
      </c>
      <c r="R3" s="121" t="s">
        <v>408</v>
      </c>
      <c r="S3" s="118" t="s">
        <v>479</v>
      </c>
      <c r="T3" s="118" t="s">
        <v>468</v>
      </c>
      <c r="U3" s="118" t="s">
        <v>469</v>
      </c>
      <c r="V3" s="118" t="s">
        <v>410</v>
      </c>
      <c r="W3" s="118" t="s">
        <v>411</v>
      </c>
      <c r="X3" s="118" t="s">
        <v>412</v>
      </c>
      <c r="Y3" s="118" t="s">
        <v>413</v>
      </c>
      <c r="Z3" s="118" t="s">
        <v>470</v>
      </c>
      <c r="AA3" s="118" t="s">
        <v>471</v>
      </c>
      <c r="AB3" s="118" t="s">
        <v>472</v>
      </c>
      <c r="AC3" s="118" t="s">
        <v>473</v>
      </c>
      <c r="AD3" s="118" t="s">
        <v>474</v>
      </c>
      <c r="AE3" s="113" t="s">
        <v>475</v>
      </c>
    </row>
    <row r="4" spans="1:31" x14ac:dyDescent="0.35">
      <c r="A4">
        <v>7</v>
      </c>
      <c r="B4" t="s">
        <v>188</v>
      </c>
      <c r="C4" s="109">
        <v>822</v>
      </c>
      <c r="D4" s="107">
        <v>42.948128334252303</v>
      </c>
      <c r="E4" s="112">
        <v>19.139367229291633</v>
      </c>
      <c r="F4">
        <v>0</v>
      </c>
      <c r="G4" s="117">
        <v>0</v>
      </c>
      <c r="H4" s="109">
        <v>0</v>
      </c>
      <c r="I4" s="109">
        <v>0</v>
      </c>
      <c r="J4" s="117">
        <v>0</v>
      </c>
      <c r="K4" s="109">
        <v>0</v>
      </c>
      <c r="L4" s="109">
        <v>0</v>
      </c>
      <c r="M4" s="117">
        <v>0</v>
      </c>
      <c r="N4" s="117">
        <v>0</v>
      </c>
      <c r="O4" s="117">
        <v>0</v>
      </c>
      <c r="P4" s="120">
        <v>0</v>
      </c>
      <c r="Q4" s="120">
        <v>0</v>
      </c>
      <c r="R4" s="120">
        <v>0</v>
      </c>
      <c r="S4" s="117">
        <v>0</v>
      </c>
      <c r="T4" s="117">
        <v>0</v>
      </c>
      <c r="U4" s="117">
        <v>0</v>
      </c>
      <c r="V4" s="117">
        <v>0</v>
      </c>
      <c r="W4" s="117">
        <v>0</v>
      </c>
      <c r="X4" s="117">
        <v>0</v>
      </c>
      <c r="Y4" s="117">
        <v>0</v>
      </c>
      <c r="Z4" s="117">
        <v>0</v>
      </c>
      <c r="AA4" s="117">
        <v>0</v>
      </c>
      <c r="AB4" s="117">
        <v>0</v>
      </c>
      <c r="AC4" s="117">
        <v>0</v>
      </c>
      <c r="AD4" s="117">
        <v>0</v>
      </c>
      <c r="AE4">
        <v>0</v>
      </c>
    </row>
    <row r="5" spans="1:31" x14ac:dyDescent="0.35">
      <c r="A5">
        <v>14</v>
      </c>
      <c r="B5" t="s">
        <v>189</v>
      </c>
      <c r="C5" s="109">
        <v>1424</v>
      </c>
      <c r="D5" s="107">
        <v>486.67101891351001</v>
      </c>
      <c r="E5" s="112">
        <v>2.9260012301103751</v>
      </c>
      <c r="F5">
        <v>0</v>
      </c>
      <c r="G5" s="117">
        <v>0</v>
      </c>
      <c r="H5" s="109">
        <v>0</v>
      </c>
      <c r="I5" s="109">
        <v>0</v>
      </c>
      <c r="J5" s="117">
        <v>0</v>
      </c>
      <c r="K5" s="109">
        <v>0</v>
      </c>
      <c r="L5" s="109">
        <v>0</v>
      </c>
      <c r="M5" s="117">
        <v>0</v>
      </c>
      <c r="N5" s="117">
        <v>0</v>
      </c>
      <c r="O5" s="117">
        <v>0</v>
      </c>
      <c r="P5" s="120">
        <v>0</v>
      </c>
      <c r="Q5" s="120">
        <v>0</v>
      </c>
      <c r="R5" s="120">
        <v>0</v>
      </c>
      <c r="S5" s="117">
        <v>0</v>
      </c>
      <c r="T5" s="117">
        <v>0</v>
      </c>
      <c r="U5" s="117">
        <v>0</v>
      </c>
      <c r="V5" s="117">
        <v>0</v>
      </c>
      <c r="W5" s="117">
        <v>0</v>
      </c>
      <c r="X5" s="117">
        <v>0</v>
      </c>
      <c r="Y5" s="117">
        <v>0</v>
      </c>
      <c r="Z5" s="117">
        <v>0</v>
      </c>
      <c r="AA5" s="117">
        <v>0</v>
      </c>
      <c r="AB5" s="117">
        <v>0</v>
      </c>
      <c r="AC5" s="117">
        <v>0</v>
      </c>
      <c r="AD5" s="117">
        <v>0</v>
      </c>
      <c r="AE5">
        <v>0</v>
      </c>
    </row>
    <row r="6" spans="1:31" x14ac:dyDescent="0.35">
      <c r="A6">
        <v>63</v>
      </c>
      <c r="B6" t="s">
        <v>4</v>
      </c>
      <c r="C6" s="109">
        <v>397</v>
      </c>
      <c r="D6" s="107">
        <v>67.224011750946701</v>
      </c>
      <c r="E6" s="112">
        <v>5.9056279097239255</v>
      </c>
      <c r="F6">
        <v>1</v>
      </c>
      <c r="G6" s="117">
        <v>158800</v>
      </c>
      <c r="H6" s="109">
        <v>397</v>
      </c>
      <c r="I6" s="109">
        <v>0</v>
      </c>
      <c r="J6" s="117">
        <v>0</v>
      </c>
      <c r="K6" s="109">
        <v>0</v>
      </c>
      <c r="L6" s="109">
        <v>1</v>
      </c>
      <c r="M6" s="117">
        <v>158800</v>
      </c>
      <c r="N6" s="117">
        <v>397</v>
      </c>
      <c r="O6" s="117">
        <v>0</v>
      </c>
      <c r="P6" s="120">
        <v>0</v>
      </c>
      <c r="Q6" s="120">
        <v>0</v>
      </c>
      <c r="R6" s="120">
        <v>0</v>
      </c>
      <c r="S6" s="117">
        <v>158800</v>
      </c>
      <c r="T6" s="117">
        <v>156895</v>
      </c>
      <c r="U6" s="117">
        <v>156895</v>
      </c>
      <c r="V6" s="117">
        <v>149050</v>
      </c>
      <c r="W6" s="117">
        <v>7845</v>
      </c>
      <c r="X6" s="117">
        <v>156895</v>
      </c>
      <c r="Y6" s="117">
        <v>0</v>
      </c>
      <c r="Z6" s="117">
        <v>158692</v>
      </c>
      <c r="AA6" s="117">
        <v>-1797</v>
      </c>
      <c r="AB6" s="117">
        <v>150757</v>
      </c>
      <c r="AC6" s="117">
        <v>6138</v>
      </c>
      <c r="AD6" s="117">
        <v>156895</v>
      </c>
      <c r="AE6">
        <v>0</v>
      </c>
    </row>
    <row r="7" spans="1:31" x14ac:dyDescent="0.35">
      <c r="A7">
        <v>70</v>
      </c>
      <c r="B7" t="s">
        <v>190</v>
      </c>
      <c r="C7" s="109">
        <v>718</v>
      </c>
      <c r="D7" s="107">
        <v>68.357884441137202</v>
      </c>
      <c r="E7" s="112">
        <v>10.50354331281665</v>
      </c>
      <c r="F7">
        <v>0</v>
      </c>
      <c r="G7" s="117">
        <v>0</v>
      </c>
      <c r="H7" s="109">
        <v>0</v>
      </c>
      <c r="I7" s="109">
        <v>0</v>
      </c>
      <c r="J7" s="117">
        <v>0</v>
      </c>
      <c r="K7" s="109">
        <v>0</v>
      </c>
      <c r="L7" s="109">
        <v>0</v>
      </c>
      <c r="M7" s="117">
        <v>0</v>
      </c>
      <c r="N7" s="117">
        <v>0</v>
      </c>
      <c r="O7" s="117">
        <v>0</v>
      </c>
      <c r="P7" s="120">
        <v>0</v>
      </c>
      <c r="Q7" s="120">
        <v>0</v>
      </c>
      <c r="R7" s="120">
        <v>0</v>
      </c>
      <c r="S7" s="117">
        <v>0</v>
      </c>
      <c r="T7" s="117">
        <v>0</v>
      </c>
      <c r="U7" s="117">
        <v>0</v>
      </c>
      <c r="V7" s="117">
        <v>0</v>
      </c>
      <c r="W7" s="117">
        <v>0</v>
      </c>
      <c r="X7" s="117">
        <v>0</v>
      </c>
      <c r="Y7" s="117">
        <v>0</v>
      </c>
      <c r="Z7" s="117">
        <v>0</v>
      </c>
      <c r="AA7" s="117">
        <v>0</v>
      </c>
      <c r="AB7" s="117">
        <v>0</v>
      </c>
      <c r="AC7" s="117">
        <v>0</v>
      </c>
      <c r="AD7" s="117">
        <v>0</v>
      </c>
      <c r="AE7">
        <v>0</v>
      </c>
    </row>
    <row r="8" spans="1:31" x14ac:dyDescent="0.35">
      <c r="A8">
        <v>84</v>
      </c>
      <c r="B8" t="s">
        <v>5</v>
      </c>
      <c r="C8" s="109">
        <v>233</v>
      </c>
      <c r="D8" s="107">
        <v>136.73151522561</v>
      </c>
      <c r="E8" s="112">
        <v>1.7040694650062562</v>
      </c>
      <c r="F8">
        <v>1</v>
      </c>
      <c r="G8" s="117">
        <v>93200</v>
      </c>
      <c r="H8" s="109">
        <v>233</v>
      </c>
      <c r="I8" s="109">
        <v>0</v>
      </c>
      <c r="J8" s="117">
        <v>0</v>
      </c>
      <c r="K8" s="109">
        <v>0</v>
      </c>
      <c r="L8" s="109">
        <v>1</v>
      </c>
      <c r="M8" s="117">
        <v>93200</v>
      </c>
      <c r="N8" s="117">
        <v>233</v>
      </c>
      <c r="O8" s="117">
        <v>0</v>
      </c>
      <c r="P8" s="120">
        <v>0</v>
      </c>
      <c r="Q8" s="120">
        <v>0</v>
      </c>
      <c r="R8" s="120">
        <v>0</v>
      </c>
      <c r="S8" s="117">
        <v>93200</v>
      </c>
      <c r="T8" s="117">
        <v>92082</v>
      </c>
      <c r="U8" s="117">
        <v>92082</v>
      </c>
      <c r="V8" s="117">
        <v>87478</v>
      </c>
      <c r="W8" s="117">
        <v>4604</v>
      </c>
      <c r="X8" s="117">
        <v>92082</v>
      </c>
      <c r="Y8" s="117">
        <v>0</v>
      </c>
      <c r="Z8" s="117">
        <v>93137</v>
      </c>
      <c r="AA8" s="117">
        <v>-1055</v>
      </c>
      <c r="AB8" s="117">
        <v>88480</v>
      </c>
      <c r="AC8" s="117">
        <v>3602</v>
      </c>
      <c r="AD8" s="117">
        <v>92082</v>
      </c>
      <c r="AE8">
        <v>0</v>
      </c>
    </row>
    <row r="9" spans="1:31" x14ac:dyDescent="0.35">
      <c r="A9">
        <v>91</v>
      </c>
      <c r="B9" t="s">
        <v>6</v>
      </c>
      <c r="C9" s="109">
        <v>508</v>
      </c>
      <c r="D9" s="107">
        <v>133.42937215665901</v>
      </c>
      <c r="E9" s="112">
        <v>3.8072576659025179</v>
      </c>
      <c r="F9">
        <v>1</v>
      </c>
      <c r="G9" s="117">
        <v>203200</v>
      </c>
      <c r="H9" s="109">
        <v>508</v>
      </c>
      <c r="I9" s="109">
        <v>0</v>
      </c>
      <c r="J9" s="117">
        <v>0</v>
      </c>
      <c r="K9" s="109">
        <v>0</v>
      </c>
      <c r="L9" s="109">
        <v>1</v>
      </c>
      <c r="M9" s="117">
        <v>203200</v>
      </c>
      <c r="N9" s="117">
        <v>508</v>
      </c>
      <c r="O9" s="117">
        <v>0</v>
      </c>
      <c r="P9" s="120">
        <v>0</v>
      </c>
      <c r="Q9" s="120">
        <v>0</v>
      </c>
      <c r="R9" s="120">
        <v>0</v>
      </c>
      <c r="S9" s="117">
        <v>203200</v>
      </c>
      <c r="T9" s="117">
        <v>200762</v>
      </c>
      <c r="U9" s="117">
        <v>200762</v>
      </c>
      <c r="V9" s="117">
        <v>190724</v>
      </c>
      <c r="W9" s="117">
        <v>10038</v>
      </c>
      <c r="X9" s="117">
        <v>200762</v>
      </c>
      <c r="Y9" s="117">
        <v>0</v>
      </c>
      <c r="Z9" s="117">
        <v>203062</v>
      </c>
      <c r="AA9" s="117">
        <v>-2300</v>
      </c>
      <c r="AB9" s="117">
        <v>192909</v>
      </c>
      <c r="AC9" s="117">
        <v>7853</v>
      </c>
      <c r="AD9" s="117">
        <v>200762</v>
      </c>
      <c r="AE9">
        <v>0</v>
      </c>
    </row>
    <row r="10" spans="1:31" x14ac:dyDescent="0.35">
      <c r="A10">
        <v>105</v>
      </c>
      <c r="B10" t="s">
        <v>7</v>
      </c>
      <c r="C10" s="109">
        <v>443</v>
      </c>
      <c r="D10" s="107">
        <v>108.334788478353</v>
      </c>
      <c r="E10" s="112">
        <v>4.0891758429797314</v>
      </c>
      <c r="F10">
        <v>1</v>
      </c>
      <c r="G10" s="117">
        <v>177200</v>
      </c>
      <c r="H10" s="109">
        <v>443</v>
      </c>
      <c r="I10" s="109">
        <v>0</v>
      </c>
      <c r="J10" s="117">
        <v>0</v>
      </c>
      <c r="K10" s="109">
        <v>0</v>
      </c>
      <c r="L10" s="109">
        <v>1</v>
      </c>
      <c r="M10" s="117">
        <v>177200</v>
      </c>
      <c r="N10" s="117">
        <v>443</v>
      </c>
      <c r="O10" s="117">
        <v>0</v>
      </c>
      <c r="P10" s="120">
        <v>0</v>
      </c>
      <c r="Q10" s="120">
        <v>0</v>
      </c>
      <c r="R10" s="120">
        <v>0</v>
      </c>
      <c r="S10" s="117">
        <v>177200</v>
      </c>
      <c r="T10" s="117">
        <v>175074</v>
      </c>
      <c r="U10" s="117">
        <v>175074</v>
      </c>
      <c r="V10" s="117">
        <v>166320</v>
      </c>
      <c r="W10" s="117">
        <v>8754</v>
      </c>
      <c r="X10" s="117">
        <v>175074</v>
      </c>
      <c r="Y10" s="117">
        <v>0</v>
      </c>
      <c r="Z10" s="117">
        <v>177080</v>
      </c>
      <c r="AA10" s="117">
        <v>-2006</v>
      </c>
      <c r="AB10" s="117">
        <v>168226</v>
      </c>
      <c r="AC10" s="117">
        <v>6848</v>
      </c>
      <c r="AD10" s="117">
        <v>175074</v>
      </c>
      <c r="AE10">
        <v>0</v>
      </c>
    </row>
    <row r="11" spans="1:31" x14ac:dyDescent="0.35">
      <c r="A11">
        <v>112</v>
      </c>
      <c r="B11" t="s">
        <v>191</v>
      </c>
      <c r="C11" s="109">
        <v>1695</v>
      </c>
      <c r="D11" s="107">
        <v>13.0279920289807</v>
      </c>
      <c r="E11" s="112">
        <v>130.10447014624214</v>
      </c>
      <c r="F11">
        <v>0</v>
      </c>
      <c r="G11" s="117">
        <v>0</v>
      </c>
      <c r="H11" s="109">
        <v>0</v>
      </c>
      <c r="I11" s="109">
        <v>0</v>
      </c>
      <c r="J11" s="117">
        <v>0</v>
      </c>
      <c r="K11" s="109">
        <v>0</v>
      </c>
      <c r="L11" s="109">
        <v>0</v>
      </c>
      <c r="M11" s="117">
        <v>0</v>
      </c>
      <c r="N11" s="117">
        <v>0</v>
      </c>
      <c r="O11" s="117">
        <v>0</v>
      </c>
      <c r="P11" s="120">
        <v>0</v>
      </c>
      <c r="Q11" s="120">
        <v>0</v>
      </c>
      <c r="R11" s="120">
        <v>0</v>
      </c>
      <c r="S11" s="117">
        <v>0</v>
      </c>
      <c r="T11" s="117">
        <v>0</v>
      </c>
      <c r="U11" s="117">
        <v>0</v>
      </c>
      <c r="V11" s="117">
        <v>0</v>
      </c>
      <c r="W11" s="117">
        <v>0</v>
      </c>
      <c r="X11" s="117">
        <v>0</v>
      </c>
      <c r="Y11" s="117">
        <v>0</v>
      </c>
      <c r="Z11" s="117">
        <v>0</v>
      </c>
      <c r="AA11" s="117">
        <v>0</v>
      </c>
      <c r="AB11" s="117">
        <v>0</v>
      </c>
      <c r="AC11" s="117">
        <v>0</v>
      </c>
      <c r="AD11" s="117">
        <v>0</v>
      </c>
      <c r="AE11">
        <v>0</v>
      </c>
    </row>
    <row r="12" spans="1:31" x14ac:dyDescent="0.35">
      <c r="A12">
        <v>119</v>
      </c>
      <c r="B12" t="s">
        <v>192</v>
      </c>
      <c r="C12" s="109">
        <v>1463</v>
      </c>
      <c r="D12" s="107">
        <v>163.01555188504199</v>
      </c>
      <c r="E12" s="112">
        <v>8.9746038527152461</v>
      </c>
      <c r="F12">
        <v>0</v>
      </c>
      <c r="G12" s="117">
        <v>0</v>
      </c>
      <c r="H12" s="109">
        <v>0</v>
      </c>
      <c r="I12" s="109">
        <v>0</v>
      </c>
      <c r="J12" s="117">
        <v>0</v>
      </c>
      <c r="K12" s="109">
        <v>0</v>
      </c>
      <c r="L12" s="109">
        <v>0</v>
      </c>
      <c r="M12" s="117">
        <v>0</v>
      </c>
      <c r="N12" s="117">
        <v>0</v>
      </c>
      <c r="O12" s="117">
        <v>0</v>
      </c>
      <c r="P12" s="120">
        <v>0</v>
      </c>
      <c r="Q12" s="120">
        <v>0</v>
      </c>
      <c r="R12" s="120">
        <v>0</v>
      </c>
      <c r="S12" s="117">
        <v>0</v>
      </c>
      <c r="T12" s="117">
        <v>0</v>
      </c>
      <c r="U12" s="117">
        <v>0</v>
      </c>
      <c r="V12" s="117">
        <v>0</v>
      </c>
      <c r="W12" s="117">
        <v>0</v>
      </c>
      <c r="X12" s="117">
        <v>0</v>
      </c>
      <c r="Y12" s="117">
        <v>0</v>
      </c>
      <c r="Z12" s="117">
        <v>0</v>
      </c>
      <c r="AA12" s="117">
        <v>0</v>
      </c>
      <c r="AB12" s="117">
        <v>0</v>
      </c>
      <c r="AC12" s="117">
        <v>0</v>
      </c>
      <c r="AD12" s="117">
        <v>0</v>
      </c>
      <c r="AE12">
        <v>0</v>
      </c>
    </row>
    <row r="13" spans="1:31" x14ac:dyDescent="0.35">
      <c r="A13">
        <v>140</v>
      </c>
      <c r="B13" t="s">
        <v>414</v>
      </c>
      <c r="C13" s="109">
        <v>2112</v>
      </c>
      <c r="D13" s="107">
        <v>542.52381633212599</v>
      </c>
      <c r="E13" s="112">
        <v>3.8929166543852909</v>
      </c>
      <c r="F13">
        <v>0</v>
      </c>
      <c r="G13" s="117">
        <v>0</v>
      </c>
      <c r="H13" s="109">
        <v>0</v>
      </c>
      <c r="I13" s="109">
        <v>0</v>
      </c>
      <c r="J13" s="117">
        <v>0</v>
      </c>
      <c r="K13" s="109">
        <v>0</v>
      </c>
      <c r="L13" s="109">
        <v>0</v>
      </c>
      <c r="M13" s="117">
        <v>0</v>
      </c>
      <c r="N13" s="117">
        <v>0</v>
      </c>
      <c r="O13" s="117">
        <v>0</v>
      </c>
      <c r="P13" s="120">
        <v>0</v>
      </c>
      <c r="Q13" s="120">
        <v>0</v>
      </c>
      <c r="R13" s="120">
        <v>0</v>
      </c>
      <c r="S13" s="117">
        <v>0</v>
      </c>
      <c r="T13" s="117">
        <v>0</v>
      </c>
      <c r="U13" s="117">
        <v>0</v>
      </c>
      <c r="V13" s="117">
        <v>0</v>
      </c>
      <c r="W13" s="117">
        <v>0</v>
      </c>
      <c r="X13" s="117">
        <v>0</v>
      </c>
      <c r="Y13" s="117">
        <v>0</v>
      </c>
      <c r="Z13" s="117">
        <v>0</v>
      </c>
      <c r="AA13" s="117">
        <v>0</v>
      </c>
      <c r="AB13" s="117">
        <v>0</v>
      </c>
      <c r="AC13" s="117">
        <v>0</v>
      </c>
      <c r="AD13" s="117">
        <v>0</v>
      </c>
      <c r="AE13">
        <v>0</v>
      </c>
    </row>
    <row r="14" spans="1:31" x14ac:dyDescent="0.35">
      <c r="A14">
        <v>147</v>
      </c>
      <c r="B14" t="s">
        <v>193</v>
      </c>
      <c r="C14" s="109">
        <v>14222</v>
      </c>
      <c r="D14" s="107">
        <v>44.615526066548398</v>
      </c>
      <c r="E14" s="112">
        <v>318.76795487710945</v>
      </c>
      <c r="F14">
        <v>0</v>
      </c>
      <c r="G14" s="117">
        <v>0</v>
      </c>
      <c r="H14" s="109">
        <v>0</v>
      </c>
      <c r="I14" s="109">
        <v>0</v>
      </c>
      <c r="J14" s="117">
        <v>0</v>
      </c>
      <c r="K14" s="109">
        <v>0</v>
      </c>
      <c r="L14" s="109">
        <v>0</v>
      </c>
      <c r="M14" s="117">
        <v>0</v>
      </c>
      <c r="N14" s="117">
        <v>0</v>
      </c>
      <c r="O14" s="117">
        <v>0</v>
      </c>
      <c r="P14" s="120">
        <v>0</v>
      </c>
      <c r="Q14" s="120">
        <v>0</v>
      </c>
      <c r="R14" s="120">
        <v>0</v>
      </c>
      <c r="S14" s="117">
        <v>0</v>
      </c>
      <c r="T14" s="117">
        <v>0</v>
      </c>
      <c r="U14" s="117">
        <v>0</v>
      </c>
      <c r="V14" s="117">
        <v>0</v>
      </c>
      <c r="W14" s="117">
        <v>0</v>
      </c>
      <c r="X14" s="117">
        <v>0</v>
      </c>
      <c r="Y14" s="117">
        <v>0</v>
      </c>
      <c r="Z14" s="117">
        <v>0</v>
      </c>
      <c r="AA14" s="117">
        <v>0</v>
      </c>
      <c r="AB14" s="117">
        <v>0</v>
      </c>
      <c r="AC14" s="117">
        <v>0</v>
      </c>
      <c r="AD14" s="117">
        <v>0</v>
      </c>
      <c r="AE14">
        <v>0</v>
      </c>
    </row>
    <row r="15" spans="1:31" x14ac:dyDescent="0.35">
      <c r="A15">
        <v>154</v>
      </c>
      <c r="B15" t="s">
        <v>194</v>
      </c>
      <c r="C15" s="109">
        <v>1342</v>
      </c>
      <c r="D15" s="107">
        <v>213.551091536109</v>
      </c>
      <c r="E15" s="112">
        <v>6.2842104451293963</v>
      </c>
      <c r="F15">
        <v>0</v>
      </c>
      <c r="G15" s="117">
        <v>0</v>
      </c>
      <c r="H15" s="109">
        <v>0</v>
      </c>
      <c r="I15" s="109">
        <v>0</v>
      </c>
      <c r="J15" s="117">
        <v>0</v>
      </c>
      <c r="K15" s="109">
        <v>0</v>
      </c>
      <c r="L15" s="109">
        <v>0</v>
      </c>
      <c r="M15" s="117">
        <v>0</v>
      </c>
      <c r="N15" s="117">
        <v>0</v>
      </c>
      <c r="O15" s="117">
        <v>0</v>
      </c>
      <c r="P15" s="120">
        <v>0</v>
      </c>
      <c r="Q15" s="120">
        <v>0</v>
      </c>
      <c r="R15" s="120">
        <v>0</v>
      </c>
      <c r="S15" s="117">
        <v>0</v>
      </c>
      <c r="T15" s="117">
        <v>0</v>
      </c>
      <c r="U15" s="117">
        <v>0</v>
      </c>
      <c r="V15" s="117">
        <v>0</v>
      </c>
      <c r="W15" s="117">
        <v>0</v>
      </c>
      <c r="X15" s="117">
        <v>0</v>
      </c>
      <c r="Y15" s="117">
        <v>0</v>
      </c>
      <c r="Z15" s="117">
        <v>0</v>
      </c>
      <c r="AA15" s="117">
        <v>0</v>
      </c>
      <c r="AB15" s="117">
        <v>0</v>
      </c>
      <c r="AC15" s="117">
        <v>0</v>
      </c>
      <c r="AD15" s="117">
        <v>0</v>
      </c>
      <c r="AE15">
        <v>0</v>
      </c>
    </row>
    <row r="16" spans="1:31" x14ac:dyDescent="0.35">
      <c r="A16">
        <v>161</v>
      </c>
      <c r="B16" t="s">
        <v>9</v>
      </c>
      <c r="C16" s="109">
        <v>277</v>
      </c>
      <c r="D16" s="107">
        <v>83.285693348103294</v>
      </c>
      <c r="E16" s="112">
        <v>3.325901350694684</v>
      </c>
      <c r="F16">
        <v>1</v>
      </c>
      <c r="G16" s="117">
        <v>110800</v>
      </c>
      <c r="H16" s="109">
        <v>277</v>
      </c>
      <c r="I16" s="109">
        <v>0</v>
      </c>
      <c r="J16" s="117">
        <v>0</v>
      </c>
      <c r="K16" s="109">
        <v>0</v>
      </c>
      <c r="L16" s="109">
        <v>1</v>
      </c>
      <c r="M16" s="117">
        <v>110800</v>
      </c>
      <c r="N16" s="117">
        <v>277</v>
      </c>
      <c r="O16" s="117">
        <v>0</v>
      </c>
      <c r="P16" s="120">
        <v>0</v>
      </c>
      <c r="Q16" s="120">
        <v>0</v>
      </c>
      <c r="R16" s="120">
        <v>0</v>
      </c>
      <c r="S16" s="117">
        <v>110800</v>
      </c>
      <c r="T16" s="117">
        <v>109471</v>
      </c>
      <c r="U16" s="117">
        <v>109471</v>
      </c>
      <c r="V16" s="117">
        <v>103997</v>
      </c>
      <c r="W16" s="117">
        <v>5474</v>
      </c>
      <c r="X16" s="117">
        <v>109471</v>
      </c>
      <c r="Y16" s="117">
        <v>0</v>
      </c>
      <c r="Z16" s="117">
        <v>110725</v>
      </c>
      <c r="AA16" s="117">
        <v>-1254</v>
      </c>
      <c r="AB16" s="117">
        <v>105189</v>
      </c>
      <c r="AC16" s="117">
        <v>4282</v>
      </c>
      <c r="AD16" s="117">
        <v>109471</v>
      </c>
      <c r="AE16">
        <v>0</v>
      </c>
    </row>
    <row r="17" spans="1:31" x14ac:dyDescent="0.35">
      <c r="A17">
        <v>2450</v>
      </c>
      <c r="B17" t="s">
        <v>256</v>
      </c>
      <c r="C17" s="109">
        <v>1943</v>
      </c>
      <c r="D17" s="107">
        <v>67.508344347015395</v>
      </c>
      <c r="E17" s="112">
        <v>28.781627201703131</v>
      </c>
      <c r="F17">
        <v>0</v>
      </c>
      <c r="G17" s="117">
        <v>0</v>
      </c>
      <c r="H17" s="109">
        <v>0</v>
      </c>
      <c r="I17" s="109">
        <v>0</v>
      </c>
      <c r="J17" s="117">
        <v>0</v>
      </c>
      <c r="K17" s="109">
        <v>0</v>
      </c>
      <c r="L17" s="109">
        <v>0</v>
      </c>
      <c r="M17" s="117">
        <v>0</v>
      </c>
      <c r="N17" s="117">
        <v>0</v>
      </c>
      <c r="O17" s="117">
        <v>0</v>
      </c>
      <c r="P17" s="120">
        <v>0</v>
      </c>
      <c r="Q17" s="120">
        <v>0</v>
      </c>
      <c r="R17" s="120">
        <v>0</v>
      </c>
      <c r="S17" s="117">
        <v>0</v>
      </c>
      <c r="T17" s="117">
        <v>0</v>
      </c>
      <c r="U17" s="117">
        <v>0</v>
      </c>
      <c r="V17" s="117">
        <v>0</v>
      </c>
      <c r="W17" s="117">
        <v>0</v>
      </c>
      <c r="X17" s="117">
        <v>0</v>
      </c>
      <c r="Y17" s="117">
        <v>0</v>
      </c>
      <c r="Z17" s="117">
        <v>0</v>
      </c>
      <c r="AA17" s="117">
        <v>0</v>
      </c>
      <c r="AB17" s="117">
        <v>0</v>
      </c>
      <c r="AC17" s="117">
        <v>0</v>
      </c>
      <c r="AD17" s="117">
        <v>0</v>
      </c>
      <c r="AE17">
        <v>0</v>
      </c>
    </row>
    <row r="18" spans="1:31" x14ac:dyDescent="0.35">
      <c r="A18">
        <v>170</v>
      </c>
      <c r="B18" t="s">
        <v>195</v>
      </c>
      <c r="C18" s="109">
        <v>1927</v>
      </c>
      <c r="D18" s="107">
        <v>408.80563459479498</v>
      </c>
      <c r="E18" s="112">
        <v>4.7137315069300048</v>
      </c>
      <c r="F18">
        <v>0</v>
      </c>
      <c r="G18" s="117">
        <v>0</v>
      </c>
      <c r="H18" s="109">
        <v>0</v>
      </c>
      <c r="I18" s="109">
        <v>0</v>
      </c>
      <c r="J18" s="117">
        <v>0</v>
      </c>
      <c r="K18" s="109">
        <v>0</v>
      </c>
      <c r="L18" s="109">
        <v>0</v>
      </c>
      <c r="M18" s="117">
        <v>0</v>
      </c>
      <c r="N18" s="117">
        <v>0</v>
      </c>
      <c r="O18" s="117">
        <v>0</v>
      </c>
      <c r="P18" s="120">
        <v>0</v>
      </c>
      <c r="Q18" s="120">
        <v>0</v>
      </c>
      <c r="R18" s="120">
        <v>0</v>
      </c>
      <c r="S18" s="117">
        <v>0</v>
      </c>
      <c r="T18" s="117">
        <v>0</v>
      </c>
      <c r="U18" s="117">
        <v>0</v>
      </c>
      <c r="V18" s="117">
        <v>0</v>
      </c>
      <c r="W18" s="117">
        <v>0</v>
      </c>
      <c r="X18" s="117">
        <v>0</v>
      </c>
      <c r="Y18" s="117">
        <v>0</v>
      </c>
      <c r="Z18" s="117">
        <v>0</v>
      </c>
      <c r="AA18" s="117">
        <v>0</v>
      </c>
      <c r="AB18" s="117">
        <v>0</v>
      </c>
      <c r="AC18" s="117">
        <v>0</v>
      </c>
      <c r="AD18" s="117">
        <v>0</v>
      </c>
      <c r="AE18">
        <v>0</v>
      </c>
    </row>
    <row r="19" spans="1:31" x14ac:dyDescent="0.35">
      <c r="A19">
        <v>182</v>
      </c>
      <c r="B19" t="s">
        <v>196</v>
      </c>
      <c r="C19" s="109">
        <v>2141</v>
      </c>
      <c r="D19" s="107">
        <v>10.1235623039362</v>
      </c>
      <c r="E19" s="112">
        <v>211.48682012531751</v>
      </c>
      <c r="F19">
        <v>0</v>
      </c>
      <c r="G19" s="117">
        <v>0</v>
      </c>
      <c r="H19" s="109">
        <v>0</v>
      </c>
      <c r="I19" s="109">
        <v>0</v>
      </c>
      <c r="J19" s="117">
        <v>0</v>
      </c>
      <c r="K19" s="109">
        <v>0</v>
      </c>
      <c r="L19" s="109">
        <v>0</v>
      </c>
      <c r="M19" s="117">
        <v>0</v>
      </c>
      <c r="N19" s="117">
        <v>0</v>
      </c>
      <c r="O19" s="117">
        <v>0</v>
      </c>
      <c r="P19" s="120">
        <v>0</v>
      </c>
      <c r="Q19" s="120">
        <v>0</v>
      </c>
      <c r="R19" s="120">
        <v>0</v>
      </c>
      <c r="S19" s="117">
        <v>0</v>
      </c>
      <c r="T19" s="117">
        <v>0</v>
      </c>
      <c r="U19" s="117">
        <v>0</v>
      </c>
      <c r="V19" s="117">
        <v>0</v>
      </c>
      <c r="W19" s="117">
        <v>0</v>
      </c>
      <c r="X19" s="117">
        <v>0</v>
      </c>
      <c r="Y19" s="117">
        <v>0</v>
      </c>
      <c r="Z19" s="117">
        <v>0</v>
      </c>
      <c r="AA19" s="117">
        <v>0</v>
      </c>
      <c r="AB19" s="117">
        <v>0</v>
      </c>
      <c r="AC19" s="117">
        <v>0</v>
      </c>
      <c r="AD19" s="117">
        <v>0</v>
      </c>
      <c r="AE19">
        <v>0</v>
      </c>
    </row>
    <row r="20" spans="1:31" x14ac:dyDescent="0.35">
      <c r="A20">
        <v>196</v>
      </c>
      <c r="B20" t="s">
        <v>10</v>
      </c>
      <c r="C20" s="109">
        <v>443</v>
      </c>
      <c r="D20" s="107">
        <v>156.28936763034801</v>
      </c>
      <c r="E20" s="112">
        <v>2.8344858432582138</v>
      </c>
      <c r="F20">
        <v>1</v>
      </c>
      <c r="G20" s="117">
        <v>177200</v>
      </c>
      <c r="H20" s="109">
        <v>443</v>
      </c>
      <c r="I20" s="109">
        <v>0</v>
      </c>
      <c r="J20" s="117">
        <v>0</v>
      </c>
      <c r="K20" s="109">
        <v>0</v>
      </c>
      <c r="L20" s="109">
        <v>1</v>
      </c>
      <c r="M20" s="117">
        <v>177200</v>
      </c>
      <c r="N20" s="117">
        <v>443</v>
      </c>
      <c r="O20" s="117">
        <v>0</v>
      </c>
      <c r="P20" s="120">
        <v>0</v>
      </c>
      <c r="Q20" s="120">
        <v>0</v>
      </c>
      <c r="R20" s="120">
        <v>0</v>
      </c>
      <c r="S20" s="117">
        <v>177200</v>
      </c>
      <c r="T20" s="117">
        <v>175074</v>
      </c>
      <c r="U20" s="117">
        <v>175074</v>
      </c>
      <c r="V20" s="117">
        <v>166320</v>
      </c>
      <c r="W20" s="117">
        <v>8754</v>
      </c>
      <c r="X20" s="117">
        <v>175074</v>
      </c>
      <c r="Y20" s="117">
        <v>0</v>
      </c>
      <c r="Z20" s="117">
        <v>177080</v>
      </c>
      <c r="AA20" s="117">
        <v>-2006</v>
      </c>
      <c r="AB20" s="117">
        <v>168226</v>
      </c>
      <c r="AC20" s="117">
        <v>6848</v>
      </c>
      <c r="AD20" s="117">
        <v>175074</v>
      </c>
      <c r="AE20">
        <v>0</v>
      </c>
    </row>
    <row r="21" spans="1:31" x14ac:dyDescent="0.35">
      <c r="A21">
        <v>203</v>
      </c>
      <c r="B21" t="s">
        <v>11</v>
      </c>
      <c r="C21" s="109">
        <v>802</v>
      </c>
      <c r="D21" s="107">
        <v>150.774872440899</v>
      </c>
      <c r="E21" s="112">
        <v>5.3191887150451374</v>
      </c>
      <c r="F21">
        <v>0</v>
      </c>
      <c r="G21" s="117">
        <v>0</v>
      </c>
      <c r="H21" s="109">
        <v>0</v>
      </c>
      <c r="I21" s="109">
        <v>1</v>
      </c>
      <c r="J21" s="117">
        <v>80200</v>
      </c>
      <c r="K21" s="109">
        <v>802</v>
      </c>
      <c r="L21" s="109">
        <v>1</v>
      </c>
      <c r="M21" s="117">
        <v>80200</v>
      </c>
      <c r="N21" s="117">
        <v>802</v>
      </c>
      <c r="O21" s="117">
        <v>75400</v>
      </c>
      <c r="P21" s="120">
        <v>0</v>
      </c>
      <c r="Q21" s="120">
        <v>0</v>
      </c>
      <c r="R21" s="120">
        <v>0</v>
      </c>
      <c r="S21" s="117">
        <v>80200</v>
      </c>
      <c r="T21" s="117">
        <v>79238</v>
      </c>
      <c r="U21" s="117">
        <v>79238</v>
      </c>
      <c r="V21" s="117">
        <v>75276</v>
      </c>
      <c r="W21" s="117">
        <v>3962</v>
      </c>
      <c r="X21" s="117">
        <v>79238</v>
      </c>
      <c r="Y21" s="117">
        <v>0</v>
      </c>
      <c r="Z21" s="117">
        <v>80146</v>
      </c>
      <c r="AA21" s="117">
        <v>-908</v>
      </c>
      <c r="AB21" s="117">
        <v>76139</v>
      </c>
      <c r="AC21" s="117">
        <v>3099</v>
      </c>
      <c r="AD21" s="117">
        <v>79238</v>
      </c>
      <c r="AE21">
        <v>0</v>
      </c>
    </row>
    <row r="22" spans="1:31" x14ac:dyDescent="0.35">
      <c r="A22">
        <v>217</v>
      </c>
      <c r="B22" t="s">
        <v>12</v>
      </c>
      <c r="C22" s="109">
        <v>603</v>
      </c>
      <c r="D22" s="107">
        <v>165.509830221664</v>
      </c>
      <c r="E22" s="112">
        <v>3.6432881309370817</v>
      </c>
      <c r="F22">
        <v>1</v>
      </c>
      <c r="G22" s="117">
        <v>241200</v>
      </c>
      <c r="H22" s="109">
        <v>603</v>
      </c>
      <c r="I22" s="109">
        <v>0</v>
      </c>
      <c r="J22" s="117">
        <v>0</v>
      </c>
      <c r="K22" s="109">
        <v>0</v>
      </c>
      <c r="L22" s="109">
        <v>1</v>
      </c>
      <c r="M22" s="117">
        <v>241200</v>
      </c>
      <c r="N22" s="117">
        <v>603</v>
      </c>
      <c r="O22" s="117">
        <v>0</v>
      </c>
      <c r="P22" s="120">
        <v>0</v>
      </c>
      <c r="Q22" s="120">
        <v>0</v>
      </c>
      <c r="R22" s="120">
        <v>0</v>
      </c>
      <c r="S22" s="117">
        <v>241200</v>
      </c>
      <c r="T22" s="117">
        <v>238306</v>
      </c>
      <c r="U22" s="117">
        <v>238306</v>
      </c>
      <c r="V22" s="117">
        <v>226391</v>
      </c>
      <c r="W22" s="117">
        <v>11915</v>
      </c>
      <c r="X22" s="117">
        <v>238306</v>
      </c>
      <c r="Y22" s="117">
        <v>0</v>
      </c>
      <c r="Z22" s="117">
        <v>241036</v>
      </c>
      <c r="AA22" s="117">
        <v>-2730</v>
      </c>
      <c r="AB22" s="117">
        <v>228984</v>
      </c>
      <c r="AC22" s="117">
        <v>9322</v>
      </c>
      <c r="AD22" s="117">
        <v>238306</v>
      </c>
      <c r="AE22">
        <v>0</v>
      </c>
    </row>
    <row r="23" spans="1:31" x14ac:dyDescent="0.35">
      <c r="A23">
        <v>231</v>
      </c>
      <c r="B23" t="s">
        <v>197</v>
      </c>
      <c r="C23" s="109">
        <v>1644</v>
      </c>
      <c r="D23" s="107">
        <v>115.66138741537</v>
      </c>
      <c r="E23" s="112">
        <v>14.213905234388813</v>
      </c>
      <c r="F23">
        <v>0</v>
      </c>
      <c r="G23" s="117">
        <v>0</v>
      </c>
      <c r="H23" s="109">
        <v>0</v>
      </c>
      <c r="I23" s="109">
        <v>0</v>
      </c>
      <c r="J23" s="117">
        <v>0</v>
      </c>
      <c r="K23" s="109">
        <v>0</v>
      </c>
      <c r="L23" s="109">
        <v>0</v>
      </c>
      <c r="M23" s="117">
        <v>0</v>
      </c>
      <c r="N23" s="117">
        <v>0</v>
      </c>
      <c r="O23" s="117">
        <v>0</v>
      </c>
      <c r="P23" s="120">
        <v>0</v>
      </c>
      <c r="Q23" s="120">
        <v>0</v>
      </c>
      <c r="R23" s="120">
        <v>0</v>
      </c>
      <c r="S23" s="117">
        <v>0</v>
      </c>
      <c r="T23" s="117">
        <v>0</v>
      </c>
      <c r="U23" s="117">
        <v>0</v>
      </c>
      <c r="V23" s="117">
        <v>0</v>
      </c>
      <c r="W23" s="117">
        <v>0</v>
      </c>
      <c r="X23" s="117">
        <v>0</v>
      </c>
      <c r="Y23" s="117">
        <v>0</v>
      </c>
      <c r="Z23" s="117">
        <v>0</v>
      </c>
      <c r="AA23" s="117">
        <v>0</v>
      </c>
      <c r="AB23" s="117">
        <v>0</v>
      </c>
      <c r="AC23" s="117">
        <v>0</v>
      </c>
      <c r="AD23" s="117">
        <v>0</v>
      </c>
      <c r="AE23">
        <v>0</v>
      </c>
    </row>
    <row r="24" spans="1:31" x14ac:dyDescent="0.35">
      <c r="A24">
        <v>245</v>
      </c>
      <c r="B24" t="s">
        <v>13</v>
      </c>
      <c r="C24" s="109">
        <v>619</v>
      </c>
      <c r="D24" s="107">
        <v>94.776529558176904</v>
      </c>
      <c r="E24" s="112">
        <v>6.5311528380033979</v>
      </c>
      <c r="F24">
        <v>1</v>
      </c>
      <c r="G24" s="117">
        <v>247600</v>
      </c>
      <c r="H24" s="109">
        <v>619</v>
      </c>
      <c r="I24" s="109">
        <v>0</v>
      </c>
      <c r="J24" s="117">
        <v>0</v>
      </c>
      <c r="K24" s="109">
        <v>0</v>
      </c>
      <c r="L24" s="109">
        <v>1</v>
      </c>
      <c r="M24" s="117">
        <v>247600</v>
      </c>
      <c r="N24" s="117">
        <v>619</v>
      </c>
      <c r="O24" s="117">
        <v>0</v>
      </c>
      <c r="P24" s="120">
        <v>0</v>
      </c>
      <c r="Q24" s="120">
        <v>0</v>
      </c>
      <c r="R24" s="120">
        <v>0</v>
      </c>
      <c r="S24" s="117">
        <v>247600</v>
      </c>
      <c r="T24" s="117">
        <v>244630</v>
      </c>
      <c r="U24" s="117">
        <v>244630</v>
      </c>
      <c r="V24" s="117">
        <v>232399</v>
      </c>
      <c r="W24" s="117">
        <v>12231</v>
      </c>
      <c r="X24" s="117">
        <v>244630</v>
      </c>
      <c r="Y24" s="117">
        <v>0</v>
      </c>
      <c r="Z24" s="117">
        <v>247432</v>
      </c>
      <c r="AA24" s="117">
        <v>-2802</v>
      </c>
      <c r="AB24" s="117">
        <v>235060</v>
      </c>
      <c r="AC24" s="117">
        <v>9570</v>
      </c>
      <c r="AD24" s="117">
        <v>244630</v>
      </c>
      <c r="AE24">
        <v>0</v>
      </c>
    </row>
    <row r="25" spans="1:31" x14ac:dyDescent="0.35">
      <c r="A25">
        <v>280</v>
      </c>
      <c r="B25" t="s">
        <v>199</v>
      </c>
      <c r="C25" s="109">
        <v>2807</v>
      </c>
      <c r="D25" s="107">
        <v>158.03591660102799</v>
      </c>
      <c r="E25" s="112">
        <v>17.761785171192795</v>
      </c>
      <c r="F25">
        <v>0</v>
      </c>
      <c r="G25" s="117">
        <v>0</v>
      </c>
      <c r="H25" s="109">
        <v>0</v>
      </c>
      <c r="I25" s="109">
        <v>0</v>
      </c>
      <c r="J25" s="117">
        <v>0</v>
      </c>
      <c r="K25" s="109">
        <v>0</v>
      </c>
      <c r="L25" s="109">
        <v>0</v>
      </c>
      <c r="M25" s="117">
        <v>0</v>
      </c>
      <c r="N25" s="117">
        <v>0</v>
      </c>
      <c r="O25" s="117">
        <v>0</v>
      </c>
      <c r="P25" s="120">
        <v>0</v>
      </c>
      <c r="Q25" s="120">
        <v>0</v>
      </c>
      <c r="R25" s="120">
        <v>0</v>
      </c>
      <c r="S25" s="117">
        <v>0</v>
      </c>
      <c r="T25" s="117">
        <v>0</v>
      </c>
      <c r="U25" s="117">
        <v>0</v>
      </c>
      <c r="V25" s="117">
        <v>0</v>
      </c>
      <c r="W25" s="117">
        <v>0</v>
      </c>
      <c r="X25" s="117">
        <v>0</v>
      </c>
      <c r="Y25" s="117">
        <v>0</v>
      </c>
      <c r="Z25" s="117">
        <v>0</v>
      </c>
      <c r="AA25" s="117">
        <v>0</v>
      </c>
      <c r="AB25" s="117">
        <v>0</v>
      </c>
      <c r="AC25" s="117">
        <v>0</v>
      </c>
      <c r="AD25" s="117">
        <v>0</v>
      </c>
      <c r="AE25">
        <v>0</v>
      </c>
    </row>
    <row r="26" spans="1:31" x14ac:dyDescent="0.35">
      <c r="A26">
        <v>287</v>
      </c>
      <c r="B26" t="s">
        <v>14</v>
      </c>
      <c r="C26" s="109">
        <v>416</v>
      </c>
      <c r="D26" s="107">
        <v>67.130997643572698</v>
      </c>
      <c r="E26" s="112">
        <v>6.1968392337727902</v>
      </c>
      <c r="F26">
        <v>1</v>
      </c>
      <c r="G26" s="117">
        <v>166400</v>
      </c>
      <c r="H26" s="109">
        <v>416</v>
      </c>
      <c r="I26" s="109">
        <v>0</v>
      </c>
      <c r="J26" s="117">
        <v>0</v>
      </c>
      <c r="K26" s="109">
        <v>0</v>
      </c>
      <c r="L26" s="109">
        <v>1</v>
      </c>
      <c r="M26" s="117">
        <v>166400</v>
      </c>
      <c r="N26" s="117">
        <v>416</v>
      </c>
      <c r="O26" s="117">
        <v>0</v>
      </c>
      <c r="P26" s="120">
        <v>0</v>
      </c>
      <c r="Q26" s="120">
        <v>0</v>
      </c>
      <c r="R26" s="120">
        <v>0</v>
      </c>
      <c r="S26" s="117">
        <v>166400</v>
      </c>
      <c r="T26" s="117">
        <v>164404</v>
      </c>
      <c r="U26" s="117">
        <v>164404</v>
      </c>
      <c r="V26" s="117">
        <v>156184</v>
      </c>
      <c r="W26" s="117">
        <v>8220</v>
      </c>
      <c r="X26" s="117">
        <v>164404</v>
      </c>
      <c r="Y26" s="117">
        <v>0</v>
      </c>
      <c r="Z26" s="117">
        <v>166287</v>
      </c>
      <c r="AA26" s="117">
        <v>-1883</v>
      </c>
      <c r="AB26" s="117">
        <v>157973</v>
      </c>
      <c r="AC26" s="117">
        <v>6431</v>
      </c>
      <c r="AD26" s="117">
        <v>164404</v>
      </c>
      <c r="AE26">
        <v>0</v>
      </c>
    </row>
    <row r="27" spans="1:31" x14ac:dyDescent="0.35">
      <c r="A27">
        <v>308</v>
      </c>
      <c r="B27" t="s">
        <v>200</v>
      </c>
      <c r="C27" s="109">
        <v>1320</v>
      </c>
      <c r="D27" s="107">
        <v>180.950076647207</v>
      </c>
      <c r="E27" s="112">
        <v>7.2948297367873733</v>
      </c>
      <c r="F27">
        <v>0</v>
      </c>
      <c r="G27" s="117">
        <v>0</v>
      </c>
      <c r="H27" s="109">
        <v>0</v>
      </c>
      <c r="I27" s="109">
        <v>0</v>
      </c>
      <c r="J27" s="117">
        <v>0</v>
      </c>
      <c r="K27" s="109">
        <v>0</v>
      </c>
      <c r="L27" s="109">
        <v>0</v>
      </c>
      <c r="M27" s="117">
        <v>0</v>
      </c>
      <c r="N27" s="117">
        <v>0</v>
      </c>
      <c r="O27" s="117">
        <v>0</v>
      </c>
      <c r="P27" s="120">
        <v>0</v>
      </c>
      <c r="Q27" s="120">
        <v>0</v>
      </c>
      <c r="R27" s="120">
        <v>0</v>
      </c>
      <c r="S27" s="117">
        <v>0</v>
      </c>
      <c r="T27" s="117">
        <v>0</v>
      </c>
      <c r="U27" s="117">
        <v>0</v>
      </c>
      <c r="V27" s="117">
        <v>0</v>
      </c>
      <c r="W27" s="117">
        <v>0</v>
      </c>
      <c r="X27" s="117">
        <v>0</v>
      </c>
      <c r="Y27" s="117">
        <v>0</v>
      </c>
      <c r="Z27" s="117">
        <v>0</v>
      </c>
      <c r="AA27" s="117">
        <v>0</v>
      </c>
      <c r="AB27" s="117">
        <v>0</v>
      </c>
      <c r="AC27" s="117">
        <v>0</v>
      </c>
      <c r="AD27" s="117">
        <v>0</v>
      </c>
      <c r="AE27">
        <v>0</v>
      </c>
    </row>
    <row r="28" spans="1:31" x14ac:dyDescent="0.35">
      <c r="A28">
        <v>315</v>
      </c>
      <c r="B28" t="s">
        <v>15</v>
      </c>
      <c r="C28" s="109">
        <v>452</v>
      </c>
      <c r="D28" s="107">
        <v>216.76787782289099</v>
      </c>
      <c r="E28" s="112">
        <v>2.0851797994226069</v>
      </c>
      <c r="F28">
        <v>1</v>
      </c>
      <c r="G28" s="117">
        <v>180800</v>
      </c>
      <c r="H28" s="109">
        <v>452</v>
      </c>
      <c r="I28" s="109">
        <v>0</v>
      </c>
      <c r="J28" s="117">
        <v>0</v>
      </c>
      <c r="K28" s="109">
        <v>0</v>
      </c>
      <c r="L28" s="109">
        <v>1</v>
      </c>
      <c r="M28" s="117">
        <v>180800</v>
      </c>
      <c r="N28" s="117">
        <v>452</v>
      </c>
      <c r="O28" s="117">
        <v>0</v>
      </c>
      <c r="P28" s="120">
        <v>0</v>
      </c>
      <c r="Q28" s="120">
        <v>0</v>
      </c>
      <c r="R28" s="120">
        <v>0</v>
      </c>
      <c r="S28" s="117">
        <v>180800</v>
      </c>
      <c r="T28" s="117">
        <v>178631</v>
      </c>
      <c r="U28" s="117">
        <v>178631</v>
      </c>
      <c r="V28" s="117">
        <v>169699</v>
      </c>
      <c r="W28" s="117">
        <v>8932</v>
      </c>
      <c r="X28" s="117">
        <v>178631</v>
      </c>
      <c r="Y28" s="117">
        <v>0</v>
      </c>
      <c r="Z28" s="117">
        <v>180677</v>
      </c>
      <c r="AA28" s="117">
        <v>-2046</v>
      </c>
      <c r="AB28" s="117">
        <v>171643</v>
      </c>
      <c r="AC28" s="117">
        <v>6988</v>
      </c>
      <c r="AD28" s="117">
        <v>178631</v>
      </c>
      <c r="AE28">
        <v>0</v>
      </c>
    </row>
    <row r="29" spans="1:31" x14ac:dyDescent="0.35">
      <c r="A29">
        <v>336</v>
      </c>
      <c r="B29" t="s">
        <v>415</v>
      </c>
      <c r="C29" s="109">
        <v>3190</v>
      </c>
      <c r="D29" s="107">
        <v>116.748554044366</v>
      </c>
      <c r="E29" s="112">
        <v>27.323678876466065</v>
      </c>
      <c r="F29">
        <v>0</v>
      </c>
      <c r="G29" s="117">
        <v>0</v>
      </c>
      <c r="H29" s="109">
        <v>0</v>
      </c>
      <c r="I29" s="109">
        <v>0</v>
      </c>
      <c r="J29" s="117">
        <v>0</v>
      </c>
      <c r="K29" s="109">
        <v>0</v>
      </c>
      <c r="L29" s="109">
        <v>0</v>
      </c>
      <c r="M29" s="117">
        <v>0</v>
      </c>
      <c r="N29" s="117">
        <v>0</v>
      </c>
      <c r="O29" s="117">
        <v>0</v>
      </c>
      <c r="P29" s="120">
        <v>0</v>
      </c>
      <c r="Q29" s="120">
        <v>0</v>
      </c>
      <c r="R29" s="120">
        <v>0</v>
      </c>
      <c r="S29" s="117">
        <v>0</v>
      </c>
      <c r="T29" s="117">
        <v>0</v>
      </c>
      <c r="U29" s="117">
        <v>0</v>
      </c>
      <c r="V29" s="117">
        <v>0</v>
      </c>
      <c r="W29" s="117">
        <v>0</v>
      </c>
      <c r="X29" s="117">
        <v>0</v>
      </c>
      <c r="Y29" s="117">
        <v>0</v>
      </c>
      <c r="Z29" s="117">
        <v>0</v>
      </c>
      <c r="AA29" s="117">
        <v>0</v>
      </c>
      <c r="AB29" s="117">
        <v>0</v>
      </c>
      <c r="AC29" s="117">
        <v>0</v>
      </c>
      <c r="AD29" s="117">
        <v>0</v>
      </c>
      <c r="AE29">
        <v>0</v>
      </c>
    </row>
    <row r="30" spans="1:31" x14ac:dyDescent="0.35">
      <c r="A30">
        <v>4263</v>
      </c>
      <c r="B30" t="s">
        <v>124</v>
      </c>
      <c r="C30" s="109">
        <v>253</v>
      </c>
      <c r="D30" s="107">
        <v>221.90648111184501</v>
      </c>
      <c r="E30" s="112">
        <v>1.1401199222860159</v>
      </c>
      <c r="F30">
        <v>1</v>
      </c>
      <c r="G30" s="117">
        <v>101200</v>
      </c>
      <c r="H30" s="109">
        <v>253</v>
      </c>
      <c r="I30" s="109">
        <v>0</v>
      </c>
      <c r="J30" s="117">
        <v>0</v>
      </c>
      <c r="K30" s="109">
        <v>0</v>
      </c>
      <c r="L30" s="109">
        <v>1</v>
      </c>
      <c r="M30" s="117">
        <v>101200</v>
      </c>
      <c r="N30" s="117">
        <v>253</v>
      </c>
      <c r="O30" s="117">
        <v>0</v>
      </c>
      <c r="P30" s="120">
        <v>0</v>
      </c>
      <c r="Q30" s="120">
        <v>0</v>
      </c>
      <c r="R30" s="120">
        <v>0</v>
      </c>
      <c r="S30" s="117">
        <v>101200</v>
      </c>
      <c r="T30" s="117">
        <v>99986</v>
      </c>
      <c r="U30" s="117">
        <v>99986</v>
      </c>
      <c r="V30" s="117">
        <v>94987</v>
      </c>
      <c r="W30" s="117">
        <v>4999</v>
      </c>
      <c r="X30" s="117">
        <v>99986</v>
      </c>
      <c r="Y30" s="117">
        <v>0</v>
      </c>
      <c r="Z30" s="117">
        <v>101131</v>
      </c>
      <c r="AA30" s="117">
        <v>-1145</v>
      </c>
      <c r="AB30" s="117">
        <v>96074</v>
      </c>
      <c r="AC30" s="117">
        <v>3912</v>
      </c>
      <c r="AD30" s="117">
        <v>99986</v>
      </c>
      <c r="AE30">
        <v>0</v>
      </c>
    </row>
    <row r="31" spans="1:31" x14ac:dyDescent="0.35">
      <c r="A31">
        <v>350</v>
      </c>
      <c r="B31" t="s">
        <v>201</v>
      </c>
      <c r="C31" s="109">
        <v>941</v>
      </c>
      <c r="D31" s="107">
        <v>71.588351594603907</v>
      </c>
      <c r="E31" s="112">
        <v>13.144596558512314</v>
      </c>
      <c r="F31">
        <v>0</v>
      </c>
      <c r="G31" s="117">
        <v>0</v>
      </c>
      <c r="H31" s="109">
        <v>0</v>
      </c>
      <c r="I31" s="109">
        <v>0</v>
      </c>
      <c r="J31" s="117">
        <v>0</v>
      </c>
      <c r="K31" s="109">
        <v>0</v>
      </c>
      <c r="L31" s="109">
        <v>0</v>
      </c>
      <c r="M31" s="117">
        <v>0</v>
      </c>
      <c r="N31" s="117">
        <v>0</v>
      </c>
      <c r="O31" s="117">
        <v>0</v>
      </c>
      <c r="P31" s="120">
        <v>0</v>
      </c>
      <c r="Q31" s="120">
        <v>0</v>
      </c>
      <c r="R31" s="120">
        <v>0</v>
      </c>
      <c r="S31" s="117">
        <v>0</v>
      </c>
      <c r="T31" s="117">
        <v>0</v>
      </c>
      <c r="U31" s="117">
        <v>0</v>
      </c>
      <c r="V31" s="117">
        <v>0</v>
      </c>
      <c r="W31" s="117">
        <v>0</v>
      </c>
      <c r="X31" s="117">
        <v>0</v>
      </c>
      <c r="Y31" s="117">
        <v>0</v>
      </c>
      <c r="Z31" s="117">
        <v>0</v>
      </c>
      <c r="AA31" s="117">
        <v>0</v>
      </c>
      <c r="AB31" s="117">
        <v>0</v>
      </c>
      <c r="AC31" s="117">
        <v>0</v>
      </c>
      <c r="AD31" s="117">
        <v>0</v>
      </c>
      <c r="AE31">
        <v>0</v>
      </c>
    </row>
    <row r="32" spans="1:31" x14ac:dyDescent="0.35">
      <c r="A32">
        <v>364</v>
      </c>
      <c r="B32" t="s">
        <v>16</v>
      </c>
      <c r="C32" s="109">
        <v>363</v>
      </c>
      <c r="D32" s="107">
        <v>101.32654750362001</v>
      </c>
      <c r="E32" s="112">
        <v>3.5824767441822827</v>
      </c>
      <c r="F32">
        <v>1</v>
      </c>
      <c r="G32" s="117">
        <v>145200</v>
      </c>
      <c r="H32" s="109">
        <v>363</v>
      </c>
      <c r="I32" s="109">
        <v>0</v>
      </c>
      <c r="J32" s="117">
        <v>0</v>
      </c>
      <c r="K32" s="109">
        <v>0</v>
      </c>
      <c r="L32" s="109">
        <v>1</v>
      </c>
      <c r="M32" s="117">
        <v>145200</v>
      </c>
      <c r="N32" s="117">
        <v>363</v>
      </c>
      <c r="O32" s="117">
        <v>0</v>
      </c>
      <c r="P32" s="120">
        <v>0</v>
      </c>
      <c r="Q32" s="120">
        <v>0</v>
      </c>
      <c r="R32" s="120">
        <v>0</v>
      </c>
      <c r="S32" s="117">
        <v>145200</v>
      </c>
      <c r="T32" s="117">
        <v>143458</v>
      </c>
      <c r="U32" s="117">
        <v>143458</v>
      </c>
      <c r="V32" s="117">
        <v>136285</v>
      </c>
      <c r="W32" s="117">
        <v>7173</v>
      </c>
      <c r="X32" s="117">
        <v>143458</v>
      </c>
      <c r="Y32" s="117">
        <v>0</v>
      </c>
      <c r="Z32" s="117">
        <v>145101</v>
      </c>
      <c r="AA32" s="117">
        <v>-1643</v>
      </c>
      <c r="AB32" s="117">
        <v>137846</v>
      </c>
      <c r="AC32" s="117">
        <v>5612</v>
      </c>
      <c r="AD32" s="117">
        <v>143458</v>
      </c>
      <c r="AE32">
        <v>0</v>
      </c>
    </row>
    <row r="33" spans="1:31" x14ac:dyDescent="0.35">
      <c r="A33">
        <v>413</v>
      </c>
      <c r="B33" t="s">
        <v>202</v>
      </c>
      <c r="C33" s="109">
        <v>5877</v>
      </c>
      <c r="D33" s="107">
        <v>17.5406813984428</v>
      </c>
      <c r="E33" s="112">
        <v>335.04969769998439</v>
      </c>
      <c r="F33">
        <v>0</v>
      </c>
      <c r="G33" s="117">
        <v>0</v>
      </c>
      <c r="H33" s="109">
        <v>0</v>
      </c>
      <c r="I33" s="109">
        <v>0</v>
      </c>
      <c r="J33" s="117">
        <v>0</v>
      </c>
      <c r="K33" s="109">
        <v>0</v>
      </c>
      <c r="L33" s="109">
        <v>0</v>
      </c>
      <c r="M33" s="117">
        <v>0</v>
      </c>
      <c r="N33" s="117">
        <v>0</v>
      </c>
      <c r="O33" s="117">
        <v>0</v>
      </c>
      <c r="P33" s="120">
        <v>0</v>
      </c>
      <c r="Q33" s="120">
        <v>0</v>
      </c>
      <c r="R33" s="120">
        <v>0</v>
      </c>
      <c r="S33" s="117">
        <v>0</v>
      </c>
      <c r="T33" s="117">
        <v>0</v>
      </c>
      <c r="U33" s="117">
        <v>0</v>
      </c>
      <c r="V33" s="117">
        <v>0</v>
      </c>
      <c r="W33" s="117">
        <v>0</v>
      </c>
      <c r="X33" s="117">
        <v>0</v>
      </c>
      <c r="Y33" s="117">
        <v>0</v>
      </c>
      <c r="Z33" s="117">
        <v>0</v>
      </c>
      <c r="AA33" s="117">
        <v>0</v>
      </c>
      <c r="AB33" s="117">
        <v>0</v>
      </c>
      <c r="AC33" s="117">
        <v>0</v>
      </c>
      <c r="AD33" s="117">
        <v>0</v>
      </c>
      <c r="AE33">
        <v>0</v>
      </c>
    </row>
    <row r="34" spans="1:31" x14ac:dyDescent="0.35">
      <c r="A34">
        <v>422</v>
      </c>
      <c r="B34" t="s">
        <v>203</v>
      </c>
      <c r="C34" s="109">
        <v>1218</v>
      </c>
      <c r="D34" s="107">
        <v>30.1138637060706</v>
      </c>
      <c r="E34" s="112">
        <v>40.446487102698335</v>
      </c>
      <c r="F34">
        <v>0</v>
      </c>
      <c r="G34" s="117">
        <v>0</v>
      </c>
      <c r="H34" s="109">
        <v>0</v>
      </c>
      <c r="I34" s="109">
        <v>0</v>
      </c>
      <c r="J34" s="117">
        <v>0</v>
      </c>
      <c r="K34" s="109">
        <v>0</v>
      </c>
      <c r="L34" s="109">
        <v>0</v>
      </c>
      <c r="M34" s="117">
        <v>0</v>
      </c>
      <c r="N34" s="117">
        <v>0</v>
      </c>
      <c r="O34" s="117">
        <v>0</v>
      </c>
      <c r="P34" s="120">
        <v>0</v>
      </c>
      <c r="Q34" s="120">
        <v>0</v>
      </c>
      <c r="R34" s="120">
        <v>0</v>
      </c>
      <c r="S34" s="117">
        <v>0</v>
      </c>
      <c r="T34" s="117">
        <v>0</v>
      </c>
      <c r="U34" s="117">
        <v>0</v>
      </c>
      <c r="V34" s="117">
        <v>0</v>
      </c>
      <c r="W34" s="117">
        <v>0</v>
      </c>
      <c r="X34" s="117">
        <v>0</v>
      </c>
      <c r="Y34" s="117">
        <v>0</v>
      </c>
      <c r="Z34" s="117">
        <v>0</v>
      </c>
      <c r="AA34" s="117">
        <v>0</v>
      </c>
      <c r="AB34" s="117">
        <v>0</v>
      </c>
      <c r="AC34" s="117">
        <v>0</v>
      </c>
      <c r="AD34" s="117">
        <v>0</v>
      </c>
      <c r="AE34">
        <v>0</v>
      </c>
    </row>
    <row r="35" spans="1:31" x14ac:dyDescent="0.35">
      <c r="A35">
        <v>427</v>
      </c>
      <c r="B35" t="s">
        <v>17</v>
      </c>
      <c r="C35" s="109">
        <v>257</v>
      </c>
      <c r="D35" s="107">
        <v>32.440788476061996</v>
      </c>
      <c r="E35" s="112">
        <v>7.9221255731697111</v>
      </c>
      <c r="F35">
        <v>1</v>
      </c>
      <c r="G35" s="117">
        <v>102800</v>
      </c>
      <c r="H35" s="109">
        <v>257</v>
      </c>
      <c r="I35" s="109">
        <v>0</v>
      </c>
      <c r="J35" s="117">
        <v>0</v>
      </c>
      <c r="K35" s="109">
        <v>0</v>
      </c>
      <c r="L35" s="109">
        <v>1</v>
      </c>
      <c r="M35" s="117">
        <v>102800</v>
      </c>
      <c r="N35" s="117">
        <v>257</v>
      </c>
      <c r="O35" s="117">
        <v>0</v>
      </c>
      <c r="P35" s="120">
        <v>0</v>
      </c>
      <c r="Q35" s="120">
        <v>0</v>
      </c>
      <c r="R35" s="120">
        <v>0</v>
      </c>
      <c r="S35" s="117">
        <v>102800</v>
      </c>
      <c r="T35" s="117">
        <v>101567</v>
      </c>
      <c r="U35" s="117">
        <v>101567</v>
      </c>
      <c r="V35" s="117">
        <v>96489</v>
      </c>
      <c r="W35" s="117">
        <v>5078</v>
      </c>
      <c r="X35" s="117">
        <v>101567</v>
      </c>
      <c r="Y35" s="117">
        <v>0</v>
      </c>
      <c r="Z35" s="117">
        <v>102730</v>
      </c>
      <c r="AA35" s="117">
        <v>-1163</v>
      </c>
      <c r="AB35" s="117">
        <v>97594</v>
      </c>
      <c r="AC35" s="117">
        <v>3973</v>
      </c>
      <c r="AD35" s="117">
        <v>101567</v>
      </c>
      <c r="AE35">
        <v>0</v>
      </c>
    </row>
    <row r="36" spans="1:31" x14ac:dyDescent="0.35">
      <c r="A36">
        <v>434</v>
      </c>
      <c r="B36" t="s">
        <v>204</v>
      </c>
      <c r="C36" s="109">
        <v>1422</v>
      </c>
      <c r="D36" s="107">
        <v>206.23747537822501</v>
      </c>
      <c r="E36" s="112">
        <v>6.8949641542699842</v>
      </c>
      <c r="F36">
        <v>0</v>
      </c>
      <c r="G36" s="117">
        <v>0</v>
      </c>
      <c r="H36" s="109">
        <v>0</v>
      </c>
      <c r="I36" s="109">
        <v>0</v>
      </c>
      <c r="J36" s="117">
        <v>0</v>
      </c>
      <c r="K36" s="109">
        <v>0</v>
      </c>
      <c r="L36" s="109">
        <v>0</v>
      </c>
      <c r="M36" s="117">
        <v>0</v>
      </c>
      <c r="N36" s="117">
        <v>0</v>
      </c>
      <c r="O36" s="117">
        <v>0</v>
      </c>
      <c r="P36" s="120">
        <v>0</v>
      </c>
      <c r="Q36" s="120">
        <v>0</v>
      </c>
      <c r="R36" s="120">
        <v>0</v>
      </c>
      <c r="S36" s="117">
        <v>0</v>
      </c>
      <c r="T36" s="117">
        <v>0</v>
      </c>
      <c r="U36" s="117">
        <v>0</v>
      </c>
      <c r="V36" s="117">
        <v>0</v>
      </c>
      <c r="W36" s="117">
        <v>0</v>
      </c>
      <c r="X36" s="117">
        <v>0</v>
      </c>
      <c r="Y36" s="117">
        <v>0</v>
      </c>
      <c r="Z36" s="117">
        <v>0</v>
      </c>
      <c r="AA36" s="117">
        <v>0</v>
      </c>
      <c r="AB36" s="117">
        <v>0</v>
      </c>
      <c r="AC36" s="117">
        <v>0</v>
      </c>
      <c r="AD36" s="117">
        <v>0</v>
      </c>
      <c r="AE36">
        <v>0</v>
      </c>
    </row>
    <row r="37" spans="1:31" x14ac:dyDescent="0.35">
      <c r="A37">
        <v>6013</v>
      </c>
      <c r="B37" t="s">
        <v>164</v>
      </c>
      <c r="C37" s="109">
        <v>477</v>
      </c>
      <c r="D37" s="107">
        <v>76.111248533512807</v>
      </c>
      <c r="E37" s="112">
        <v>6.2671419690345838</v>
      </c>
      <c r="F37">
        <v>1</v>
      </c>
      <c r="G37" s="117">
        <v>190800</v>
      </c>
      <c r="H37" s="109">
        <v>477</v>
      </c>
      <c r="I37" s="109">
        <v>0</v>
      </c>
      <c r="J37" s="117">
        <v>0</v>
      </c>
      <c r="K37" s="109">
        <v>0</v>
      </c>
      <c r="L37" s="109">
        <v>1</v>
      </c>
      <c r="M37" s="117">
        <v>190800</v>
      </c>
      <c r="N37" s="117">
        <v>477</v>
      </c>
      <c r="O37" s="117">
        <v>0</v>
      </c>
      <c r="P37" s="120">
        <v>0</v>
      </c>
      <c r="Q37" s="120">
        <v>0</v>
      </c>
      <c r="R37" s="120">
        <v>0</v>
      </c>
      <c r="S37" s="117">
        <v>190800</v>
      </c>
      <c r="T37" s="117">
        <v>188511</v>
      </c>
      <c r="U37" s="117">
        <v>188511</v>
      </c>
      <c r="V37" s="117">
        <v>179085</v>
      </c>
      <c r="W37" s="117">
        <v>9426</v>
      </c>
      <c r="X37" s="117">
        <v>188511</v>
      </c>
      <c r="Y37" s="117">
        <v>0</v>
      </c>
      <c r="Z37" s="117">
        <v>190670</v>
      </c>
      <c r="AA37" s="117">
        <v>-2159</v>
      </c>
      <c r="AB37" s="117">
        <v>181137</v>
      </c>
      <c r="AC37" s="117">
        <v>7374</v>
      </c>
      <c r="AD37" s="117">
        <v>188511</v>
      </c>
      <c r="AE37">
        <v>0</v>
      </c>
    </row>
    <row r="38" spans="1:31" x14ac:dyDescent="0.35">
      <c r="A38">
        <v>441</v>
      </c>
      <c r="B38" t="s">
        <v>18</v>
      </c>
      <c r="C38" s="109">
        <v>203</v>
      </c>
      <c r="D38" s="107">
        <v>231.42706346111601</v>
      </c>
      <c r="E38" s="112">
        <v>0.87716620936214629</v>
      </c>
      <c r="F38">
        <v>1</v>
      </c>
      <c r="G38" s="117">
        <v>81200</v>
      </c>
      <c r="H38" s="109">
        <v>203</v>
      </c>
      <c r="I38" s="109">
        <v>0</v>
      </c>
      <c r="J38" s="117">
        <v>0</v>
      </c>
      <c r="K38" s="109">
        <v>0</v>
      </c>
      <c r="L38" s="109">
        <v>1</v>
      </c>
      <c r="M38" s="117">
        <v>81200</v>
      </c>
      <c r="N38" s="117">
        <v>203</v>
      </c>
      <c r="O38" s="117">
        <v>0</v>
      </c>
      <c r="P38" s="120">
        <v>0</v>
      </c>
      <c r="Q38" s="120">
        <v>0</v>
      </c>
      <c r="R38" s="120">
        <v>0</v>
      </c>
      <c r="S38" s="117">
        <v>81200</v>
      </c>
      <c r="T38" s="117">
        <v>80226</v>
      </c>
      <c r="U38" s="117">
        <v>80226</v>
      </c>
      <c r="V38" s="117">
        <v>76215</v>
      </c>
      <c r="W38" s="117">
        <v>4011</v>
      </c>
      <c r="X38" s="117">
        <v>80226</v>
      </c>
      <c r="Y38" s="117">
        <v>0</v>
      </c>
      <c r="Z38" s="117">
        <v>81145</v>
      </c>
      <c r="AA38" s="117">
        <v>-919</v>
      </c>
      <c r="AB38" s="117">
        <v>77088</v>
      </c>
      <c r="AC38" s="117">
        <v>3138</v>
      </c>
      <c r="AD38" s="117">
        <v>80226</v>
      </c>
      <c r="AE38">
        <v>0</v>
      </c>
    </row>
    <row r="39" spans="1:31" x14ac:dyDescent="0.35">
      <c r="A39">
        <v>2240</v>
      </c>
      <c r="B39" t="s">
        <v>68</v>
      </c>
      <c r="C39" s="109">
        <v>371</v>
      </c>
      <c r="D39" s="107">
        <v>133.63893874599199</v>
      </c>
      <c r="E39" s="112">
        <v>2.7761369813416508</v>
      </c>
      <c r="F39">
        <v>1</v>
      </c>
      <c r="G39" s="117">
        <v>148400</v>
      </c>
      <c r="H39" s="109">
        <v>371</v>
      </c>
      <c r="I39" s="109">
        <v>0</v>
      </c>
      <c r="J39" s="117">
        <v>0</v>
      </c>
      <c r="K39" s="109">
        <v>0</v>
      </c>
      <c r="L39" s="109">
        <v>1</v>
      </c>
      <c r="M39" s="117">
        <v>148400</v>
      </c>
      <c r="N39" s="117">
        <v>371</v>
      </c>
      <c r="O39" s="117">
        <v>0</v>
      </c>
      <c r="P39" s="120">
        <v>0</v>
      </c>
      <c r="Q39" s="120">
        <v>0</v>
      </c>
      <c r="R39" s="120">
        <v>0</v>
      </c>
      <c r="S39" s="117">
        <v>148400</v>
      </c>
      <c r="T39" s="117">
        <v>146620</v>
      </c>
      <c r="U39" s="117">
        <v>146620</v>
      </c>
      <c r="V39" s="117">
        <v>139289</v>
      </c>
      <c r="W39" s="117">
        <v>7331</v>
      </c>
      <c r="X39" s="117">
        <v>146620</v>
      </c>
      <c r="Y39" s="117">
        <v>0</v>
      </c>
      <c r="Z39" s="117">
        <v>148299</v>
      </c>
      <c r="AA39" s="117">
        <v>-1679</v>
      </c>
      <c r="AB39" s="117">
        <v>140884</v>
      </c>
      <c r="AC39" s="117">
        <v>5736</v>
      </c>
      <c r="AD39" s="117">
        <v>146620</v>
      </c>
      <c r="AE39">
        <v>0</v>
      </c>
    </row>
    <row r="40" spans="1:31" x14ac:dyDescent="0.35">
      <c r="A40">
        <v>476</v>
      </c>
      <c r="B40" t="s">
        <v>205</v>
      </c>
      <c r="C40" s="109">
        <v>1690</v>
      </c>
      <c r="D40" s="107">
        <v>466.35104685270198</v>
      </c>
      <c r="E40" s="112">
        <v>3.6238795032313722</v>
      </c>
      <c r="F40">
        <v>0</v>
      </c>
      <c r="G40" s="117">
        <v>0</v>
      </c>
      <c r="H40" s="109">
        <v>0</v>
      </c>
      <c r="I40" s="109">
        <v>0</v>
      </c>
      <c r="J40" s="117">
        <v>0</v>
      </c>
      <c r="K40" s="109">
        <v>0</v>
      </c>
      <c r="L40" s="109">
        <v>0</v>
      </c>
      <c r="M40" s="117">
        <v>0</v>
      </c>
      <c r="N40" s="117">
        <v>0</v>
      </c>
      <c r="O40" s="117">
        <v>0</v>
      </c>
      <c r="P40" s="120">
        <v>0</v>
      </c>
      <c r="Q40" s="120">
        <v>0</v>
      </c>
      <c r="R40" s="120">
        <v>0</v>
      </c>
      <c r="S40" s="117">
        <v>0</v>
      </c>
      <c r="T40" s="117">
        <v>0</v>
      </c>
      <c r="U40" s="117">
        <v>0</v>
      </c>
      <c r="V40" s="117">
        <v>0</v>
      </c>
      <c r="W40" s="117">
        <v>0</v>
      </c>
      <c r="X40" s="117">
        <v>0</v>
      </c>
      <c r="Y40" s="117">
        <v>0</v>
      </c>
      <c r="Z40" s="117">
        <v>0</v>
      </c>
      <c r="AA40" s="117">
        <v>0</v>
      </c>
      <c r="AB40" s="117">
        <v>0</v>
      </c>
      <c r="AC40" s="117">
        <v>0</v>
      </c>
      <c r="AD40" s="117">
        <v>0</v>
      </c>
      <c r="AE40">
        <v>0</v>
      </c>
    </row>
    <row r="41" spans="1:31" x14ac:dyDescent="0.35">
      <c r="A41">
        <v>485</v>
      </c>
      <c r="B41" t="s">
        <v>20</v>
      </c>
      <c r="C41" s="109">
        <v>662</v>
      </c>
      <c r="D41" s="107">
        <v>176.07241044108801</v>
      </c>
      <c r="E41" s="112">
        <v>3.7598167614198608</v>
      </c>
      <c r="F41">
        <v>1</v>
      </c>
      <c r="G41" s="117">
        <v>264800</v>
      </c>
      <c r="H41" s="109">
        <v>662</v>
      </c>
      <c r="I41" s="109">
        <v>0</v>
      </c>
      <c r="J41" s="117">
        <v>0</v>
      </c>
      <c r="K41" s="109">
        <v>0</v>
      </c>
      <c r="L41" s="109">
        <v>1</v>
      </c>
      <c r="M41" s="117">
        <v>264800</v>
      </c>
      <c r="N41" s="117">
        <v>662</v>
      </c>
      <c r="O41" s="117">
        <v>0</v>
      </c>
      <c r="P41" s="120">
        <v>0</v>
      </c>
      <c r="Q41" s="120">
        <v>0</v>
      </c>
      <c r="R41" s="120">
        <v>0</v>
      </c>
      <c r="S41" s="117">
        <v>264800</v>
      </c>
      <c r="T41" s="117">
        <v>261623</v>
      </c>
      <c r="U41" s="117">
        <v>261623</v>
      </c>
      <c r="V41" s="117">
        <v>248542</v>
      </c>
      <c r="W41" s="117">
        <v>13081</v>
      </c>
      <c r="X41" s="117">
        <v>261623</v>
      </c>
      <c r="Y41" s="117">
        <v>0</v>
      </c>
      <c r="Z41" s="117">
        <v>264620</v>
      </c>
      <c r="AA41" s="117">
        <v>-2997</v>
      </c>
      <c r="AB41" s="117">
        <v>251389</v>
      </c>
      <c r="AC41" s="117">
        <v>10234</v>
      </c>
      <c r="AD41" s="117">
        <v>261623</v>
      </c>
      <c r="AE41">
        <v>0</v>
      </c>
    </row>
    <row r="42" spans="1:31" x14ac:dyDescent="0.35">
      <c r="A42">
        <v>497</v>
      </c>
      <c r="B42" t="s">
        <v>206</v>
      </c>
      <c r="C42" s="109">
        <v>1228</v>
      </c>
      <c r="D42" s="107">
        <v>168.749957811081</v>
      </c>
      <c r="E42" s="112">
        <v>7.2770388563579429</v>
      </c>
      <c r="F42">
        <v>0</v>
      </c>
      <c r="G42" s="117">
        <v>0</v>
      </c>
      <c r="H42" s="109">
        <v>0</v>
      </c>
      <c r="I42" s="109">
        <v>0</v>
      </c>
      <c r="J42" s="117">
        <v>0</v>
      </c>
      <c r="K42" s="109">
        <v>0</v>
      </c>
      <c r="L42" s="109">
        <v>0</v>
      </c>
      <c r="M42" s="117">
        <v>0</v>
      </c>
      <c r="N42" s="117">
        <v>0</v>
      </c>
      <c r="O42" s="117">
        <v>0</v>
      </c>
      <c r="P42" s="120">
        <v>0</v>
      </c>
      <c r="Q42" s="120">
        <v>0</v>
      </c>
      <c r="R42" s="120">
        <v>0</v>
      </c>
      <c r="S42" s="117">
        <v>0</v>
      </c>
      <c r="T42" s="117">
        <v>0</v>
      </c>
      <c r="U42" s="117">
        <v>0</v>
      </c>
      <c r="V42" s="117">
        <v>0</v>
      </c>
      <c r="W42" s="117">
        <v>0</v>
      </c>
      <c r="X42" s="117">
        <v>0</v>
      </c>
      <c r="Y42" s="117">
        <v>0</v>
      </c>
      <c r="Z42" s="117">
        <v>0</v>
      </c>
      <c r="AA42" s="117">
        <v>0</v>
      </c>
      <c r="AB42" s="117">
        <v>0</v>
      </c>
      <c r="AC42" s="117">
        <v>0</v>
      </c>
      <c r="AD42" s="117">
        <v>0</v>
      </c>
      <c r="AE42">
        <v>0</v>
      </c>
    </row>
    <row r="43" spans="1:31" x14ac:dyDescent="0.35">
      <c r="A43">
        <v>602</v>
      </c>
      <c r="B43" t="s">
        <v>22</v>
      </c>
      <c r="C43" s="109">
        <v>725</v>
      </c>
      <c r="D43" s="107">
        <v>148.75907706579201</v>
      </c>
      <c r="E43" s="112">
        <v>4.8736521784102802</v>
      </c>
      <c r="F43">
        <v>1</v>
      </c>
      <c r="G43" s="117">
        <v>290000</v>
      </c>
      <c r="H43" s="109">
        <v>725</v>
      </c>
      <c r="I43" s="109">
        <v>0</v>
      </c>
      <c r="J43" s="117">
        <v>0</v>
      </c>
      <c r="K43" s="109">
        <v>0</v>
      </c>
      <c r="L43" s="109">
        <v>1</v>
      </c>
      <c r="M43" s="117">
        <v>290000</v>
      </c>
      <c r="N43" s="117">
        <v>725</v>
      </c>
      <c r="O43" s="117">
        <v>0</v>
      </c>
      <c r="P43" s="120">
        <v>0</v>
      </c>
      <c r="Q43" s="120">
        <v>0</v>
      </c>
      <c r="R43" s="120">
        <v>0</v>
      </c>
      <c r="S43" s="117">
        <v>290000</v>
      </c>
      <c r="T43" s="117">
        <v>286521</v>
      </c>
      <c r="U43" s="117">
        <v>286521</v>
      </c>
      <c r="V43" s="117">
        <v>272195</v>
      </c>
      <c r="W43" s="117">
        <v>14326</v>
      </c>
      <c r="X43" s="117">
        <v>286521</v>
      </c>
      <c r="Y43" s="117">
        <v>0</v>
      </c>
      <c r="Z43" s="117">
        <v>289803</v>
      </c>
      <c r="AA43" s="117">
        <v>-3282</v>
      </c>
      <c r="AB43" s="117">
        <v>275313</v>
      </c>
      <c r="AC43" s="117">
        <v>11208</v>
      </c>
      <c r="AD43" s="117">
        <v>286521</v>
      </c>
      <c r="AE43">
        <v>0</v>
      </c>
    </row>
    <row r="44" spans="1:31" x14ac:dyDescent="0.35">
      <c r="A44">
        <v>609</v>
      </c>
      <c r="B44" t="s">
        <v>416</v>
      </c>
      <c r="C44" s="109">
        <v>747</v>
      </c>
      <c r="D44" s="107">
        <v>174.74703476894501</v>
      </c>
      <c r="E44" s="112">
        <v>4.2747506473440451</v>
      </c>
      <c r="F44">
        <v>0</v>
      </c>
      <c r="G44" s="117">
        <v>0</v>
      </c>
      <c r="H44" s="109">
        <v>0</v>
      </c>
      <c r="I44" s="109">
        <v>1</v>
      </c>
      <c r="J44" s="117">
        <v>74700</v>
      </c>
      <c r="K44" s="109">
        <v>747</v>
      </c>
      <c r="L44" s="109">
        <v>1</v>
      </c>
      <c r="M44" s="117">
        <v>74700</v>
      </c>
      <c r="N44" s="117">
        <v>747</v>
      </c>
      <c r="O44" s="117">
        <v>76800</v>
      </c>
      <c r="P44" s="120">
        <v>0</v>
      </c>
      <c r="Q44" s="120">
        <v>0</v>
      </c>
      <c r="R44" s="120">
        <v>0</v>
      </c>
      <c r="S44" s="117">
        <v>74700</v>
      </c>
      <c r="T44" s="117">
        <v>73804</v>
      </c>
      <c r="U44" s="117">
        <v>73804</v>
      </c>
      <c r="V44" s="117">
        <v>70114</v>
      </c>
      <c r="W44" s="117">
        <v>3690</v>
      </c>
      <c r="X44" s="117">
        <v>73804</v>
      </c>
      <c r="Y44" s="117">
        <v>0</v>
      </c>
      <c r="Z44" s="117">
        <v>74649</v>
      </c>
      <c r="AA44" s="117">
        <v>-845</v>
      </c>
      <c r="AB44" s="117">
        <v>70917</v>
      </c>
      <c r="AC44" s="117">
        <v>2887</v>
      </c>
      <c r="AD44" s="117">
        <v>73804</v>
      </c>
      <c r="AE44">
        <v>0</v>
      </c>
    </row>
    <row r="45" spans="1:31" x14ac:dyDescent="0.35">
      <c r="A45">
        <v>623</v>
      </c>
      <c r="B45" t="s">
        <v>24</v>
      </c>
      <c r="C45" s="109">
        <v>388</v>
      </c>
      <c r="D45" s="107">
        <v>125.392489017595</v>
      </c>
      <c r="E45" s="112">
        <v>3.0942842194125046</v>
      </c>
      <c r="F45">
        <v>1</v>
      </c>
      <c r="G45" s="117">
        <v>155200</v>
      </c>
      <c r="H45" s="109">
        <v>388</v>
      </c>
      <c r="I45" s="109">
        <v>0</v>
      </c>
      <c r="J45" s="117">
        <v>0</v>
      </c>
      <c r="K45" s="109">
        <v>0</v>
      </c>
      <c r="L45" s="109">
        <v>1</v>
      </c>
      <c r="M45" s="117">
        <v>155200</v>
      </c>
      <c r="N45" s="117">
        <v>388</v>
      </c>
      <c r="O45" s="117">
        <v>0</v>
      </c>
      <c r="P45" s="120">
        <v>0</v>
      </c>
      <c r="Q45" s="120">
        <v>0</v>
      </c>
      <c r="R45" s="120">
        <v>0</v>
      </c>
      <c r="S45" s="117">
        <v>155200</v>
      </c>
      <c r="T45" s="117">
        <v>153338</v>
      </c>
      <c r="U45" s="117">
        <v>153338</v>
      </c>
      <c r="V45" s="117">
        <v>145671</v>
      </c>
      <c r="W45" s="117">
        <v>7667</v>
      </c>
      <c r="X45" s="117">
        <v>153338</v>
      </c>
      <c r="Y45" s="117">
        <v>0</v>
      </c>
      <c r="Z45" s="117">
        <v>155095</v>
      </c>
      <c r="AA45" s="117">
        <v>-1757</v>
      </c>
      <c r="AB45" s="117">
        <v>147340</v>
      </c>
      <c r="AC45" s="117">
        <v>5998</v>
      </c>
      <c r="AD45" s="117">
        <v>153338</v>
      </c>
      <c r="AE45">
        <v>0</v>
      </c>
    </row>
    <row r="46" spans="1:31" x14ac:dyDescent="0.35">
      <c r="A46">
        <v>637</v>
      </c>
      <c r="B46" t="s">
        <v>25</v>
      </c>
      <c r="C46" s="109">
        <v>729</v>
      </c>
      <c r="D46" s="107">
        <v>161.90187759526299</v>
      </c>
      <c r="E46" s="112">
        <v>4.5027272742470617</v>
      </c>
      <c r="F46">
        <v>1</v>
      </c>
      <c r="G46" s="117">
        <v>291600</v>
      </c>
      <c r="H46" s="109">
        <v>729</v>
      </c>
      <c r="I46" s="109">
        <v>0</v>
      </c>
      <c r="J46" s="117">
        <v>0</v>
      </c>
      <c r="K46" s="109">
        <v>0</v>
      </c>
      <c r="L46" s="109">
        <v>1</v>
      </c>
      <c r="M46" s="117">
        <v>291600</v>
      </c>
      <c r="N46" s="117">
        <v>729</v>
      </c>
      <c r="O46" s="117">
        <v>0</v>
      </c>
      <c r="P46" s="120">
        <v>0</v>
      </c>
      <c r="Q46" s="120">
        <v>0</v>
      </c>
      <c r="R46" s="120">
        <v>0</v>
      </c>
      <c r="S46" s="117">
        <v>291600</v>
      </c>
      <c r="T46" s="117">
        <v>288102</v>
      </c>
      <c r="U46" s="117">
        <v>288102</v>
      </c>
      <c r="V46" s="117">
        <v>273697</v>
      </c>
      <c r="W46" s="117">
        <v>14405</v>
      </c>
      <c r="X46" s="117">
        <v>288102</v>
      </c>
      <c r="Y46" s="117">
        <v>0</v>
      </c>
      <c r="Z46" s="117">
        <v>291002</v>
      </c>
      <c r="AA46" s="117">
        <v>-2900</v>
      </c>
      <c r="AB46" s="117">
        <v>276452</v>
      </c>
      <c r="AC46" s="117">
        <v>11650</v>
      </c>
      <c r="AD46" s="117">
        <v>288102</v>
      </c>
      <c r="AE46">
        <v>0</v>
      </c>
    </row>
    <row r="47" spans="1:31" x14ac:dyDescent="0.35">
      <c r="A47">
        <v>657</v>
      </c>
      <c r="B47" t="s">
        <v>26</v>
      </c>
      <c r="C47" s="109">
        <v>144</v>
      </c>
      <c r="D47" s="107">
        <v>33.707782182117299</v>
      </c>
      <c r="E47" s="112">
        <v>4.2720105173930749</v>
      </c>
      <c r="F47">
        <v>1</v>
      </c>
      <c r="G47" s="117">
        <v>57600</v>
      </c>
      <c r="H47" s="109">
        <v>144</v>
      </c>
      <c r="I47" s="109">
        <v>0</v>
      </c>
      <c r="J47" s="117">
        <v>0</v>
      </c>
      <c r="K47" s="109">
        <v>0</v>
      </c>
      <c r="L47" s="109">
        <v>1</v>
      </c>
      <c r="M47" s="117">
        <v>57600</v>
      </c>
      <c r="N47" s="117">
        <v>144</v>
      </c>
      <c r="O47" s="117">
        <v>0</v>
      </c>
      <c r="P47" s="120">
        <v>0</v>
      </c>
      <c r="Q47" s="120">
        <v>0</v>
      </c>
      <c r="R47" s="120">
        <v>0</v>
      </c>
      <c r="S47" s="117">
        <v>57600</v>
      </c>
      <c r="T47" s="117">
        <v>56909</v>
      </c>
      <c r="U47" s="117">
        <v>56909</v>
      </c>
      <c r="V47" s="117">
        <v>54064</v>
      </c>
      <c r="W47" s="117">
        <v>2845</v>
      </c>
      <c r="X47" s="117">
        <v>56909</v>
      </c>
      <c r="Y47" s="117">
        <v>0</v>
      </c>
      <c r="Z47" s="117">
        <v>57561</v>
      </c>
      <c r="AA47" s="117">
        <v>-652</v>
      </c>
      <c r="AB47" s="117">
        <v>54683</v>
      </c>
      <c r="AC47" s="117">
        <v>2226</v>
      </c>
      <c r="AD47" s="117">
        <v>56909</v>
      </c>
      <c r="AE47">
        <v>0</v>
      </c>
    </row>
    <row r="48" spans="1:31" x14ac:dyDescent="0.35">
      <c r="A48">
        <v>658</v>
      </c>
      <c r="B48" t="s">
        <v>207</v>
      </c>
      <c r="C48" s="109">
        <v>895</v>
      </c>
      <c r="D48" s="107">
        <v>63.520406902551002</v>
      </c>
      <c r="E48" s="112">
        <v>14.089960119006362</v>
      </c>
      <c r="F48">
        <v>0</v>
      </c>
      <c r="G48" s="117">
        <v>0</v>
      </c>
      <c r="H48" s="109">
        <v>0</v>
      </c>
      <c r="I48" s="109">
        <v>0</v>
      </c>
      <c r="J48" s="117">
        <v>0</v>
      </c>
      <c r="K48" s="109">
        <v>0</v>
      </c>
      <c r="L48" s="109">
        <v>0</v>
      </c>
      <c r="M48" s="117">
        <v>0</v>
      </c>
      <c r="N48" s="117">
        <v>0</v>
      </c>
      <c r="O48" s="117">
        <v>0</v>
      </c>
      <c r="P48" s="120">
        <v>0</v>
      </c>
      <c r="Q48" s="120">
        <v>0</v>
      </c>
      <c r="R48" s="120">
        <v>0</v>
      </c>
      <c r="S48" s="117">
        <v>0</v>
      </c>
      <c r="T48" s="117">
        <v>0</v>
      </c>
      <c r="U48" s="117">
        <v>0</v>
      </c>
      <c r="V48" s="117">
        <v>0</v>
      </c>
      <c r="W48" s="117">
        <v>0</v>
      </c>
      <c r="X48" s="117">
        <v>0</v>
      </c>
      <c r="Y48" s="117">
        <v>0</v>
      </c>
      <c r="Z48" s="117">
        <v>0</v>
      </c>
      <c r="AA48" s="117">
        <v>0</v>
      </c>
      <c r="AB48" s="117">
        <v>0</v>
      </c>
      <c r="AC48" s="117">
        <v>0</v>
      </c>
      <c r="AD48" s="117">
        <v>0</v>
      </c>
      <c r="AE48">
        <v>0</v>
      </c>
    </row>
    <row r="49" spans="1:31" x14ac:dyDescent="0.35">
      <c r="A49">
        <v>665</v>
      </c>
      <c r="B49" t="s">
        <v>208</v>
      </c>
      <c r="C49" s="109">
        <v>743</v>
      </c>
      <c r="D49" s="107">
        <v>32.646324469260499</v>
      </c>
      <c r="E49" s="112">
        <v>22.759070495044625</v>
      </c>
      <c r="F49">
        <v>0</v>
      </c>
      <c r="G49" s="117">
        <v>0</v>
      </c>
      <c r="H49" s="109">
        <v>0</v>
      </c>
      <c r="I49" s="109">
        <v>0</v>
      </c>
      <c r="J49" s="117">
        <v>0</v>
      </c>
      <c r="K49" s="109">
        <v>0</v>
      </c>
      <c r="L49" s="109">
        <v>0</v>
      </c>
      <c r="M49" s="117">
        <v>0</v>
      </c>
      <c r="N49" s="117">
        <v>0</v>
      </c>
      <c r="O49" s="117">
        <v>0</v>
      </c>
      <c r="P49" s="120">
        <v>0</v>
      </c>
      <c r="Q49" s="120">
        <v>0</v>
      </c>
      <c r="R49" s="120">
        <v>0</v>
      </c>
      <c r="S49" s="117">
        <v>0</v>
      </c>
      <c r="T49" s="117">
        <v>0</v>
      </c>
      <c r="U49" s="117">
        <v>0</v>
      </c>
      <c r="V49" s="117">
        <v>0</v>
      </c>
      <c r="W49" s="117">
        <v>0</v>
      </c>
      <c r="X49" s="117">
        <v>0</v>
      </c>
      <c r="Y49" s="117">
        <v>0</v>
      </c>
      <c r="Z49" s="117">
        <v>0</v>
      </c>
      <c r="AA49" s="117">
        <v>0</v>
      </c>
      <c r="AB49" s="117">
        <v>0</v>
      </c>
      <c r="AC49" s="117">
        <v>0</v>
      </c>
      <c r="AD49" s="117">
        <v>0</v>
      </c>
      <c r="AE49">
        <v>0</v>
      </c>
    </row>
    <row r="50" spans="1:31" x14ac:dyDescent="0.35">
      <c r="A50">
        <v>700</v>
      </c>
      <c r="B50" t="s">
        <v>27</v>
      </c>
      <c r="C50" s="109">
        <v>1059</v>
      </c>
      <c r="D50" s="107">
        <v>99.260308855942299</v>
      </c>
      <c r="E50" s="112">
        <v>10.668917034470844</v>
      </c>
      <c r="F50">
        <v>0</v>
      </c>
      <c r="G50" s="117">
        <v>0</v>
      </c>
      <c r="H50" s="109">
        <v>0</v>
      </c>
      <c r="I50" s="109">
        <v>0</v>
      </c>
      <c r="J50" s="117">
        <v>0</v>
      </c>
      <c r="K50" s="109">
        <v>0</v>
      </c>
      <c r="L50" s="109">
        <v>0</v>
      </c>
      <c r="M50" s="117">
        <v>0</v>
      </c>
      <c r="N50" s="117">
        <v>0</v>
      </c>
      <c r="O50" s="117">
        <v>0</v>
      </c>
      <c r="P50" s="120">
        <v>0</v>
      </c>
      <c r="Q50" s="120">
        <v>0</v>
      </c>
      <c r="R50" s="120">
        <v>0</v>
      </c>
      <c r="S50" s="117">
        <v>0</v>
      </c>
      <c r="T50" s="117">
        <v>0</v>
      </c>
      <c r="U50" s="117">
        <v>0</v>
      </c>
      <c r="V50" s="117">
        <v>0</v>
      </c>
      <c r="W50" s="117">
        <v>0</v>
      </c>
      <c r="X50" s="117">
        <v>0</v>
      </c>
      <c r="Y50" s="117">
        <v>0</v>
      </c>
      <c r="Z50" s="117">
        <v>0</v>
      </c>
      <c r="AA50" s="117">
        <v>0</v>
      </c>
      <c r="AB50" s="117">
        <v>0</v>
      </c>
      <c r="AC50" s="117">
        <v>0</v>
      </c>
      <c r="AD50" s="117">
        <v>0</v>
      </c>
      <c r="AE50">
        <v>0</v>
      </c>
    </row>
    <row r="51" spans="1:31" x14ac:dyDescent="0.35">
      <c r="A51">
        <v>721</v>
      </c>
      <c r="B51" t="s">
        <v>210</v>
      </c>
      <c r="C51" s="109">
        <v>1771</v>
      </c>
      <c r="D51" s="107">
        <v>4.4521335580750803</v>
      </c>
      <c r="E51" s="112">
        <v>397.78680870609543</v>
      </c>
      <c r="F51">
        <v>0</v>
      </c>
      <c r="G51" s="117">
        <v>0</v>
      </c>
      <c r="H51" s="109">
        <v>0</v>
      </c>
      <c r="I51" s="109">
        <v>0</v>
      </c>
      <c r="J51" s="117">
        <v>0</v>
      </c>
      <c r="K51" s="109">
        <v>0</v>
      </c>
      <c r="L51" s="109">
        <v>0</v>
      </c>
      <c r="M51" s="117">
        <v>0</v>
      </c>
      <c r="N51" s="117">
        <v>0</v>
      </c>
      <c r="O51" s="117">
        <v>0</v>
      </c>
      <c r="P51" s="120">
        <v>0</v>
      </c>
      <c r="Q51" s="120">
        <v>0</v>
      </c>
      <c r="R51" s="120">
        <v>0</v>
      </c>
      <c r="S51" s="117">
        <v>0</v>
      </c>
      <c r="T51" s="117">
        <v>0</v>
      </c>
      <c r="U51" s="117">
        <v>0</v>
      </c>
      <c r="V51" s="117">
        <v>0</v>
      </c>
      <c r="W51" s="117">
        <v>0</v>
      </c>
      <c r="X51" s="117">
        <v>0</v>
      </c>
      <c r="Y51" s="117">
        <v>0</v>
      </c>
      <c r="Z51" s="117">
        <v>0</v>
      </c>
      <c r="AA51" s="117">
        <v>0</v>
      </c>
      <c r="AB51" s="117">
        <v>0</v>
      </c>
      <c r="AC51" s="117">
        <v>0</v>
      </c>
      <c r="AD51" s="117">
        <v>0</v>
      </c>
      <c r="AE51">
        <v>0</v>
      </c>
    </row>
    <row r="52" spans="1:31" x14ac:dyDescent="0.35">
      <c r="A52">
        <v>735</v>
      </c>
      <c r="B52" t="s">
        <v>28</v>
      </c>
      <c r="C52" s="109">
        <v>472</v>
      </c>
      <c r="D52" s="107">
        <v>270.46411937325399</v>
      </c>
      <c r="E52" s="112">
        <v>1.7451483068946991</v>
      </c>
      <c r="F52">
        <v>1</v>
      </c>
      <c r="G52" s="117">
        <v>188800</v>
      </c>
      <c r="H52" s="109">
        <v>472</v>
      </c>
      <c r="I52" s="109">
        <v>0</v>
      </c>
      <c r="J52" s="117">
        <v>0</v>
      </c>
      <c r="K52" s="109">
        <v>0</v>
      </c>
      <c r="L52" s="109">
        <v>1</v>
      </c>
      <c r="M52" s="117">
        <v>188800</v>
      </c>
      <c r="N52" s="117">
        <v>472</v>
      </c>
      <c r="O52" s="117">
        <v>0</v>
      </c>
      <c r="P52" s="120">
        <v>0</v>
      </c>
      <c r="Q52" s="120">
        <v>0</v>
      </c>
      <c r="R52" s="120">
        <v>0</v>
      </c>
      <c r="S52" s="117">
        <v>188800</v>
      </c>
      <c r="T52" s="117">
        <v>186535</v>
      </c>
      <c r="U52" s="117">
        <v>186535</v>
      </c>
      <c r="V52" s="117">
        <v>177208</v>
      </c>
      <c r="W52" s="117">
        <v>9327</v>
      </c>
      <c r="X52" s="117">
        <v>186535</v>
      </c>
      <c r="Y52" s="117">
        <v>0</v>
      </c>
      <c r="Z52" s="117">
        <v>188672</v>
      </c>
      <c r="AA52" s="117">
        <v>-2137</v>
      </c>
      <c r="AB52" s="117">
        <v>179238</v>
      </c>
      <c r="AC52" s="117">
        <v>7297</v>
      </c>
      <c r="AD52" s="117">
        <v>186535</v>
      </c>
      <c r="AE52">
        <v>0</v>
      </c>
    </row>
    <row r="53" spans="1:31" x14ac:dyDescent="0.35">
      <c r="A53">
        <v>777</v>
      </c>
      <c r="B53" t="s">
        <v>211</v>
      </c>
      <c r="C53" s="109">
        <v>3169</v>
      </c>
      <c r="D53" s="107">
        <v>99.591520180913705</v>
      </c>
      <c r="E53" s="112">
        <v>31.819978189341118</v>
      </c>
      <c r="F53">
        <v>0</v>
      </c>
      <c r="G53" s="117">
        <v>0</v>
      </c>
      <c r="H53" s="109">
        <v>0</v>
      </c>
      <c r="I53" s="109">
        <v>0</v>
      </c>
      <c r="J53" s="117">
        <v>0</v>
      </c>
      <c r="K53" s="109">
        <v>0</v>
      </c>
      <c r="L53" s="109">
        <v>0</v>
      </c>
      <c r="M53" s="117">
        <v>0</v>
      </c>
      <c r="N53" s="117">
        <v>0</v>
      </c>
      <c r="O53" s="117">
        <v>0</v>
      </c>
      <c r="P53" s="120">
        <v>0</v>
      </c>
      <c r="Q53" s="120">
        <v>0</v>
      </c>
      <c r="R53" s="120">
        <v>0</v>
      </c>
      <c r="S53" s="117">
        <v>0</v>
      </c>
      <c r="T53" s="117">
        <v>0</v>
      </c>
      <c r="U53" s="117">
        <v>0</v>
      </c>
      <c r="V53" s="117">
        <v>0</v>
      </c>
      <c r="W53" s="117">
        <v>0</v>
      </c>
      <c r="X53" s="117">
        <v>0</v>
      </c>
      <c r="Y53" s="117">
        <v>0</v>
      </c>
      <c r="Z53" s="117">
        <v>0</v>
      </c>
      <c r="AA53" s="117">
        <v>0</v>
      </c>
      <c r="AB53" s="117">
        <v>0</v>
      </c>
      <c r="AC53" s="117">
        <v>0</v>
      </c>
      <c r="AD53" s="117">
        <v>0</v>
      </c>
      <c r="AE53">
        <v>0</v>
      </c>
    </row>
    <row r="54" spans="1:31" x14ac:dyDescent="0.35">
      <c r="A54">
        <v>840</v>
      </c>
      <c r="B54" t="s">
        <v>29</v>
      </c>
      <c r="C54" s="109">
        <v>135</v>
      </c>
      <c r="D54" s="107">
        <v>233.34088551474801</v>
      </c>
      <c r="E54" s="112">
        <v>0.57855270285012905</v>
      </c>
      <c r="F54">
        <v>1</v>
      </c>
      <c r="G54" s="117">
        <v>54000</v>
      </c>
      <c r="H54" s="109">
        <v>135</v>
      </c>
      <c r="I54" s="109">
        <v>0</v>
      </c>
      <c r="J54" s="117">
        <v>0</v>
      </c>
      <c r="K54" s="109">
        <v>0</v>
      </c>
      <c r="L54" s="109">
        <v>1</v>
      </c>
      <c r="M54" s="117">
        <v>54000</v>
      </c>
      <c r="N54" s="117">
        <v>135</v>
      </c>
      <c r="O54" s="117">
        <v>0</v>
      </c>
      <c r="P54" s="120">
        <v>0</v>
      </c>
      <c r="Q54" s="120">
        <v>0</v>
      </c>
      <c r="R54" s="120">
        <v>0</v>
      </c>
      <c r="S54" s="117">
        <v>54000</v>
      </c>
      <c r="T54" s="117">
        <v>53352</v>
      </c>
      <c r="U54" s="117">
        <v>53352</v>
      </c>
      <c r="V54" s="117">
        <v>50684</v>
      </c>
      <c r="W54" s="117">
        <v>2668</v>
      </c>
      <c r="X54" s="117">
        <v>53352</v>
      </c>
      <c r="Y54" s="117">
        <v>0</v>
      </c>
      <c r="Z54" s="117">
        <v>53963</v>
      </c>
      <c r="AA54" s="117">
        <v>-611</v>
      </c>
      <c r="AB54" s="117">
        <v>51265</v>
      </c>
      <c r="AC54" s="117">
        <v>2087</v>
      </c>
      <c r="AD54" s="117">
        <v>53352</v>
      </c>
      <c r="AE54">
        <v>0</v>
      </c>
    </row>
    <row r="55" spans="1:31" x14ac:dyDescent="0.35">
      <c r="A55">
        <v>870</v>
      </c>
      <c r="B55" t="s">
        <v>30</v>
      </c>
      <c r="C55" s="109">
        <v>824</v>
      </c>
      <c r="D55" s="107">
        <v>152.24211894312</v>
      </c>
      <c r="E55" s="112">
        <v>5.412431235983119</v>
      </c>
      <c r="F55">
        <v>0</v>
      </c>
      <c r="G55" s="117">
        <v>0</v>
      </c>
      <c r="H55" s="109">
        <v>0</v>
      </c>
      <c r="I55" s="109">
        <v>1</v>
      </c>
      <c r="J55" s="117">
        <v>82400</v>
      </c>
      <c r="K55" s="109">
        <v>824</v>
      </c>
      <c r="L55" s="109">
        <v>1</v>
      </c>
      <c r="M55" s="117">
        <v>82400</v>
      </c>
      <c r="N55" s="117">
        <v>824</v>
      </c>
      <c r="O55" s="117">
        <v>84100</v>
      </c>
      <c r="P55" s="120">
        <v>0</v>
      </c>
      <c r="Q55" s="120">
        <v>0</v>
      </c>
      <c r="R55" s="120">
        <v>0</v>
      </c>
      <c r="S55" s="117">
        <v>82400</v>
      </c>
      <c r="T55" s="117">
        <v>81411</v>
      </c>
      <c r="U55" s="117">
        <v>81411</v>
      </c>
      <c r="V55" s="117">
        <v>77340</v>
      </c>
      <c r="W55" s="117">
        <v>4071</v>
      </c>
      <c r="X55" s="117">
        <v>81411</v>
      </c>
      <c r="Y55" s="117">
        <v>0</v>
      </c>
      <c r="Z55" s="117">
        <v>82344</v>
      </c>
      <c r="AA55" s="117">
        <v>-933</v>
      </c>
      <c r="AB55" s="117">
        <v>78227</v>
      </c>
      <c r="AC55" s="117">
        <v>3184</v>
      </c>
      <c r="AD55" s="117">
        <v>81411</v>
      </c>
      <c r="AE55">
        <v>0</v>
      </c>
    </row>
    <row r="56" spans="1:31" x14ac:dyDescent="0.35">
      <c r="A56">
        <v>882</v>
      </c>
      <c r="B56" t="s">
        <v>31</v>
      </c>
      <c r="C56" s="109">
        <v>334</v>
      </c>
      <c r="D56" s="107">
        <v>83.635010801865306</v>
      </c>
      <c r="E56" s="112">
        <v>3.9935428572043756</v>
      </c>
      <c r="F56">
        <v>1</v>
      </c>
      <c r="G56" s="117">
        <v>133600</v>
      </c>
      <c r="H56" s="109">
        <v>334</v>
      </c>
      <c r="I56" s="109">
        <v>0</v>
      </c>
      <c r="J56" s="117">
        <v>0</v>
      </c>
      <c r="K56" s="109">
        <v>0</v>
      </c>
      <c r="L56" s="109">
        <v>1</v>
      </c>
      <c r="M56" s="117">
        <v>133600</v>
      </c>
      <c r="N56" s="117">
        <v>334</v>
      </c>
      <c r="O56" s="117">
        <v>0</v>
      </c>
      <c r="P56" s="120">
        <v>0</v>
      </c>
      <c r="Q56" s="120">
        <v>0</v>
      </c>
      <c r="R56" s="120">
        <v>0</v>
      </c>
      <c r="S56" s="117">
        <v>133600</v>
      </c>
      <c r="T56" s="117">
        <v>131997</v>
      </c>
      <c r="U56" s="117">
        <v>131997</v>
      </c>
      <c r="V56" s="117">
        <v>125397</v>
      </c>
      <c r="W56" s="117">
        <v>6600</v>
      </c>
      <c r="X56" s="117">
        <v>131997</v>
      </c>
      <c r="Y56" s="117">
        <v>0</v>
      </c>
      <c r="Z56" s="117">
        <v>133509</v>
      </c>
      <c r="AA56" s="117">
        <v>-1512</v>
      </c>
      <c r="AB56" s="117">
        <v>126834</v>
      </c>
      <c r="AC56" s="117">
        <v>5163</v>
      </c>
      <c r="AD56" s="117">
        <v>131997</v>
      </c>
      <c r="AE56">
        <v>0</v>
      </c>
    </row>
    <row r="57" spans="1:31" x14ac:dyDescent="0.35">
      <c r="A57">
        <v>896</v>
      </c>
      <c r="B57" t="s">
        <v>212</v>
      </c>
      <c r="C57" s="109">
        <v>904</v>
      </c>
      <c r="D57" s="107">
        <v>64.680945055783397</v>
      </c>
      <c r="E57" s="112">
        <v>13.976295479609254</v>
      </c>
      <c r="F57">
        <v>0</v>
      </c>
      <c r="G57" s="117">
        <v>0</v>
      </c>
      <c r="H57" s="109">
        <v>0</v>
      </c>
      <c r="I57" s="109">
        <v>0</v>
      </c>
      <c r="J57" s="117">
        <v>0</v>
      </c>
      <c r="K57" s="109">
        <v>0</v>
      </c>
      <c r="L57" s="109">
        <v>0</v>
      </c>
      <c r="M57" s="117">
        <v>0</v>
      </c>
      <c r="N57" s="117">
        <v>0</v>
      </c>
      <c r="O57" s="117">
        <v>0</v>
      </c>
      <c r="P57" s="120">
        <v>0</v>
      </c>
      <c r="Q57" s="120">
        <v>0</v>
      </c>
      <c r="R57" s="120">
        <v>0</v>
      </c>
      <c r="S57" s="117">
        <v>0</v>
      </c>
      <c r="T57" s="117">
        <v>0</v>
      </c>
      <c r="U57" s="117">
        <v>0</v>
      </c>
      <c r="V57" s="117">
        <v>0</v>
      </c>
      <c r="W57" s="117">
        <v>0</v>
      </c>
      <c r="X57" s="117">
        <v>0</v>
      </c>
      <c r="Y57" s="117">
        <v>0</v>
      </c>
      <c r="Z57" s="117">
        <v>0</v>
      </c>
      <c r="AA57" s="117">
        <v>0</v>
      </c>
      <c r="AB57" s="117">
        <v>0</v>
      </c>
      <c r="AC57" s="117">
        <v>0</v>
      </c>
      <c r="AD57" s="117">
        <v>0</v>
      </c>
      <c r="AE57">
        <v>0</v>
      </c>
    </row>
    <row r="58" spans="1:31" x14ac:dyDescent="0.35">
      <c r="A58">
        <v>903</v>
      </c>
      <c r="B58" t="s">
        <v>213</v>
      </c>
      <c r="C58" s="109">
        <v>908</v>
      </c>
      <c r="D58" s="107">
        <v>69.957834487102801</v>
      </c>
      <c r="E58" s="112">
        <v>12.979246808552885</v>
      </c>
      <c r="F58">
        <v>0</v>
      </c>
      <c r="G58" s="117">
        <v>0</v>
      </c>
      <c r="H58" s="109">
        <v>0</v>
      </c>
      <c r="I58" s="109">
        <v>0</v>
      </c>
      <c r="J58" s="117">
        <v>0</v>
      </c>
      <c r="K58" s="109">
        <v>0</v>
      </c>
      <c r="L58" s="109">
        <v>0</v>
      </c>
      <c r="M58" s="117">
        <v>0</v>
      </c>
      <c r="N58" s="117">
        <v>0</v>
      </c>
      <c r="O58" s="117">
        <v>0</v>
      </c>
      <c r="P58" s="120">
        <v>0</v>
      </c>
      <c r="Q58" s="120">
        <v>0</v>
      </c>
      <c r="R58" s="120">
        <v>0</v>
      </c>
      <c r="S58" s="117">
        <v>0</v>
      </c>
      <c r="T58" s="117">
        <v>0</v>
      </c>
      <c r="U58" s="117">
        <v>0</v>
      </c>
      <c r="V58" s="117">
        <v>0</v>
      </c>
      <c r="W58" s="117">
        <v>0</v>
      </c>
      <c r="X58" s="117">
        <v>0</v>
      </c>
      <c r="Y58" s="117">
        <v>0</v>
      </c>
      <c r="Z58" s="117">
        <v>0</v>
      </c>
      <c r="AA58" s="117">
        <v>0</v>
      </c>
      <c r="AB58" s="117">
        <v>0</v>
      </c>
      <c r="AC58" s="117">
        <v>0</v>
      </c>
      <c r="AD58" s="117">
        <v>0</v>
      </c>
      <c r="AE58">
        <v>0</v>
      </c>
    </row>
    <row r="59" spans="1:31" x14ac:dyDescent="0.35">
      <c r="A59">
        <v>910</v>
      </c>
      <c r="B59" t="s">
        <v>214</v>
      </c>
      <c r="C59" s="109">
        <v>1362</v>
      </c>
      <c r="D59" s="107">
        <v>179.030504568645</v>
      </c>
      <c r="E59" s="112">
        <v>7.6076420791059851</v>
      </c>
      <c r="F59">
        <v>0</v>
      </c>
      <c r="G59" s="117">
        <v>0</v>
      </c>
      <c r="H59" s="109">
        <v>0</v>
      </c>
      <c r="I59" s="109">
        <v>0</v>
      </c>
      <c r="J59" s="117">
        <v>0</v>
      </c>
      <c r="K59" s="109">
        <v>0</v>
      </c>
      <c r="L59" s="109">
        <v>0</v>
      </c>
      <c r="M59" s="117">
        <v>0</v>
      </c>
      <c r="N59" s="117">
        <v>0</v>
      </c>
      <c r="O59" s="117">
        <v>0</v>
      </c>
      <c r="P59" s="120">
        <v>0</v>
      </c>
      <c r="Q59" s="120">
        <v>0</v>
      </c>
      <c r="R59" s="120">
        <v>0</v>
      </c>
      <c r="S59" s="117">
        <v>0</v>
      </c>
      <c r="T59" s="117">
        <v>0</v>
      </c>
      <c r="U59" s="117">
        <v>0</v>
      </c>
      <c r="V59" s="117">
        <v>0</v>
      </c>
      <c r="W59" s="117">
        <v>0</v>
      </c>
      <c r="X59" s="117">
        <v>0</v>
      </c>
      <c r="Y59" s="117">
        <v>0</v>
      </c>
      <c r="Z59" s="117">
        <v>0</v>
      </c>
      <c r="AA59" s="117">
        <v>0</v>
      </c>
      <c r="AB59" s="117">
        <v>0</v>
      </c>
      <c r="AC59" s="117">
        <v>0</v>
      </c>
      <c r="AD59" s="117">
        <v>0</v>
      </c>
      <c r="AE59">
        <v>0</v>
      </c>
    </row>
    <row r="60" spans="1:31" x14ac:dyDescent="0.35">
      <c r="A60">
        <v>980</v>
      </c>
      <c r="B60" t="s">
        <v>32</v>
      </c>
      <c r="C60" s="109">
        <v>565</v>
      </c>
      <c r="D60" s="107">
        <v>117.144912688849</v>
      </c>
      <c r="E60" s="112">
        <v>4.8230860993571953</v>
      </c>
      <c r="F60">
        <v>1</v>
      </c>
      <c r="G60" s="117">
        <v>226000</v>
      </c>
      <c r="H60" s="109">
        <v>565</v>
      </c>
      <c r="I60" s="109">
        <v>0</v>
      </c>
      <c r="J60" s="117">
        <v>0</v>
      </c>
      <c r="K60" s="109">
        <v>0</v>
      </c>
      <c r="L60" s="109">
        <v>1</v>
      </c>
      <c r="M60" s="117">
        <v>226000</v>
      </c>
      <c r="N60" s="117">
        <v>565</v>
      </c>
      <c r="O60" s="117">
        <v>0</v>
      </c>
      <c r="P60" s="120">
        <v>0</v>
      </c>
      <c r="Q60" s="120">
        <v>0</v>
      </c>
      <c r="R60" s="120">
        <v>0</v>
      </c>
      <c r="S60" s="117">
        <v>226000</v>
      </c>
      <c r="T60" s="117">
        <v>223289</v>
      </c>
      <c r="U60" s="117">
        <v>223289</v>
      </c>
      <c r="V60" s="117">
        <v>212125</v>
      </c>
      <c r="W60" s="117">
        <v>11164</v>
      </c>
      <c r="X60" s="117">
        <v>223289</v>
      </c>
      <c r="Y60" s="117">
        <v>0</v>
      </c>
      <c r="Z60" s="117">
        <v>225846</v>
      </c>
      <c r="AA60" s="117">
        <v>-2557</v>
      </c>
      <c r="AB60" s="117">
        <v>214554</v>
      </c>
      <c r="AC60" s="117">
        <v>8735</v>
      </c>
      <c r="AD60" s="117">
        <v>223289</v>
      </c>
      <c r="AE60">
        <v>0</v>
      </c>
    </row>
    <row r="61" spans="1:31" x14ac:dyDescent="0.35">
      <c r="A61">
        <v>994</v>
      </c>
      <c r="B61" t="s">
        <v>33</v>
      </c>
      <c r="C61" s="109">
        <v>229</v>
      </c>
      <c r="D61" s="107">
        <v>90.368657047535095</v>
      </c>
      <c r="E61" s="112">
        <v>2.5340644365174421</v>
      </c>
      <c r="F61">
        <v>1</v>
      </c>
      <c r="G61" s="117">
        <v>91600</v>
      </c>
      <c r="H61" s="109">
        <v>229</v>
      </c>
      <c r="I61" s="109">
        <v>0</v>
      </c>
      <c r="J61" s="117">
        <v>0</v>
      </c>
      <c r="K61" s="109">
        <v>0</v>
      </c>
      <c r="L61" s="109">
        <v>1</v>
      </c>
      <c r="M61" s="117">
        <v>91600</v>
      </c>
      <c r="N61" s="117">
        <v>229</v>
      </c>
      <c r="O61" s="117">
        <v>0</v>
      </c>
      <c r="P61" s="120">
        <v>0</v>
      </c>
      <c r="Q61" s="120">
        <v>0</v>
      </c>
      <c r="R61" s="120">
        <v>0</v>
      </c>
      <c r="S61" s="117">
        <v>91600</v>
      </c>
      <c r="T61" s="117">
        <v>90501</v>
      </c>
      <c r="U61" s="117">
        <v>90501</v>
      </c>
      <c r="V61" s="117">
        <v>85976</v>
      </c>
      <c r="W61" s="117">
        <v>4525</v>
      </c>
      <c r="X61" s="117">
        <v>90501</v>
      </c>
      <c r="Y61" s="117">
        <v>0</v>
      </c>
      <c r="Z61" s="117">
        <v>91538</v>
      </c>
      <c r="AA61" s="117">
        <v>-1037</v>
      </c>
      <c r="AB61" s="117">
        <v>86961</v>
      </c>
      <c r="AC61" s="117">
        <v>3540</v>
      </c>
      <c r="AD61" s="117">
        <v>90501</v>
      </c>
      <c r="AE61">
        <v>0</v>
      </c>
    </row>
    <row r="62" spans="1:31" x14ac:dyDescent="0.35">
      <c r="A62">
        <v>1029</v>
      </c>
      <c r="B62" t="s">
        <v>216</v>
      </c>
      <c r="C62" s="109">
        <v>954</v>
      </c>
      <c r="D62" s="107">
        <v>37.924980788828996</v>
      </c>
      <c r="E62" s="112">
        <v>25.15492375097012</v>
      </c>
      <c r="F62">
        <v>0</v>
      </c>
      <c r="G62" s="117">
        <v>0</v>
      </c>
      <c r="H62" s="109">
        <v>0</v>
      </c>
      <c r="I62" s="109">
        <v>0</v>
      </c>
      <c r="J62" s="117">
        <v>0</v>
      </c>
      <c r="K62" s="109">
        <v>0</v>
      </c>
      <c r="L62" s="109">
        <v>0</v>
      </c>
      <c r="M62" s="117">
        <v>0</v>
      </c>
      <c r="N62" s="117">
        <v>0</v>
      </c>
      <c r="O62" s="117">
        <v>0</v>
      </c>
      <c r="P62" s="120">
        <v>0</v>
      </c>
      <c r="Q62" s="120">
        <v>0</v>
      </c>
      <c r="R62" s="120">
        <v>0</v>
      </c>
      <c r="S62" s="117">
        <v>0</v>
      </c>
      <c r="T62" s="117">
        <v>0</v>
      </c>
      <c r="U62" s="117">
        <v>0</v>
      </c>
      <c r="V62" s="117">
        <v>0</v>
      </c>
      <c r="W62" s="117">
        <v>0</v>
      </c>
      <c r="X62" s="117">
        <v>0</v>
      </c>
      <c r="Y62" s="117">
        <v>0</v>
      </c>
      <c r="Z62" s="117">
        <v>0</v>
      </c>
      <c r="AA62" s="117">
        <v>0</v>
      </c>
      <c r="AB62" s="117">
        <v>0</v>
      </c>
      <c r="AC62" s="117">
        <v>0</v>
      </c>
      <c r="AD62" s="117">
        <v>0</v>
      </c>
      <c r="AE62">
        <v>0</v>
      </c>
    </row>
    <row r="63" spans="1:31" x14ac:dyDescent="0.35">
      <c r="A63">
        <v>1015</v>
      </c>
      <c r="B63" t="s">
        <v>215</v>
      </c>
      <c r="C63" s="109">
        <v>2999</v>
      </c>
      <c r="D63" s="107">
        <v>34.866838755457003</v>
      </c>
      <c r="E63" s="112">
        <v>86.012959793512309</v>
      </c>
      <c r="F63">
        <v>0</v>
      </c>
      <c r="G63" s="117">
        <v>0</v>
      </c>
      <c r="H63" s="109">
        <v>0</v>
      </c>
      <c r="I63" s="109">
        <v>0</v>
      </c>
      <c r="J63" s="117">
        <v>0</v>
      </c>
      <c r="K63" s="109">
        <v>0</v>
      </c>
      <c r="L63" s="109">
        <v>0</v>
      </c>
      <c r="M63" s="117">
        <v>0</v>
      </c>
      <c r="N63" s="117">
        <v>0</v>
      </c>
      <c r="O63" s="117">
        <v>0</v>
      </c>
      <c r="P63" s="120">
        <v>0</v>
      </c>
      <c r="Q63" s="120">
        <v>0</v>
      </c>
      <c r="R63" s="120">
        <v>0</v>
      </c>
      <c r="S63" s="117">
        <v>0</v>
      </c>
      <c r="T63" s="117">
        <v>0</v>
      </c>
      <c r="U63" s="117">
        <v>0</v>
      </c>
      <c r="V63" s="117">
        <v>0</v>
      </c>
      <c r="W63" s="117">
        <v>0</v>
      </c>
      <c r="X63" s="117">
        <v>0</v>
      </c>
      <c r="Y63" s="117">
        <v>0</v>
      </c>
      <c r="Z63" s="117">
        <v>0</v>
      </c>
      <c r="AA63" s="117">
        <v>0</v>
      </c>
      <c r="AB63" s="117">
        <v>0</v>
      </c>
      <c r="AC63" s="117">
        <v>0</v>
      </c>
      <c r="AD63" s="117">
        <v>0</v>
      </c>
      <c r="AE63">
        <v>0</v>
      </c>
    </row>
    <row r="64" spans="1:31" x14ac:dyDescent="0.35">
      <c r="A64">
        <v>5054</v>
      </c>
      <c r="B64" t="s">
        <v>339</v>
      </c>
      <c r="C64" s="109">
        <v>1142</v>
      </c>
      <c r="D64" s="107">
        <v>140.169577640124</v>
      </c>
      <c r="E64" s="112">
        <v>8.147274317484273</v>
      </c>
      <c r="F64">
        <v>0</v>
      </c>
      <c r="G64" s="117">
        <v>0</v>
      </c>
      <c r="H64" s="109">
        <v>0</v>
      </c>
      <c r="I64" s="109">
        <v>0</v>
      </c>
      <c r="J64" s="117">
        <v>0</v>
      </c>
      <c r="K64" s="109">
        <v>0</v>
      </c>
      <c r="L64" s="109">
        <v>0</v>
      </c>
      <c r="M64" s="117">
        <v>0</v>
      </c>
      <c r="N64" s="117">
        <v>0</v>
      </c>
      <c r="O64" s="117">
        <v>0</v>
      </c>
      <c r="P64" s="120">
        <v>0</v>
      </c>
      <c r="Q64" s="120">
        <v>0</v>
      </c>
      <c r="R64" s="120">
        <v>0</v>
      </c>
      <c r="S64" s="117">
        <v>0</v>
      </c>
      <c r="T64" s="117">
        <v>0</v>
      </c>
      <c r="U64" s="117">
        <v>0</v>
      </c>
      <c r="V64" s="117">
        <v>0</v>
      </c>
      <c r="W64" s="117">
        <v>0</v>
      </c>
      <c r="X64" s="117">
        <v>0</v>
      </c>
      <c r="Y64" s="117">
        <v>0</v>
      </c>
      <c r="Z64" s="117">
        <v>0</v>
      </c>
      <c r="AA64" s="117">
        <v>0</v>
      </c>
      <c r="AB64" s="117">
        <v>0</v>
      </c>
      <c r="AC64" s="117">
        <v>0</v>
      </c>
      <c r="AD64" s="117">
        <v>0</v>
      </c>
      <c r="AE64">
        <v>0</v>
      </c>
    </row>
    <row r="65" spans="1:31" x14ac:dyDescent="0.35">
      <c r="A65">
        <v>1071</v>
      </c>
      <c r="B65" t="s">
        <v>34</v>
      </c>
      <c r="C65" s="109">
        <v>735</v>
      </c>
      <c r="D65" s="107">
        <v>737.22772035703804</v>
      </c>
      <c r="E65" s="112">
        <v>0.99697824661834589</v>
      </c>
      <c r="F65">
        <v>1</v>
      </c>
      <c r="G65" s="117">
        <v>294000</v>
      </c>
      <c r="H65" s="109">
        <v>735</v>
      </c>
      <c r="I65" s="109">
        <v>0</v>
      </c>
      <c r="J65" s="117">
        <v>0</v>
      </c>
      <c r="K65" s="109">
        <v>0</v>
      </c>
      <c r="L65" s="109">
        <v>1</v>
      </c>
      <c r="M65" s="117">
        <v>294000</v>
      </c>
      <c r="N65" s="117">
        <v>735</v>
      </c>
      <c r="O65" s="117">
        <v>0</v>
      </c>
      <c r="P65" s="120">
        <v>0</v>
      </c>
      <c r="Q65" s="120">
        <v>0</v>
      </c>
      <c r="R65" s="120">
        <v>0</v>
      </c>
      <c r="S65" s="117">
        <v>294000</v>
      </c>
      <c r="T65" s="117">
        <v>290473</v>
      </c>
      <c r="U65" s="117">
        <v>290473</v>
      </c>
      <c r="V65" s="117">
        <v>275949</v>
      </c>
      <c r="W65" s="117">
        <v>14524</v>
      </c>
      <c r="X65" s="117">
        <v>290473</v>
      </c>
      <c r="Y65" s="117">
        <v>0</v>
      </c>
      <c r="Z65" s="117">
        <v>293800</v>
      </c>
      <c r="AA65" s="117">
        <v>-3327</v>
      </c>
      <c r="AB65" s="117">
        <v>279110</v>
      </c>
      <c r="AC65" s="117">
        <v>11363</v>
      </c>
      <c r="AD65" s="117">
        <v>290473</v>
      </c>
      <c r="AE65">
        <v>0</v>
      </c>
    </row>
    <row r="66" spans="1:31" x14ac:dyDescent="0.35">
      <c r="A66">
        <v>1080</v>
      </c>
      <c r="B66" t="s">
        <v>417</v>
      </c>
      <c r="C66" s="109">
        <v>1030</v>
      </c>
      <c r="D66" s="107">
        <v>254.76742996393901</v>
      </c>
      <c r="E66" s="112">
        <v>4.0429029729027413</v>
      </c>
      <c r="F66">
        <v>0</v>
      </c>
      <c r="G66" s="117">
        <v>0</v>
      </c>
      <c r="H66" s="109">
        <v>0</v>
      </c>
      <c r="I66" s="109">
        <v>0</v>
      </c>
      <c r="J66" s="117">
        <v>0</v>
      </c>
      <c r="K66" s="109">
        <v>0</v>
      </c>
      <c r="L66" s="109">
        <v>0</v>
      </c>
      <c r="M66" s="117">
        <v>0</v>
      </c>
      <c r="N66" s="117">
        <v>0</v>
      </c>
      <c r="O66" s="117">
        <v>0</v>
      </c>
      <c r="P66" s="120">
        <v>0</v>
      </c>
      <c r="Q66" s="120">
        <v>0</v>
      </c>
      <c r="R66" s="120">
        <v>0</v>
      </c>
      <c r="S66" s="117">
        <v>0</v>
      </c>
      <c r="T66" s="117">
        <v>0</v>
      </c>
      <c r="U66" s="117">
        <v>0</v>
      </c>
      <c r="V66" s="117">
        <v>0</v>
      </c>
      <c r="W66" s="117">
        <v>0</v>
      </c>
      <c r="X66" s="117">
        <v>0</v>
      </c>
      <c r="Y66" s="117">
        <v>0</v>
      </c>
      <c r="Z66" s="117">
        <v>0</v>
      </c>
      <c r="AA66" s="117">
        <v>0</v>
      </c>
      <c r="AB66" s="117">
        <v>0</v>
      </c>
      <c r="AC66" s="117">
        <v>0</v>
      </c>
      <c r="AD66" s="117">
        <v>0</v>
      </c>
      <c r="AE66">
        <v>0</v>
      </c>
    </row>
    <row r="67" spans="1:31" x14ac:dyDescent="0.35">
      <c r="A67">
        <v>1085</v>
      </c>
      <c r="B67" t="s">
        <v>217</v>
      </c>
      <c r="C67" s="109">
        <v>1082</v>
      </c>
      <c r="D67" s="107">
        <v>103.268770722432</v>
      </c>
      <c r="E67" s="112">
        <v>10.477514087082751</v>
      </c>
      <c r="F67">
        <v>0</v>
      </c>
      <c r="G67" s="117">
        <v>0</v>
      </c>
      <c r="H67" s="109">
        <v>0</v>
      </c>
      <c r="I67" s="109">
        <v>0</v>
      </c>
      <c r="J67" s="117">
        <v>0</v>
      </c>
      <c r="K67" s="109">
        <v>0</v>
      </c>
      <c r="L67" s="109">
        <v>0</v>
      </c>
      <c r="M67" s="117">
        <v>0</v>
      </c>
      <c r="N67" s="117">
        <v>0</v>
      </c>
      <c r="O67" s="117">
        <v>0</v>
      </c>
      <c r="P67" s="120">
        <v>0</v>
      </c>
      <c r="Q67" s="120">
        <v>0</v>
      </c>
      <c r="R67" s="120">
        <v>0</v>
      </c>
      <c r="S67" s="117">
        <v>0</v>
      </c>
      <c r="T67" s="117">
        <v>0</v>
      </c>
      <c r="U67" s="117">
        <v>0</v>
      </c>
      <c r="V67" s="117">
        <v>0</v>
      </c>
      <c r="W67" s="117">
        <v>0</v>
      </c>
      <c r="X67" s="117">
        <v>0</v>
      </c>
      <c r="Y67" s="117">
        <v>0</v>
      </c>
      <c r="Z67" s="117">
        <v>0</v>
      </c>
      <c r="AA67" s="117">
        <v>0</v>
      </c>
      <c r="AB67" s="117">
        <v>0</v>
      </c>
      <c r="AC67" s="117">
        <v>0</v>
      </c>
      <c r="AD67" s="117">
        <v>0</v>
      </c>
      <c r="AE67">
        <v>0</v>
      </c>
    </row>
    <row r="68" spans="1:31" x14ac:dyDescent="0.35">
      <c r="A68">
        <v>1092</v>
      </c>
      <c r="B68" t="s">
        <v>418</v>
      </c>
      <c r="C68" s="109">
        <v>4844</v>
      </c>
      <c r="D68" s="107">
        <v>225.525317524505</v>
      </c>
      <c r="E68" s="112">
        <v>21.478741514125851</v>
      </c>
      <c r="F68">
        <v>0</v>
      </c>
      <c r="G68" s="117">
        <v>0</v>
      </c>
      <c r="H68" s="109">
        <v>0</v>
      </c>
      <c r="I68" s="109">
        <v>0</v>
      </c>
      <c r="J68" s="117">
        <v>0</v>
      </c>
      <c r="K68" s="109">
        <v>0</v>
      </c>
      <c r="L68" s="109">
        <v>0</v>
      </c>
      <c r="M68" s="117">
        <v>0</v>
      </c>
      <c r="N68" s="117">
        <v>0</v>
      </c>
      <c r="O68" s="117">
        <v>0</v>
      </c>
      <c r="P68" s="120">
        <v>0</v>
      </c>
      <c r="Q68" s="120">
        <v>0</v>
      </c>
      <c r="R68" s="120">
        <v>0</v>
      </c>
      <c r="S68" s="117">
        <v>0</v>
      </c>
      <c r="T68" s="117">
        <v>0</v>
      </c>
      <c r="U68" s="117">
        <v>0</v>
      </c>
      <c r="V68" s="117">
        <v>0</v>
      </c>
      <c r="W68" s="117">
        <v>0</v>
      </c>
      <c r="X68" s="117">
        <v>0</v>
      </c>
      <c r="Y68" s="117">
        <v>0</v>
      </c>
      <c r="Z68" s="117">
        <v>0</v>
      </c>
      <c r="AA68" s="117">
        <v>0</v>
      </c>
      <c r="AB68" s="117">
        <v>0</v>
      </c>
      <c r="AC68" s="117">
        <v>0</v>
      </c>
      <c r="AD68" s="117">
        <v>0</v>
      </c>
      <c r="AE68">
        <v>0</v>
      </c>
    </row>
    <row r="69" spans="1:31" x14ac:dyDescent="0.35">
      <c r="A69">
        <v>1120</v>
      </c>
      <c r="B69" t="s">
        <v>35</v>
      </c>
      <c r="C69" s="109">
        <v>290</v>
      </c>
      <c r="D69" s="107">
        <v>57.256060403427199</v>
      </c>
      <c r="E69" s="112">
        <v>5.0649660133207721</v>
      </c>
      <c r="F69">
        <v>1</v>
      </c>
      <c r="G69" s="117">
        <v>116000</v>
      </c>
      <c r="H69" s="109">
        <v>290</v>
      </c>
      <c r="I69" s="109">
        <v>0</v>
      </c>
      <c r="J69" s="117">
        <v>0</v>
      </c>
      <c r="K69" s="109">
        <v>0</v>
      </c>
      <c r="L69" s="109">
        <v>1</v>
      </c>
      <c r="M69" s="117">
        <v>116000</v>
      </c>
      <c r="N69" s="117">
        <v>290</v>
      </c>
      <c r="O69" s="117">
        <v>0</v>
      </c>
      <c r="P69" s="120">
        <v>0</v>
      </c>
      <c r="Q69" s="120">
        <v>0</v>
      </c>
      <c r="R69" s="120">
        <v>0</v>
      </c>
      <c r="S69" s="117">
        <v>116000</v>
      </c>
      <c r="T69" s="117">
        <v>114608</v>
      </c>
      <c r="U69" s="117">
        <v>114608</v>
      </c>
      <c r="V69" s="117">
        <v>108878</v>
      </c>
      <c r="W69" s="117">
        <v>5730</v>
      </c>
      <c r="X69" s="117">
        <v>114608</v>
      </c>
      <c r="Y69" s="117">
        <v>0</v>
      </c>
      <c r="Z69" s="117">
        <v>115921</v>
      </c>
      <c r="AA69" s="117">
        <v>-1313</v>
      </c>
      <c r="AB69" s="117">
        <v>110125</v>
      </c>
      <c r="AC69" s="117">
        <v>4483</v>
      </c>
      <c r="AD69" s="117">
        <v>114608</v>
      </c>
      <c r="AE69">
        <v>0</v>
      </c>
    </row>
    <row r="70" spans="1:31" x14ac:dyDescent="0.35">
      <c r="A70">
        <v>1127</v>
      </c>
      <c r="B70" t="s">
        <v>36</v>
      </c>
      <c r="C70" s="109">
        <v>594</v>
      </c>
      <c r="D70" s="107">
        <v>107.70962098567</v>
      </c>
      <c r="E70" s="112">
        <v>5.5148276872966386</v>
      </c>
      <c r="F70">
        <v>1</v>
      </c>
      <c r="G70" s="117">
        <v>237600</v>
      </c>
      <c r="H70" s="109">
        <v>594</v>
      </c>
      <c r="I70" s="109">
        <v>0</v>
      </c>
      <c r="J70" s="117">
        <v>0</v>
      </c>
      <c r="K70" s="109">
        <v>0</v>
      </c>
      <c r="L70" s="109">
        <v>1</v>
      </c>
      <c r="M70" s="117">
        <v>237600</v>
      </c>
      <c r="N70" s="117">
        <v>594</v>
      </c>
      <c r="O70" s="117">
        <v>0</v>
      </c>
      <c r="P70" s="120">
        <v>0</v>
      </c>
      <c r="Q70" s="120">
        <v>0</v>
      </c>
      <c r="R70" s="120">
        <v>0</v>
      </c>
      <c r="S70" s="117">
        <v>237600</v>
      </c>
      <c r="T70" s="117">
        <v>234750</v>
      </c>
      <c r="U70" s="117">
        <v>234750</v>
      </c>
      <c r="V70" s="117">
        <v>223013</v>
      </c>
      <c r="W70" s="117">
        <v>11737</v>
      </c>
      <c r="X70" s="117">
        <v>234750</v>
      </c>
      <c r="Y70" s="117">
        <v>0</v>
      </c>
      <c r="Z70" s="117">
        <v>237439</v>
      </c>
      <c r="AA70" s="117">
        <v>-2689</v>
      </c>
      <c r="AB70" s="117">
        <v>225567</v>
      </c>
      <c r="AC70" s="117">
        <v>9183</v>
      </c>
      <c r="AD70" s="117">
        <v>234750</v>
      </c>
      <c r="AE70">
        <v>0</v>
      </c>
    </row>
    <row r="71" spans="1:31" x14ac:dyDescent="0.35">
      <c r="A71">
        <v>1134</v>
      </c>
      <c r="B71" t="s">
        <v>37</v>
      </c>
      <c r="C71" s="109">
        <v>943</v>
      </c>
      <c r="D71" s="107">
        <v>111.548349583928</v>
      </c>
      <c r="E71" s="112">
        <v>8.4537333229703684</v>
      </c>
      <c r="F71">
        <v>0</v>
      </c>
      <c r="G71" s="117">
        <v>0</v>
      </c>
      <c r="H71" s="109">
        <v>0</v>
      </c>
      <c r="I71" s="109">
        <v>1</v>
      </c>
      <c r="J71" s="117">
        <v>94300</v>
      </c>
      <c r="K71" s="109">
        <v>943</v>
      </c>
      <c r="L71" s="109">
        <v>1</v>
      </c>
      <c r="M71" s="117">
        <v>94300</v>
      </c>
      <c r="N71" s="117">
        <v>943</v>
      </c>
      <c r="O71" s="117">
        <v>96500</v>
      </c>
      <c r="P71" s="120">
        <v>0</v>
      </c>
      <c r="Q71" s="120">
        <v>0</v>
      </c>
      <c r="R71" s="120">
        <v>0</v>
      </c>
      <c r="S71" s="117">
        <v>94300</v>
      </c>
      <c r="T71" s="117">
        <v>93169</v>
      </c>
      <c r="U71" s="117">
        <v>93169</v>
      </c>
      <c r="V71" s="117">
        <v>88511</v>
      </c>
      <c r="W71" s="117">
        <v>4658</v>
      </c>
      <c r="X71" s="117">
        <v>93169</v>
      </c>
      <c r="Y71" s="117">
        <v>0</v>
      </c>
      <c r="Z71" s="117">
        <v>94236</v>
      </c>
      <c r="AA71" s="117">
        <v>-1067</v>
      </c>
      <c r="AB71" s="117">
        <v>89524</v>
      </c>
      <c r="AC71" s="117">
        <v>3645</v>
      </c>
      <c r="AD71" s="117">
        <v>93169</v>
      </c>
      <c r="AE71">
        <v>0</v>
      </c>
    </row>
    <row r="72" spans="1:31" x14ac:dyDescent="0.35">
      <c r="A72">
        <v>1141</v>
      </c>
      <c r="B72" t="s">
        <v>218</v>
      </c>
      <c r="C72" s="109">
        <v>1240</v>
      </c>
      <c r="D72" s="107">
        <v>164.12708168980501</v>
      </c>
      <c r="E72" s="112">
        <v>7.5551212343101355</v>
      </c>
      <c r="F72">
        <v>0</v>
      </c>
      <c r="G72" s="117">
        <v>0</v>
      </c>
      <c r="H72" s="109">
        <v>0</v>
      </c>
      <c r="I72" s="109">
        <v>0</v>
      </c>
      <c r="J72" s="117">
        <v>0</v>
      </c>
      <c r="K72" s="109">
        <v>0</v>
      </c>
      <c r="L72" s="109">
        <v>0</v>
      </c>
      <c r="M72" s="117">
        <v>0</v>
      </c>
      <c r="N72" s="117">
        <v>0</v>
      </c>
      <c r="O72" s="117">
        <v>0</v>
      </c>
      <c r="P72" s="120">
        <v>0</v>
      </c>
      <c r="Q72" s="120">
        <v>0</v>
      </c>
      <c r="R72" s="120">
        <v>0</v>
      </c>
      <c r="S72" s="117">
        <v>0</v>
      </c>
      <c r="T72" s="117">
        <v>0</v>
      </c>
      <c r="U72" s="117">
        <v>0</v>
      </c>
      <c r="V72" s="117">
        <v>0</v>
      </c>
      <c r="W72" s="117">
        <v>0</v>
      </c>
      <c r="X72" s="117">
        <v>0</v>
      </c>
      <c r="Y72" s="117">
        <v>0</v>
      </c>
      <c r="Z72" s="117">
        <v>0</v>
      </c>
      <c r="AA72" s="117">
        <v>0</v>
      </c>
      <c r="AB72" s="117">
        <v>0</v>
      </c>
      <c r="AC72" s="117">
        <v>0</v>
      </c>
      <c r="AD72" s="117">
        <v>0</v>
      </c>
      <c r="AE72">
        <v>0</v>
      </c>
    </row>
    <row r="73" spans="1:31" x14ac:dyDescent="0.35">
      <c r="A73">
        <v>1155</v>
      </c>
      <c r="B73" t="s">
        <v>38</v>
      </c>
      <c r="C73" s="109">
        <v>550</v>
      </c>
      <c r="D73" s="107">
        <v>160.541129030505</v>
      </c>
      <c r="E73" s="112">
        <v>3.4259133676298767</v>
      </c>
      <c r="F73">
        <v>1</v>
      </c>
      <c r="G73" s="117">
        <v>220000</v>
      </c>
      <c r="H73" s="109">
        <v>550</v>
      </c>
      <c r="I73" s="109">
        <v>0</v>
      </c>
      <c r="J73" s="117">
        <v>0</v>
      </c>
      <c r="K73" s="109">
        <v>0</v>
      </c>
      <c r="L73" s="109">
        <v>1</v>
      </c>
      <c r="M73" s="117">
        <v>220000</v>
      </c>
      <c r="N73" s="117">
        <v>550</v>
      </c>
      <c r="O73" s="117">
        <v>0</v>
      </c>
      <c r="P73" s="120">
        <v>0</v>
      </c>
      <c r="Q73" s="120">
        <v>0</v>
      </c>
      <c r="R73" s="120">
        <v>0</v>
      </c>
      <c r="S73" s="117">
        <v>220000</v>
      </c>
      <c r="T73" s="117">
        <v>217361</v>
      </c>
      <c r="U73" s="117">
        <v>217361</v>
      </c>
      <c r="V73" s="117">
        <v>206493</v>
      </c>
      <c r="W73" s="117">
        <v>10868</v>
      </c>
      <c r="X73" s="117">
        <v>217361</v>
      </c>
      <c r="Y73" s="117">
        <v>0</v>
      </c>
      <c r="Z73" s="117">
        <v>219851</v>
      </c>
      <c r="AA73" s="117">
        <v>-2490</v>
      </c>
      <c r="AB73" s="117">
        <v>208858</v>
      </c>
      <c r="AC73" s="117">
        <v>8503</v>
      </c>
      <c r="AD73" s="117">
        <v>217361</v>
      </c>
      <c r="AE73">
        <v>0</v>
      </c>
    </row>
    <row r="74" spans="1:31" x14ac:dyDescent="0.35">
      <c r="A74">
        <v>1162</v>
      </c>
      <c r="B74" t="s">
        <v>39</v>
      </c>
      <c r="C74" s="109">
        <v>988</v>
      </c>
      <c r="D74" s="107">
        <v>163.40353176256599</v>
      </c>
      <c r="E74" s="112">
        <v>6.0463809401354709</v>
      </c>
      <c r="F74">
        <v>0</v>
      </c>
      <c r="G74" s="117">
        <v>0</v>
      </c>
      <c r="H74" s="109">
        <v>0</v>
      </c>
      <c r="I74" s="109">
        <v>1</v>
      </c>
      <c r="J74" s="117">
        <v>98800</v>
      </c>
      <c r="K74" s="109">
        <v>988</v>
      </c>
      <c r="L74" s="109">
        <v>1</v>
      </c>
      <c r="M74" s="117">
        <v>98800</v>
      </c>
      <c r="N74" s="117">
        <v>988</v>
      </c>
      <c r="O74" s="117">
        <v>98600</v>
      </c>
      <c r="P74" s="120">
        <v>0</v>
      </c>
      <c r="Q74" s="120">
        <v>0</v>
      </c>
      <c r="R74" s="120">
        <v>0</v>
      </c>
      <c r="S74" s="117">
        <v>98800</v>
      </c>
      <c r="T74" s="117">
        <v>97615</v>
      </c>
      <c r="U74" s="117">
        <v>97615</v>
      </c>
      <c r="V74" s="117">
        <v>92734</v>
      </c>
      <c r="W74" s="117">
        <v>4881</v>
      </c>
      <c r="X74" s="117">
        <v>97615</v>
      </c>
      <c r="Y74" s="117">
        <v>0</v>
      </c>
      <c r="Z74" s="117">
        <v>98733</v>
      </c>
      <c r="AA74" s="117">
        <v>-1118</v>
      </c>
      <c r="AB74" s="117">
        <v>93796</v>
      </c>
      <c r="AC74" s="117">
        <v>3819</v>
      </c>
      <c r="AD74" s="117">
        <v>97615</v>
      </c>
      <c r="AE74">
        <v>0</v>
      </c>
    </row>
    <row r="75" spans="1:31" x14ac:dyDescent="0.35">
      <c r="A75">
        <v>1169</v>
      </c>
      <c r="B75" t="s">
        <v>40</v>
      </c>
      <c r="C75" s="109">
        <v>720</v>
      </c>
      <c r="D75" s="107">
        <v>191.67098755515801</v>
      </c>
      <c r="E75" s="112">
        <v>3.7564370548923187</v>
      </c>
      <c r="F75">
        <v>1</v>
      </c>
      <c r="G75" s="117">
        <v>288000</v>
      </c>
      <c r="H75" s="109">
        <v>720</v>
      </c>
      <c r="I75" s="109">
        <v>0</v>
      </c>
      <c r="J75" s="117">
        <v>0</v>
      </c>
      <c r="K75" s="109">
        <v>0</v>
      </c>
      <c r="L75" s="109">
        <v>1</v>
      </c>
      <c r="M75" s="117">
        <v>288000</v>
      </c>
      <c r="N75" s="117">
        <v>720</v>
      </c>
      <c r="O75" s="117">
        <v>0</v>
      </c>
      <c r="P75" s="120">
        <v>0</v>
      </c>
      <c r="Q75" s="120">
        <v>0</v>
      </c>
      <c r="R75" s="120">
        <v>0</v>
      </c>
      <c r="S75" s="117">
        <v>288000</v>
      </c>
      <c r="T75" s="117">
        <v>284545</v>
      </c>
      <c r="U75" s="117">
        <v>284545</v>
      </c>
      <c r="V75" s="117">
        <v>270318</v>
      </c>
      <c r="W75" s="117">
        <v>14227</v>
      </c>
      <c r="X75" s="117">
        <v>284545</v>
      </c>
      <c r="Y75" s="117">
        <v>0</v>
      </c>
      <c r="Z75" s="117">
        <v>287804</v>
      </c>
      <c r="AA75" s="117">
        <v>-3259</v>
      </c>
      <c r="AB75" s="117">
        <v>273414</v>
      </c>
      <c r="AC75" s="117">
        <v>11131</v>
      </c>
      <c r="AD75" s="117">
        <v>284545</v>
      </c>
      <c r="AE75">
        <v>0</v>
      </c>
    </row>
    <row r="76" spans="1:31" x14ac:dyDescent="0.35">
      <c r="A76">
        <v>1176</v>
      </c>
      <c r="B76" t="s">
        <v>41</v>
      </c>
      <c r="C76" s="109">
        <v>745</v>
      </c>
      <c r="D76" s="107">
        <v>183.50417982154201</v>
      </c>
      <c r="E76" s="112">
        <v>4.0598530274597193</v>
      </c>
      <c r="F76">
        <v>1</v>
      </c>
      <c r="G76" s="117">
        <v>298000</v>
      </c>
      <c r="H76" s="109">
        <v>745</v>
      </c>
      <c r="I76" s="109">
        <v>0</v>
      </c>
      <c r="J76" s="117">
        <v>0</v>
      </c>
      <c r="K76" s="109">
        <v>0</v>
      </c>
      <c r="L76" s="109">
        <v>1</v>
      </c>
      <c r="M76" s="117">
        <v>298000</v>
      </c>
      <c r="N76" s="117">
        <v>745</v>
      </c>
      <c r="O76" s="117">
        <v>77300</v>
      </c>
      <c r="P76" s="120">
        <v>0</v>
      </c>
      <c r="Q76" s="120">
        <v>0</v>
      </c>
      <c r="R76" s="120">
        <v>0</v>
      </c>
      <c r="S76" s="117">
        <v>298000</v>
      </c>
      <c r="T76" s="117">
        <v>294425</v>
      </c>
      <c r="U76" s="117">
        <v>294425</v>
      </c>
      <c r="V76" s="117">
        <v>279704</v>
      </c>
      <c r="W76" s="117">
        <v>14721</v>
      </c>
      <c r="X76" s="117">
        <v>294425</v>
      </c>
      <c r="Y76" s="117">
        <v>0</v>
      </c>
      <c r="Z76" s="117">
        <v>76648</v>
      </c>
      <c r="AA76" s="117">
        <v>217777</v>
      </c>
      <c r="AB76" s="117">
        <v>72816</v>
      </c>
      <c r="AC76" s="117">
        <v>221609</v>
      </c>
      <c r="AD76" s="117">
        <v>294425</v>
      </c>
      <c r="AE76">
        <v>0</v>
      </c>
    </row>
    <row r="77" spans="1:31" x14ac:dyDescent="0.35">
      <c r="A77">
        <v>1183</v>
      </c>
      <c r="B77" t="s">
        <v>219</v>
      </c>
      <c r="C77" s="109">
        <v>1187</v>
      </c>
      <c r="D77" s="107">
        <v>132.787412713451</v>
      </c>
      <c r="E77" s="112">
        <v>8.9391002938018698</v>
      </c>
      <c r="F77">
        <v>0</v>
      </c>
      <c r="G77" s="117">
        <v>0</v>
      </c>
      <c r="H77" s="109">
        <v>0</v>
      </c>
      <c r="I77" s="109">
        <v>0</v>
      </c>
      <c r="J77" s="117">
        <v>0</v>
      </c>
      <c r="K77" s="109">
        <v>0</v>
      </c>
      <c r="L77" s="109">
        <v>0</v>
      </c>
      <c r="M77" s="117">
        <v>0</v>
      </c>
      <c r="N77" s="117">
        <v>0</v>
      </c>
      <c r="O77" s="117">
        <v>0</v>
      </c>
      <c r="P77" s="120">
        <v>0</v>
      </c>
      <c r="Q77" s="120">
        <v>0</v>
      </c>
      <c r="R77" s="120">
        <v>0</v>
      </c>
      <c r="S77" s="117">
        <v>0</v>
      </c>
      <c r="T77" s="117">
        <v>0</v>
      </c>
      <c r="U77" s="117">
        <v>0</v>
      </c>
      <c r="V77" s="117">
        <v>0</v>
      </c>
      <c r="W77" s="117">
        <v>0</v>
      </c>
      <c r="X77" s="117">
        <v>0</v>
      </c>
      <c r="Y77" s="117">
        <v>0</v>
      </c>
      <c r="Z77" s="117">
        <v>0</v>
      </c>
      <c r="AA77" s="117">
        <v>0</v>
      </c>
      <c r="AB77" s="117">
        <v>0</v>
      </c>
      <c r="AC77" s="117">
        <v>0</v>
      </c>
      <c r="AD77" s="117">
        <v>0</v>
      </c>
      <c r="AE77">
        <v>0</v>
      </c>
    </row>
    <row r="78" spans="1:31" x14ac:dyDescent="0.35">
      <c r="A78">
        <v>1204</v>
      </c>
      <c r="B78" t="s">
        <v>42</v>
      </c>
      <c r="C78" s="109">
        <v>421</v>
      </c>
      <c r="D78" s="107">
        <v>101.001104753655</v>
      </c>
      <c r="E78" s="112">
        <v>4.1682712384862795</v>
      </c>
      <c r="F78">
        <v>1</v>
      </c>
      <c r="G78" s="117">
        <v>168400</v>
      </c>
      <c r="H78" s="109">
        <v>421</v>
      </c>
      <c r="I78" s="109">
        <v>0</v>
      </c>
      <c r="J78" s="117">
        <v>0</v>
      </c>
      <c r="K78" s="109">
        <v>0</v>
      </c>
      <c r="L78" s="109">
        <v>1</v>
      </c>
      <c r="M78" s="117">
        <v>168400</v>
      </c>
      <c r="N78" s="117">
        <v>421</v>
      </c>
      <c r="O78" s="117">
        <v>0</v>
      </c>
      <c r="P78" s="120">
        <v>0</v>
      </c>
      <c r="Q78" s="120">
        <v>0</v>
      </c>
      <c r="R78" s="120">
        <v>0</v>
      </c>
      <c r="S78" s="117">
        <v>168400</v>
      </c>
      <c r="T78" s="117">
        <v>166380</v>
      </c>
      <c r="U78" s="117">
        <v>166380</v>
      </c>
      <c r="V78" s="117">
        <v>158061</v>
      </c>
      <c r="W78" s="117">
        <v>8319</v>
      </c>
      <c r="X78" s="117">
        <v>166380</v>
      </c>
      <c r="Y78" s="117">
        <v>0</v>
      </c>
      <c r="Z78" s="117">
        <v>168286</v>
      </c>
      <c r="AA78" s="117">
        <v>-1906</v>
      </c>
      <c r="AB78" s="117">
        <v>159872</v>
      </c>
      <c r="AC78" s="117">
        <v>6508</v>
      </c>
      <c r="AD78" s="117">
        <v>166380</v>
      </c>
      <c r="AE78">
        <v>0</v>
      </c>
    </row>
    <row r="79" spans="1:31" x14ac:dyDescent="0.35">
      <c r="A79">
        <v>1218</v>
      </c>
      <c r="B79" t="s">
        <v>43</v>
      </c>
      <c r="C79" s="109">
        <v>872</v>
      </c>
      <c r="D79" s="107">
        <v>529.53130875693103</v>
      </c>
      <c r="E79" s="112">
        <v>1.6467392684429001</v>
      </c>
      <c r="F79">
        <v>0</v>
      </c>
      <c r="G79" s="117">
        <v>0</v>
      </c>
      <c r="H79" s="109">
        <v>0</v>
      </c>
      <c r="I79" s="109">
        <v>1</v>
      </c>
      <c r="J79" s="117">
        <v>87200</v>
      </c>
      <c r="K79" s="109">
        <v>872</v>
      </c>
      <c r="L79" s="109">
        <v>1</v>
      </c>
      <c r="M79" s="117">
        <v>87200</v>
      </c>
      <c r="N79" s="117">
        <v>872</v>
      </c>
      <c r="O79" s="117">
        <v>88100</v>
      </c>
      <c r="P79" s="120">
        <v>0</v>
      </c>
      <c r="Q79" s="120">
        <v>0</v>
      </c>
      <c r="R79" s="120">
        <v>0</v>
      </c>
      <c r="S79" s="117">
        <v>87200</v>
      </c>
      <c r="T79" s="117">
        <v>86154</v>
      </c>
      <c r="U79" s="117">
        <v>86154</v>
      </c>
      <c r="V79" s="117">
        <v>81846</v>
      </c>
      <c r="W79" s="117">
        <v>4308</v>
      </c>
      <c r="X79" s="117">
        <v>86154</v>
      </c>
      <c r="Y79" s="117">
        <v>0</v>
      </c>
      <c r="Z79" s="117">
        <v>87141</v>
      </c>
      <c r="AA79" s="117">
        <v>-987</v>
      </c>
      <c r="AB79" s="117">
        <v>82784</v>
      </c>
      <c r="AC79" s="117">
        <v>3370</v>
      </c>
      <c r="AD79" s="117">
        <v>86154</v>
      </c>
      <c r="AE79">
        <v>0</v>
      </c>
    </row>
    <row r="80" spans="1:31" x14ac:dyDescent="0.35">
      <c r="A80">
        <v>1232</v>
      </c>
      <c r="B80" t="s">
        <v>44</v>
      </c>
      <c r="C80" s="109">
        <v>775</v>
      </c>
      <c r="D80" s="107">
        <v>285.276991398821</v>
      </c>
      <c r="E80" s="112">
        <v>2.7166579267394888</v>
      </c>
      <c r="F80">
        <v>0</v>
      </c>
      <c r="G80" s="117">
        <v>0</v>
      </c>
      <c r="H80" s="109">
        <v>0</v>
      </c>
      <c r="I80" s="109">
        <v>1</v>
      </c>
      <c r="J80" s="117">
        <v>77500</v>
      </c>
      <c r="K80" s="109">
        <v>775</v>
      </c>
      <c r="L80" s="109">
        <v>1</v>
      </c>
      <c r="M80" s="117">
        <v>77500</v>
      </c>
      <c r="N80" s="117">
        <v>775</v>
      </c>
      <c r="O80" s="117">
        <v>79400</v>
      </c>
      <c r="P80" s="120">
        <v>0</v>
      </c>
      <c r="Q80" s="120">
        <v>0</v>
      </c>
      <c r="R80" s="120">
        <v>0</v>
      </c>
      <c r="S80" s="117">
        <v>77500</v>
      </c>
      <c r="T80" s="117">
        <v>76570</v>
      </c>
      <c r="U80" s="117">
        <v>76570</v>
      </c>
      <c r="V80" s="117">
        <v>72742</v>
      </c>
      <c r="W80" s="117">
        <v>3828</v>
      </c>
      <c r="X80" s="117">
        <v>76570</v>
      </c>
      <c r="Y80" s="117">
        <v>0</v>
      </c>
      <c r="Z80" s="117">
        <v>77547</v>
      </c>
      <c r="AA80" s="117">
        <v>-977</v>
      </c>
      <c r="AB80" s="117">
        <v>73670</v>
      </c>
      <c r="AC80" s="117">
        <v>2900</v>
      </c>
      <c r="AD80" s="117">
        <v>76570</v>
      </c>
      <c r="AE80">
        <v>0</v>
      </c>
    </row>
    <row r="81" spans="1:31" x14ac:dyDescent="0.35">
      <c r="A81">
        <v>1246</v>
      </c>
      <c r="B81" t="s">
        <v>45</v>
      </c>
      <c r="C81" s="109">
        <v>631</v>
      </c>
      <c r="D81" s="107">
        <v>78.569836844384398</v>
      </c>
      <c r="E81" s="112">
        <v>8.0310717871256383</v>
      </c>
      <c r="F81">
        <v>1</v>
      </c>
      <c r="G81" s="117">
        <v>252400</v>
      </c>
      <c r="H81" s="109">
        <v>631</v>
      </c>
      <c r="I81" s="109">
        <v>0</v>
      </c>
      <c r="J81" s="117">
        <v>0</v>
      </c>
      <c r="K81" s="109">
        <v>0</v>
      </c>
      <c r="L81" s="109">
        <v>1</v>
      </c>
      <c r="M81" s="117">
        <v>252400</v>
      </c>
      <c r="N81" s="117">
        <v>631</v>
      </c>
      <c r="O81" s="117">
        <v>0</v>
      </c>
      <c r="P81" s="120">
        <v>0</v>
      </c>
      <c r="Q81" s="120">
        <v>0</v>
      </c>
      <c r="R81" s="120">
        <v>0</v>
      </c>
      <c r="S81" s="117">
        <v>252400</v>
      </c>
      <c r="T81" s="117">
        <v>249372</v>
      </c>
      <c r="U81" s="117">
        <v>249372</v>
      </c>
      <c r="V81" s="117">
        <v>236903</v>
      </c>
      <c r="W81" s="117">
        <v>12469</v>
      </c>
      <c r="X81" s="117">
        <v>249372</v>
      </c>
      <c r="Y81" s="117">
        <v>0</v>
      </c>
      <c r="Z81" s="117">
        <v>252229</v>
      </c>
      <c r="AA81" s="117">
        <v>-2857</v>
      </c>
      <c r="AB81" s="117">
        <v>239618</v>
      </c>
      <c r="AC81" s="117">
        <v>9754</v>
      </c>
      <c r="AD81" s="117">
        <v>249372</v>
      </c>
      <c r="AE81">
        <v>0</v>
      </c>
    </row>
    <row r="82" spans="1:31" x14ac:dyDescent="0.35">
      <c r="A82">
        <v>1253</v>
      </c>
      <c r="B82" t="s">
        <v>220</v>
      </c>
      <c r="C82" s="109">
        <v>2230</v>
      </c>
      <c r="D82" s="107">
        <v>4.7778552683564097</v>
      </c>
      <c r="E82" s="112">
        <v>466.73661606479004</v>
      </c>
      <c r="F82">
        <v>0</v>
      </c>
      <c r="G82" s="117">
        <v>0</v>
      </c>
      <c r="H82" s="109">
        <v>0</v>
      </c>
      <c r="I82" s="109">
        <v>0</v>
      </c>
      <c r="J82" s="117">
        <v>0</v>
      </c>
      <c r="K82" s="109">
        <v>0</v>
      </c>
      <c r="L82" s="109">
        <v>0</v>
      </c>
      <c r="M82" s="117">
        <v>0</v>
      </c>
      <c r="N82" s="117">
        <v>0</v>
      </c>
      <c r="O82" s="117">
        <v>0</v>
      </c>
      <c r="P82" s="120">
        <v>0</v>
      </c>
      <c r="Q82" s="120">
        <v>0</v>
      </c>
      <c r="R82" s="120">
        <v>0</v>
      </c>
      <c r="S82" s="117">
        <v>0</v>
      </c>
      <c r="T82" s="117">
        <v>0</v>
      </c>
      <c r="U82" s="117">
        <v>0</v>
      </c>
      <c r="V82" s="117">
        <v>0</v>
      </c>
      <c r="W82" s="117">
        <v>0</v>
      </c>
      <c r="X82" s="117">
        <v>0</v>
      </c>
      <c r="Y82" s="117">
        <v>0</v>
      </c>
      <c r="Z82" s="117">
        <v>0</v>
      </c>
      <c r="AA82" s="117">
        <v>0</v>
      </c>
      <c r="AB82" s="117">
        <v>0</v>
      </c>
      <c r="AC82" s="117">
        <v>0</v>
      </c>
      <c r="AD82" s="117">
        <v>0</v>
      </c>
      <c r="AE82">
        <v>0</v>
      </c>
    </row>
    <row r="83" spans="1:31" x14ac:dyDescent="0.35">
      <c r="A83">
        <v>1260</v>
      </c>
      <c r="B83" t="s">
        <v>46</v>
      </c>
      <c r="C83" s="109">
        <v>924</v>
      </c>
      <c r="D83" s="107">
        <v>186.523397356987</v>
      </c>
      <c r="E83" s="112">
        <v>4.9538021132628041</v>
      </c>
      <c r="F83">
        <v>0</v>
      </c>
      <c r="G83" s="117">
        <v>0</v>
      </c>
      <c r="H83" s="109">
        <v>0</v>
      </c>
      <c r="I83" s="109">
        <v>1</v>
      </c>
      <c r="J83" s="117">
        <v>92400</v>
      </c>
      <c r="K83" s="109">
        <v>924</v>
      </c>
      <c r="L83" s="109">
        <v>1</v>
      </c>
      <c r="M83" s="117">
        <v>92400</v>
      </c>
      <c r="N83" s="117">
        <v>924</v>
      </c>
      <c r="O83" s="117">
        <v>92700</v>
      </c>
      <c r="P83" s="120">
        <v>0</v>
      </c>
      <c r="Q83" s="120">
        <v>0</v>
      </c>
      <c r="R83" s="120">
        <v>0</v>
      </c>
      <c r="S83" s="117">
        <v>92400</v>
      </c>
      <c r="T83" s="117">
        <v>91291</v>
      </c>
      <c r="U83" s="117">
        <v>91291</v>
      </c>
      <c r="V83" s="117">
        <v>86726</v>
      </c>
      <c r="W83" s="117">
        <v>4565</v>
      </c>
      <c r="X83" s="117">
        <v>91291</v>
      </c>
      <c r="Y83" s="117">
        <v>0</v>
      </c>
      <c r="Z83" s="117">
        <v>92337</v>
      </c>
      <c r="AA83" s="117">
        <v>-1046</v>
      </c>
      <c r="AB83" s="117">
        <v>87720</v>
      </c>
      <c r="AC83" s="117">
        <v>3571</v>
      </c>
      <c r="AD83" s="117">
        <v>91291</v>
      </c>
      <c r="AE83">
        <v>0</v>
      </c>
    </row>
    <row r="84" spans="1:31" x14ac:dyDescent="0.35">
      <c r="A84">
        <v>4970</v>
      </c>
      <c r="B84" t="s">
        <v>336</v>
      </c>
      <c r="C84" s="109">
        <v>5896</v>
      </c>
      <c r="D84" s="107">
        <v>161.616311418934</v>
      </c>
      <c r="E84" s="112">
        <v>36.481466185159206</v>
      </c>
      <c r="F84">
        <v>0</v>
      </c>
      <c r="G84" s="117">
        <v>0</v>
      </c>
      <c r="H84" s="109">
        <v>0</v>
      </c>
      <c r="I84" s="109">
        <v>0</v>
      </c>
      <c r="J84" s="117">
        <v>0</v>
      </c>
      <c r="K84" s="109">
        <v>0</v>
      </c>
      <c r="L84" s="109">
        <v>0</v>
      </c>
      <c r="M84" s="117">
        <v>0</v>
      </c>
      <c r="N84" s="117">
        <v>0</v>
      </c>
      <c r="O84" s="117">
        <v>0</v>
      </c>
      <c r="P84" s="120">
        <v>0</v>
      </c>
      <c r="Q84" s="120">
        <v>0</v>
      </c>
      <c r="R84" s="120">
        <v>0</v>
      </c>
      <c r="S84" s="117">
        <v>0</v>
      </c>
      <c r="T84" s="117">
        <v>0</v>
      </c>
      <c r="U84" s="117">
        <v>0</v>
      </c>
      <c r="V84" s="117">
        <v>0</v>
      </c>
      <c r="W84" s="117">
        <v>0</v>
      </c>
      <c r="X84" s="117">
        <v>0</v>
      </c>
      <c r="Y84" s="117">
        <v>0</v>
      </c>
      <c r="Z84" s="117">
        <v>0</v>
      </c>
      <c r="AA84" s="117">
        <v>0</v>
      </c>
      <c r="AB84" s="117">
        <v>0</v>
      </c>
      <c r="AC84" s="117">
        <v>0</v>
      </c>
      <c r="AD84" s="117">
        <v>0</v>
      </c>
      <c r="AE84">
        <v>0</v>
      </c>
    </row>
    <row r="85" spans="1:31" x14ac:dyDescent="0.35">
      <c r="A85">
        <v>1295</v>
      </c>
      <c r="B85" t="s">
        <v>47</v>
      </c>
      <c r="C85" s="109">
        <v>918</v>
      </c>
      <c r="D85" s="107">
        <v>159.78776469685701</v>
      </c>
      <c r="E85" s="112">
        <v>5.7451207340035895</v>
      </c>
      <c r="F85">
        <v>0</v>
      </c>
      <c r="G85" s="117">
        <v>0</v>
      </c>
      <c r="H85" s="109">
        <v>0</v>
      </c>
      <c r="I85" s="109">
        <v>1</v>
      </c>
      <c r="J85" s="117">
        <v>91800</v>
      </c>
      <c r="K85" s="109">
        <v>918</v>
      </c>
      <c r="L85" s="109">
        <v>1</v>
      </c>
      <c r="M85" s="117">
        <v>91800</v>
      </c>
      <c r="N85" s="117">
        <v>918</v>
      </c>
      <c r="O85" s="117">
        <v>89600</v>
      </c>
      <c r="P85" s="120">
        <v>0</v>
      </c>
      <c r="Q85" s="120">
        <v>0</v>
      </c>
      <c r="R85" s="120">
        <v>0</v>
      </c>
      <c r="S85" s="117">
        <v>91800</v>
      </c>
      <c r="T85" s="117">
        <v>90699</v>
      </c>
      <c r="U85" s="117">
        <v>90699</v>
      </c>
      <c r="V85" s="117">
        <v>86164</v>
      </c>
      <c r="W85" s="117">
        <v>4535</v>
      </c>
      <c r="X85" s="117">
        <v>90699</v>
      </c>
      <c r="Y85" s="117">
        <v>0</v>
      </c>
      <c r="Z85" s="117">
        <v>91738</v>
      </c>
      <c r="AA85" s="117">
        <v>-1039</v>
      </c>
      <c r="AB85" s="117">
        <v>87151</v>
      </c>
      <c r="AC85" s="117">
        <v>3548</v>
      </c>
      <c r="AD85" s="117">
        <v>90699</v>
      </c>
      <c r="AE85">
        <v>0</v>
      </c>
    </row>
    <row r="86" spans="1:31" x14ac:dyDescent="0.35">
      <c r="A86">
        <v>1414</v>
      </c>
      <c r="B86" t="s">
        <v>420</v>
      </c>
      <c r="C86" s="109">
        <v>4182</v>
      </c>
      <c r="D86" s="107">
        <v>63.465033837814403</v>
      </c>
      <c r="E86" s="112">
        <v>65.89455243476506</v>
      </c>
      <c r="F86">
        <v>0</v>
      </c>
      <c r="G86" s="117">
        <v>0</v>
      </c>
      <c r="H86" s="109">
        <v>0</v>
      </c>
      <c r="I86" s="109">
        <v>0</v>
      </c>
      <c r="J86" s="117">
        <v>0</v>
      </c>
      <c r="K86" s="109">
        <v>0</v>
      </c>
      <c r="L86" s="109">
        <v>0</v>
      </c>
      <c r="M86" s="117">
        <v>0</v>
      </c>
      <c r="N86" s="117">
        <v>0</v>
      </c>
      <c r="O86" s="117">
        <v>0</v>
      </c>
      <c r="P86" s="120">
        <v>0</v>
      </c>
      <c r="Q86" s="120">
        <v>0</v>
      </c>
      <c r="R86" s="120">
        <v>0</v>
      </c>
      <c r="S86" s="117">
        <v>0</v>
      </c>
      <c r="T86" s="117">
        <v>0</v>
      </c>
      <c r="U86" s="117">
        <v>0</v>
      </c>
      <c r="V86" s="117">
        <v>0</v>
      </c>
      <c r="W86" s="117">
        <v>0</v>
      </c>
      <c r="X86" s="117">
        <v>0</v>
      </c>
      <c r="Y86" s="117">
        <v>0</v>
      </c>
      <c r="Z86" s="117">
        <v>0</v>
      </c>
      <c r="AA86" s="117">
        <v>0</v>
      </c>
      <c r="AB86" s="117">
        <v>0</v>
      </c>
      <c r="AC86" s="117">
        <v>0</v>
      </c>
      <c r="AD86" s="117">
        <v>0</v>
      </c>
      <c r="AE86">
        <v>0</v>
      </c>
    </row>
    <row r="87" spans="1:31" x14ac:dyDescent="0.35">
      <c r="A87">
        <v>1421</v>
      </c>
      <c r="B87" t="s">
        <v>421</v>
      </c>
      <c r="C87" s="109">
        <v>516</v>
      </c>
      <c r="D87" s="107">
        <v>161.96125512538899</v>
      </c>
      <c r="E87" s="112">
        <v>3.1859471550804996</v>
      </c>
      <c r="F87">
        <v>1</v>
      </c>
      <c r="G87" s="117">
        <v>206400</v>
      </c>
      <c r="H87" s="109">
        <v>516</v>
      </c>
      <c r="I87" s="109">
        <v>0</v>
      </c>
      <c r="J87" s="117">
        <v>0</v>
      </c>
      <c r="K87" s="109">
        <v>0</v>
      </c>
      <c r="L87" s="109">
        <v>1</v>
      </c>
      <c r="M87" s="117">
        <v>206400</v>
      </c>
      <c r="N87" s="117">
        <v>516</v>
      </c>
      <c r="O87" s="117">
        <v>0</v>
      </c>
      <c r="P87" s="120">
        <v>0</v>
      </c>
      <c r="Q87" s="120">
        <v>0</v>
      </c>
      <c r="R87" s="120">
        <v>0</v>
      </c>
      <c r="S87" s="117">
        <v>206400</v>
      </c>
      <c r="T87" s="117">
        <v>203924</v>
      </c>
      <c r="U87" s="117">
        <v>203924</v>
      </c>
      <c r="V87" s="117">
        <v>193728</v>
      </c>
      <c r="W87" s="117">
        <v>10196</v>
      </c>
      <c r="X87" s="117">
        <v>203924</v>
      </c>
      <c r="Y87" s="117">
        <v>0</v>
      </c>
      <c r="Z87" s="117">
        <v>206260</v>
      </c>
      <c r="AA87" s="117">
        <v>-2336</v>
      </c>
      <c r="AB87" s="117">
        <v>195947</v>
      </c>
      <c r="AC87" s="117">
        <v>7977</v>
      </c>
      <c r="AD87" s="117">
        <v>203924</v>
      </c>
      <c r="AE87">
        <v>0</v>
      </c>
    </row>
    <row r="88" spans="1:31" x14ac:dyDescent="0.35">
      <c r="A88">
        <v>1309</v>
      </c>
      <c r="B88" t="s">
        <v>221</v>
      </c>
      <c r="C88" s="109">
        <v>769</v>
      </c>
      <c r="D88" s="107">
        <v>41.309443931517798</v>
      </c>
      <c r="E88" s="112">
        <v>18.615597955635451</v>
      </c>
      <c r="F88">
        <v>0</v>
      </c>
      <c r="G88" s="117">
        <v>0</v>
      </c>
      <c r="H88" s="109">
        <v>0</v>
      </c>
      <c r="I88" s="109">
        <v>0</v>
      </c>
      <c r="J88" s="117">
        <v>0</v>
      </c>
      <c r="K88" s="109">
        <v>0</v>
      </c>
      <c r="L88" s="109">
        <v>0</v>
      </c>
      <c r="M88" s="117">
        <v>0</v>
      </c>
      <c r="N88" s="117">
        <v>0</v>
      </c>
      <c r="O88" s="117">
        <v>0</v>
      </c>
      <c r="P88" s="120">
        <v>0</v>
      </c>
      <c r="Q88" s="120">
        <v>0</v>
      </c>
      <c r="R88" s="120">
        <v>0</v>
      </c>
      <c r="S88" s="117">
        <v>0</v>
      </c>
      <c r="T88" s="117">
        <v>0</v>
      </c>
      <c r="U88" s="117">
        <v>0</v>
      </c>
      <c r="V88" s="117">
        <v>0</v>
      </c>
      <c r="W88" s="117">
        <v>0</v>
      </c>
      <c r="X88" s="117">
        <v>0</v>
      </c>
      <c r="Y88" s="117">
        <v>0</v>
      </c>
      <c r="Z88" s="117">
        <v>0</v>
      </c>
      <c r="AA88" s="117">
        <v>0</v>
      </c>
      <c r="AB88" s="117">
        <v>0</v>
      </c>
      <c r="AC88" s="117">
        <v>0</v>
      </c>
      <c r="AD88" s="117">
        <v>0</v>
      </c>
      <c r="AE88">
        <v>0</v>
      </c>
    </row>
    <row r="89" spans="1:31" x14ac:dyDescent="0.35">
      <c r="A89">
        <v>1316</v>
      </c>
      <c r="B89" t="s">
        <v>419</v>
      </c>
      <c r="C89" s="109">
        <v>4020</v>
      </c>
      <c r="D89" s="107">
        <v>89.287889728029398</v>
      </c>
      <c r="E89" s="112">
        <v>45.022903019042182</v>
      </c>
      <c r="F89">
        <v>0</v>
      </c>
      <c r="G89" s="117">
        <v>0</v>
      </c>
      <c r="H89" s="109">
        <v>0</v>
      </c>
      <c r="I89" s="109">
        <v>0</v>
      </c>
      <c r="J89" s="117">
        <v>0</v>
      </c>
      <c r="K89" s="109">
        <v>0</v>
      </c>
      <c r="L89" s="109">
        <v>0</v>
      </c>
      <c r="M89" s="117">
        <v>0</v>
      </c>
      <c r="N89" s="117">
        <v>0</v>
      </c>
      <c r="O89" s="117">
        <v>0</v>
      </c>
      <c r="P89" s="120">
        <v>0</v>
      </c>
      <c r="Q89" s="120">
        <v>0</v>
      </c>
      <c r="R89" s="120">
        <v>0</v>
      </c>
      <c r="S89" s="117">
        <v>0</v>
      </c>
      <c r="T89" s="117">
        <v>0</v>
      </c>
      <c r="U89" s="117">
        <v>0</v>
      </c>
      <c r="V89" s="117">
        <v>0</v>
      </c>
      <c r="W89" s="117">
        <v>0</v>
      </c>
      <c r="X89" s="117">
        <v>0</v>
      </c>
      <c r="Y89" s="117">
        <v>0</v>
      </c>
      <c r="Z89" s="117">
        <v>0</v>
      </c>
      <c r="AA89" s="117">
        <v>0</v>
      </c>
      <c r="AB89" s="117">
        <v>0</v>
      </c>
      <c r="AC89" s="117">
        <v>0</v>
      </c>
      <c r="AD89" s="117">
        <v>0</v>
      </c>
      <c r="AE89">
        <v>0</v>
      </c>
    </row>
    <row r="90" spans="1:31" x14ac:dyDescent="0.35">
      <c r="A90">
        <v>1380</v>
      </c>
      <c r="B90" t="s">
        <v>223</v>
      </c>
      <c r="C90" s="109">
        <v>2408</v>
      </c>
      <c r="D90" s="107">
        <v>98.6146056478552</v>
      </c>
      <c r="E90" s="112">
        <v>24.418289605079128</v>
      </c>
      <c r="F90">
        <v>0</v>
      </c>
      <c r="G90" s="117">
        <v>0</v>
      </c>
      <c r="H90" s="109">
        <v>0</v>
      </c>
      <c r="I90" s="109">
        <v>0</v>
      </c>
      <c r="J90" s="117">
        <v>0</v>
      </c>
      <c r="K90" s="109">
        <v>0</v>
      </c>
      <c r="L90" s="109">
        <v>0</v>
      </c>
      <c r="M90" s="117">
        <v>0</v>
      </c>
      <c r="N90" s="117">
        <v>0</v>
      </c>
      <c r="O90" s="117">
        <v>0</v>
      </c>
      <c r="P90" s="120">
        <v>0</v>
      </c>
      <c r="Q90" s="120">
        <v>0</v>
      </c>
      <c r="R90" s="120">
        <v>0</v>
      </c>
      <c r="S90" s="117">
        <v>0</v>
      </c>
      <c r="T90" s="117">
        <v>0</v>
      </c>
      <c r="U90" s="117">
        <v>0</v>
      </c>
      <c r="V90" s="117">
        <v>0</v>
      </c>
      <c r="W90" s="117">
        <v>0</v>
      </c>
      <c r="X90" s="117">
        <v>0</v>
      </c>
      <c r="Y90" s="117">
        <v>0</v>
      </c>
      <c r="Z90" s="117">
        <v>0</v>
      </c>
      <c r="AA90" s="117">
        <v>0</v>
      </c>
      <c r="AB90" s="117">
        <v>0</v>
      </c>
      <c r="AC90" s="117">
        <v>0</v>
      </c>
      <c r="AD90" s="117">
        <v>0</v>
      </c>
      <c r="AE90">
        <v>0</v>
      </c>
    </row>
    <row r="91" spans="1:31" x14ac:dyDescent="0.35">
      <c r="A91">
        <v>1407</v>
      </c>
      <c r="B91" t="s">
        <v>224</v>
      </c>
      <c r="C91" s="109">
        <v>1515</v>
      </c>
      <c r="D91" s="107">
        <v>140.88414118882301</v>
      </c>
      <c r="E91" s="112">
        <v>10.753516948153083</v>
      </c>
      <c r="F91">
        <v>0</v>
      </c>
      <c r="G91" s="117">
        <v>0</v>
      </c>
      <c r="H91" s="109">
        <v>0</v>
      </c>
      <c r="I91" s="109">
        <v>0</v>
      </c>
      <c r="J91" s="117">
        <v>0</v>
      </c>
      <c r="K91" s="109">
        <v>0</v>
      </c>
      <c r="L91" s="109">
        <v>0</v>
      </c>
      <c r="M91" s="117">
        <v>0</v>
      </c>
      <c r="N91" s="117">
        <v>0</v>
      </c>
      <c r="O91" s="117">
        <v>0</v>
      </c>
      <c r="P91" s="120">
        <v>0</v>
      </c>
      <c r="Q91" s="120">
        <v>0</v>
      </c>
      <c r="R91" s="120">
        <v>0</v>
      </c>
      <c r="S91" s="117">
        <v>0</v>
      </c>
      <c r="T91" s="117">
        <v>0</v>
      </c>
      <c r="U91" s="117">
        <v>0</v>
      </c>
      <c r="V91" s="117">
        <v>0</v>
      </c>
      <c r="W91" s="117">
        <v>0</v>
      </c>
      <c r="X91" s="117">
        <v>0</v>
      </c>
      <c r="Y91" s="117">
        <v>0</v>
      </c>
      <c r="Z91" s="117">
        <v>0</v>
      </c>
      <c r="AA91" s="117">
        <v>0</v>
      </c>
      <c r="AB91" s="117">
        <v>0</v>
      </c>
      <c r="AC91" s="117">
        <v>0</v>
      </c>
      <c r="AD91" s="117">
        <v>0</v>
      </c>
      <c r="AE91">
        <v>0</v>
      </c>
    </row>
    <row r="92" spans="1:31" x14ac:dyDescent="0.35">
      <c r="A92">
        <v>2744</v>
      </c>
      <c r="B92" t="s">
        <v>84</v>
      </c>
      <c r="C92" s="109">
        <v>692</v>
      </c>
      <c r="D92" s="107">
        <v>85.113563278088705</v>
      </c>
      <c r="E92" s="112">
        <v>8.1303140574558199</v>
      </c>
      <c r="F92">
        <v>1</v>
      </c>
      <c r="G92" s="117">
        <v>276800</v>
      </c>
      <c r="H92" s="109">
        <v>692</v>
      </c>
      <c r="I92" s="109">
        <v>0</v>
      </c>
      <c r="J92" s="117">
        <v>0</v>
      </c>
      <c r="K92" s="109">
        <v>0</v>
      </c>
      <c r="L92" s="109">
        <v>1</v>
      </c>
      <c r="M92" s="117">
        <v>276800</v>
      </c>
      <c r="N92" s="117">
        <v>692</v>
      </c>
      <c r="O92" s="117">
        <v>0</v>
      </c>
      <c r="P92" s="120">
        <v>0</v>
      </c>
      <c r="Q92" s="120">
        <v>0</v>
      </c>
      <c r="R92" s="120">
        <v>0</v>
      </c>
      <c r="S92" s="117">
        <v>276800</v>
      </c>
      <c r="T92" s="117">
        <v>273479</v>
      </c>
      <c r="U92" s="117">
        <v>273479</v>
      </c>
      <c r="V92" s="117">
        <v>259805</v>
      </c>
      <c r="W92" s="117">
        <v>13674</v>
      </c>
      <c r="X92" s="117">
        <v>273479</v>
      </c>
      <c r="Y92" s="117">
        <v>0</v>
      </c>
      <c r="Z92" s="117">
        <v>276612</v>
      </c>
      <c r="AA92" s="117">
        <v>-3133</v>
      </c>
      <c r="AB92" s="117">
        <v>262781</v>
      </c>
      <c r="AC92" s="117">
        <v>10698</v>
      </c>
      <c r="AD92" s="117">
        <v>273479</v>
      </c>
      <c r="AE92">
        <v>0</v>
      </c>
    </row>
    <row r="93" spans="1:31" x14ac:dyDescent="0.35">
      <c r="A93">
        <v>1428</v>
      </c>
      <c r="B93" t="s">
        <v>225</v>
      </c>
      <c r="C93" s="109">
        <v>1161</v>
      </c>
      <c r="D93" s="107">
        <v>187.69413318346099</v>
      </c>
      <c r="E93" s="112">
        <v>6.1855955767417861</v>
      </c>
      <c r="F93">
        <v>0</v>
      </c>
      <c r="G93" s="117">
        <v>0</v>
      </c>
      <c r="H93" s="109">
        <v>0</v>
      </c>
      <c r="I93" s="109">
        <v>0</v>
      </c>
      <c r="J93" s="117">
        <v>0</v>
      </c>
      <c r="K93" s="109">
        <v>0</v>
      </c>
      <c r="L93" s="109">
        <v>0</v>
      </c>
      <c r="M93" s="117">
        <v>0</v>
      </c>
      <c r="N93" s="117">
        <v>0</v>
      </c>
      <c r="O93" s="117">
        <v>0</v>
      </c>
      <c r="P93" s="120">
        <v>0</v>
      </c>
      <c r="Q93" s="120">
        <v>0</v>
      </c>
      <c r="R93" s="120">
        <v>0</v>
      </c>
      <c r="S93" s="117">
        <v>0</v>
      </c>
      <c r="T93" s="117">
        <v>0</v>
      </c>
      <c r="U93" s="117">
        <v>0</v>
      </c>
      <c r="V93" s="117">
        <v>0</v>
      </c>
      <c r="W93" s="117">
        <v>0</v>
      </c>
      <c r="X93" s="117">
        <v>0</v>
      </c>
      <c r="Y93" s="117">
        <v>0</v>
      </c>
      <c r="Z93" s="117">
        <v>0</v>
      </c>
      <c r="AA93" s="117">
        <v>0</v>
      </c>
      <c r="AB93" s="117">
        <v>0</v>
      </c>
      <c r="AC93" s="117">
        <v>0</v>
      </c>
      <c r="AD93" s="117">
        <v>0</v>
      </c>
      <c r="AE93">
        <v>0</v>
      </c>
    </row>
    <row r="94" spans="1:31" x14ac:dyDescent="0.35">
      <c r="A94">
        <v>1449</v>
      </c>
      <c r="B94" t="s">
        <v>48</v>
      </c>
      <c r="C94" s="109">
        <v>86</v>
      </c>
      <c r="D94" s="107">
        <v>11.287194759964301</v>
      </c>
      <c r="E94" s="112">
        <v>7.6192536612411565</v>
      </c>
      <c r="F94">
        <v>1</v>
      </c>
      <c r="G94" s="117">
        <v>34400</v>
      </c>
      <c r="H94" s="109">
        <v>86</v>
      </c>
      <c r="I94" s="109">
        <v>0</v>
      </c>
      <c r="J94" s="117">
        <v>0</v>
      </c>
      <c r="K94" s="109">
        <v>0</v>
      </c>
      <c r="L94" s="109">
        <v>1</v>
      </c>
      <c r="M94" s="117">
        <v>34400</v>
      </c>
      <c r="N94" s="117">
        <v>86</v>
      </c>
      <c r="O94" s="117">
        <v>0</v>
      </c>
      <c r="P94" s="120">
        <v>0</v>
      </c>
      <c r="Q94" s="120">
        <v>0</v>
      </c>
      <c r="R94" s="120">
        <v>0</v>
      </c>
      <c r="S94" s="117">
        <v>34400</v>
      </c>
      <c r="T94" s="117">
        <v>33987</v>
      </c>
      <c r="U94" s="117">
        <v>33987</v>
      </c>
      <c r="V94" s="117">
        <v>32288</v>
      </c>
      <c r="W94" s="117">
        <v>1699</v>
      </c>
      <c r="X94" s="117">
        <v>33987</v>
      </c>
      <c r="Y94" s="117">
        <v>0</v>
      </c>
      <c r="Z94" s="117">
        <v>34377</v>
      </c>
      <c r="AA94" s="117">
        <v>-390</v>
      </c>
      <c r="AB94" s="117">
        <v>32658</v>
      </c>
      <c r="AC94" s="117">
        <v>1329</v>
      </c>
      <c r="AD94" s="117">
        <v>33987</v>
      </c>
      <c r="AE94">
        <v>0</v>
      </c>
    </row>
    <row r="95" spans="1:31" x14ac:dyDescent="0.35">
      <c r="A95">
        <v>1491</v>
      </c>
      <c r="B95" t="s">
        <v>422</v>
      </c>
      <c r="C95" s="109">
        <v>375</v>
      </c>
      <c r="D95" s="107">
        <v>675.39497081592594</v>
      </c>
      <c r="E95" s="112">
        <v>0.55523066680075051</v>
      </c>
      <c r="F95">
        <v>1</v>
      </c>
      <c r="G95" s="117">
        <v>150000</v>
      </c>
      <c r="H95" s="109">
        <v>375</v>
      </c>
      <c r="I95" s="109">
        <v>0</v>
      </c>
      <c r="J95" s="117">
        <v>0</v>
      </c>
      <c r="K95" s="109">
        <v>0</v>
      </c>
      <c r="L95" s="109">
        <v>1</v>
      </c>
      <c r="M95" s="117">
        <v>150000</v>
      </c>
      <c r="N95" s="117">
        <v>375</v>
      </c>
      <c r="O95" s="117">
        <v>0</v>
      </c>
      <c r="P95" s="120">
        <v>0</v>
      </c>
      <c r="Q95" s="120">
        <v>0</v>
      </c>
      <c r="R95" s="120">
        <v>0</v>
      </c>
      <c r="S95" s="117">
        <v>150000</v>
      </c>
      <c r="T95" s="117">
        <v>148200</v>
      </c>
      <c r="U95" s="117">
        <v>148200</v>
      </c>
      <c r="V95" s="117">
        <v>140790</v>
      </c>
      <c r="W95" s="117">
        <v>7410</v>
      </c>
      <c r="X95" s="117">
        <v>148200</v>
      </c>
      <c r="Y95" s="117">
        <v>0</v>
      </c>
      <c r="Z95" s="117">
        <v>149898</v>
      </c>
      <c r="AA95" s="117">
        <v>-1698</v>
      </c>
      <c r="AB95" s="117">
        <v>142403</v>
      </c>
      <c r="AC95" s="117">
        <v>5797</v>
      </c>
      <c r="AD95" s="117">
        <v>148200</v>
      </c>
      <c r="AE95">
        <v>0</v>
      </c>
    </row>
    <row r="96" spans="1:31" x14ac:dyDescent="0.35">
      <c r="A96">
        <v>1499</v>
      </c>
      <c r="B96" t="s">
        <v>423</v>
      </c>
      <c r="C96" s="109">
        <v>996</v>
      </c>
      <c r="D96" s="107">
        <v>294.71925339029502</v>
      </c>
      <c r="E96" s="112">
        <v>3.3794873885656966</v>
      </c>
      <c r="F96">
        <v>0</v>
      </c>
      <c r="G96" s="117">
        <v>0</v>
      </c>
      <c r="H96" s="109">
        <v>0</v>
      </c>
      <c r="I96" s="109">
        <v>1</v>
      </c>
      <c r="J96" s="117">
        <v>99600</v>
      </c>
      <c r="K96" s="109">
        <v>996</v>
      </c>
      <c r="L96" s="109">
        <v>1</v>
      </c>
      <c r="M96" s="117">
        <v>99600</v>
      </c>
      <c r="N96" s="117">
        <v>996</v>
      </c>
      <c r="O96" s="117">
        <v>0</v>
      </c>
      <c r="P96" s="120">
        <v>0</v>
      </c>
      <c r="Q96" s="120">
        <v>0</v>
      </c>
      <c r="R96" s="120">
        <v>0</v>
      </c>
      <c r="S96" s="117">
        <v>99600</v>
      </c>
      <c r="T96" s="117">
        <v>98405</v>
      </c>
      <c r="U96" s="117">
        <v>98405</v>
      </c>
      <c r="V96" s="117">
        <v>93485</v>
      </c>
      <c r="W96" s="117">
        <v>4920</v>
      </c>
      <c r="X96" s="117">
        <v>98405</v>
      </c>
      <c r="Y96" s="117">
        <v>0</v>
      </c>
      <c r="Z96" s="117">
        <v>0</v>
      </c>
      <c r="AA96" s="117">
        <v>98405</v>
      </c>
      <c r="AB96" s="117">
        <v>0</v>
      </c>
      <c r="AC96" s="117">
        <v>98405</v>
      </c>
      <c r="AD96" s="117">
        <v>98405</v>
      </c>
      <c r="AE96">
        <v>0</v>
      </c>
    </row>
    <row r="97" spans="1:31" x14ac:dyDescent="0.35">
      <c r="A97">
        <v>1540</v>
      </c>
      <c r="B97" t="s">
        <v>227</v>
      </c>
      <c r="C97" s="109">
        <v>1597</v>
      </c>
      <c r="D97" s="107">
        <v>92.435674791914295</v>
      </c>
      <c r="E97" s="112">
        <v>17.276879339011391</v>
      </c>
      <c r="F97">
        <v>0</v>
      </c>
      <c r="G97" s="117">
        <v>0</v>
      </c>
      <c r="H97" s="109">
        <v>0</v>
      </c>
      <c r="I97" s="109">
        <v>0</v>
      </c>
      <c r="J97" s="117">
        <v>0</v>
      </c>
      <c r="K97" s="109">
        <v>0</v>
      </c>
      <c r="L97" s="109">
        <v>0</v>
      </c>
      <c r="M97" s="117">
        <v>0</v>
      </c>
      <c r="N97" s="117">
        <v>0</v>
      </c>
      <c r="O97" s="117">
        <v>0</v>
      </c>
      <c r="P97" s="120">
        <v>0</v>
      </c>
      <c r="Q97" s="120">
        <v>0</v>
      </c>
      <c r="R97" s="120">
        <v>0</v>
      </c>
      <c r="S97" s="117">
        <v>0</v>
      </c>
      <c r="T97" s="117">
        <v>0</v>
      </c>
      <c r="U97" s="117">
        <v>0</v>
      </c>
      <c r="V97" s="117">
        <v>0</v>
      </c>
      <c r="W97" s="117">
        <v>0</v>
      </c>
      <c r="X97" s="117">
        <v>0</v>
      </c>
      <c r="Y97" s="117">
        <v>0</v>
      </c>
      <c r="Z97" s="117">
        <v>0</v>
      </c>
      <c r="AA97" s="117">
        <v>0</v>
      </c>
      <c r="AB97" s="117">
        <v>0</v>
      </c>
      <c r="AC97" s="117">
        <v>0</v>
      </c>
      <c r="AD97" s="117">
        <v>0</v>
      </c>
      <c r="AE97">
        <v>0</v>
      </c>
    </row>
    <row r="98" spans="1:31" x14ac:dyDescent="0.35">
      <c r="A98">
        <v>1554</v>
      </c>
      <c r="B98" t="s">
        <v>228</v>
      </c>
      <c r="C98" s="109">
        <v>11230</v>
      </c>
      <c r="D98" s="107">
        <v>196.715788914646</v>
      </c>
      <c r="E98" s="112">
        <v>57.087435949905583</v>
      </c>
      <c r="F98">
        <v>0</v>
      </c>
      <c r="G98" s="117">
        <v>0</v>
      </c>
      <c r="H98" s="109">
        <v>0</v>
      </c>
      <c r="I98" s="109">
        <v>0</v>
      </c>
      <c r="J98" s="117">
        <v>0</v>
      </c>
      <c r="K98" s="109">
        <v>0</v>
      </c>
      <c r="L98" s="109">
        <v>0</v>
      </c>
      <c r="M98" s="117">
        <v>0</v>
      </c>
      <c r="N98" s="117">
        <v>0</v>
      </c>
      <c r="O98" s="117">
        <v>0</v>
      </c>
      <c r="P98" s="120">
        <v>0</v>
      </c>
      <c r="Q98" s="120">
        <v>0</v>
      </c>
      <c r="R98" s="120">
        <v>0</v>
      </c>
      <c r="S98" s="117">
        <v>0</v>
      </c>
      <c r="T98" s="117">
        <v>0</v>
      </c>
      <c r="U98" s="117">
        <v>0</v>
      </c>
      <c r="V98" s="117">
        <v>0</v>
      </c>
      <c r="W98" s="117">
        <v>0</v>
      </c>
      <c r="X98" s="117">
        <v>0</v>
      </c>
      <c r="Y98" s="117">
        <v>0</v>
      </c>
      <c r="Z98" s="117">
        <v>0</v>
      </c>
      <c r="AA98" s="117">
        <v>0</v>
      </c>
      <c r="AB98" s="117">
        <v>0</v>
      </c>
      <c r="AC98" s="117">
        <v>0</v>
      </c>
      <c r="AD98" s="117">
        <v>0</v>
      </c>
      <c r="AE98">
        <v>0</v>
      </c>
    </row>
    <row r="99" spans="1:31" x14ac:dyDescent="0.35">
      <c r="A99">
        <v>1561</v>
      </c>
      <c r="B99" t="s">
        <v>49</v>
      </c>
      <c r="C99" s="109">
        <v>617</v>
      </c>
      <c r="D99" s="107">
        <v>81.424137162600601</v>
      </c>
      <c r="E99" s="112">
        <v>7.577605627774437</v>
      </c>
      <c r="F99">
        <v>1</v>
      </c>
      <c r="G99" s="117">
        <v>246800</v>
      </c>
      <c r="H99" s="109">
        <v>617</v>
      </c>
      <c r="I99" s="109">
        <v>0</v>
      </c>
      <c r="J99" s="117">
        <v>0</v>
      </c>
      <c r="K99" s="109">
        <v>0</v>
      </c>
      <c r="L99" s="109">
        <v>1</v>
      </c>
      <c r="M99" s="117">
        <v>246800</v>
      </c>
      <c r="N99" s="117">
        <v>617</v>
      </c>
      <c r="O99" s="117">
        <v>0</v>
      </c>
      <c r="P99" s="120">
        <v>0</v>
      </c>
      <c r="Q99" s="120">
        <v>0</v>
      </c>
      <c r="R99" s="120">
        <v>0</v>
      </c>
      <c r="S99" s="117">
        <v>246800</v>
      </c>
      <c r="T99" s="117">
        <v>243839</v>
      </c>
      <c r="U99" s="117">
        <v>243839</v>
      </c>
      <c r="V99" s="117">
        <v>231647</v>
      </c>
      <c r="W99" s="117">
        <v>12192</v>
      </c>
      <c r="X99" s="117">
        <v>243839</v>
      </c>
      <c r="Y99" s="117">
        <v>0</v>
      </c>
      <c r="Z99" s="117">
        <v>246632</v>
      </c>
      <c r="AA99" s="117">
        <v>-2793</v>
      </c>
      <c r="AB99" s="117">
        <v>234300</v>
      </c>
      <c r="AC99" s="117">
        <v>9539</v>
      </c>
      <c r="AD99" s="117">
        <v>243839</v>
      </c>
      <c r="AE99">
        <v>0</v>
      </c>
    </row>
    <row r="100" spans="1:31" x14ac:dyDescent="0.35">
      <c r="A100">
        <v>1568</v>
      </c>
      <c r="B100" t="s">
        <v>229</v>
      </c>
      <c r="C100" s="109">
        <v>1973</v>
      </c>
      <c r="D100" s="107">
        <v>91.724023211650106</v>
      </c>
      <c r="E100" s="112">
        <v>21.510177278719759</v>
      </c>
      <c r="F100">
        <v>0</v>
      </c>
      <c r="G100" s="117">
        <v>0</v>
      </c>
      <c r="H100" s="109">
        <v>0</v>
      </c>
      <c r="I100" s="109">
        <v>0</v>
      </c>
      <c r="J100" s="117">
        <v>0</v>
      </c>
      <c r="K100" s="109">
        <v>0</v>
      </c>
      <c r="L100" s="109">
        <v>0</v>
      </c>
      <c r="M100" s="117">
        <v>0</v>
      </c>
      <c r="N100" s="117">
        <v>0</v>
      </c>
      <c r="O100" s="117">
        <v>0</v>
      </c>
      <c r="P100" s="120">
        <v>0</v>
      </c>
      <c r="Q100" s="120">
        <v>0</v>
      </c>
      <c r="R100" s="120">
        <v>0</v>
      </c>
      <c r="S100" s="117">
        <v>0</v>
      </c>
      <c r="T100" s="117">
        <v>0</v>
      </c>
      <c r="U100" s="117">
        <v>0</v>
      </c>
      <c r="V100" s="117">
        <v>0</v>
      </c>
      <c r="W100" s="117">
        <v>0</v>
      </c>
      <c r="X100" s="117">
        <v>0</v>
      </c>
      <c r="Y100" s="117">
        <v>0</v>
      </c>
      <c r="Z100" s="117">
        <v>0</v>
      </c>
      <c r="AA100" s="117">
        <v>0</v>
      </c>
      <c r="AB100" s="117">
        <v>0</v>
      </c>
      <c r="AC100" s="117">
        <v>0</v>
      </c>
      <c r="AD100" s="117">
        <v>0</v>
      </c>
      <c r="AE100">
        <v>0</v>
      </c>
    </row>
    <row r="101" spans="1:31" x14ac:dyDescent="0.35">
      <c r="A101">
        <v>1582</v>
      </c>
      <c r="B101" t="s">
        <v>50</v>
      </c>
      <c r="C101" s="109">
        <v>257</v>
      </c>
      <c r="D101" s="107">
        <v>322.49790860224198</v>
      </c>
      <c r="E101" s="112">
        <v>0.79690439269476043</v>
      </c>
      <c r="F101">
        <v>1</v>
      </c>
      <c r="G101" s="117">
        <v>102800</v>
      </c>
      <c r="H101" s="109">
        <v>257</v>
      </c>
      <c r="I101" s="109">
        <v>0</v>
      </c>
      <c r="J101" s="117">
        <v>0</v>
      </c>
      <c r="K101" s="109">
        <v>0</v>
      </c>
      <c r="L101" s="109">
        <v>1</v>
      </c>
      <c r="M101" s="117">
        <v>102800</v>
      </c>
      <c r="N101" s="117">
        <v>257</v>
      </c>
      <c r="O101" s="117">
        <v>0</v>
      </c>
      <c r="P101" s="120">
        <v>0</v>
      </c>
      <c r="Q101" s="120">
        <v>0</v>
      </c>
      <c r="R101" s="120">
        <v>0</v>
      </c>
      <c r="S101" s="117">
        <v>102800</v>
      </c>
      <c r="T101" s="117">
        <v>101567</v>
      </c>
      <c r="U101" s="117">
        <v>101567</v>
      </c>
      <c r="V101" s="117">
        <v>96489</v>
      </c>
      <c r="W101" s="117">
        <v>5078</v>
      </c>
      <c r="X101" s="117">
        <v>101567</v>
      </c>
      <c r="Y101" s="117">
        <v>0</v>
      </c>
      <c r="Z101" s="117">
        <v>102730</v>
      </c>
      <c r="AA101" s="117">
        <v>-1163</v>
      </c>
      <c r="AB101" s="117">
        <v>97594</v>
      </c>
      <c r="AC101" s="117">
        <v>3973</v>
      </c>
      <c r="AD101" s="117">
        <v>101567</v>
      </c>
      <c r="AE101">
        <v>0</v>
      </c>
    </row>
    <row r="102" spans="1:31" x14ac:dyDescent="0.35">
      <c r="A102">
        <v>1600</v>
      </c>
      <c r="B102" t="s">
        <v>51</v>
      </c>
      <c r="C102" s="109">
        <v>663</v>
      </c>
      <c r="D102" s="107">
        <v>125.36788800167901</v>
      </c>
      <c r="E102" s="112">
        <v>5.2884355840079298</v>
      </c>
      <c r="F102">
        <v>1</v>
      </c>
      <c r="G102" s="117">
        <v>265200</v>
      </c>
      <c r="H102" s="109">
        <v>663</v>
      </c>
      <c r="I102" s="109">
        <v>0</v>
      </c>
      <c r="J102" s="117">
        <v>0</v>
      </c>
      <c r="K102" s="109">
        <v>0</v>
      </c>
      <c r="L102" s="109">
        <v>1</v>
      </c>
      <c r="M102" s="117">
        <v>265200</v>
      </c>
      <c r="N102" s="117">
        <v>663</v>
      </c>
      <c r="O102" s="117">
        <v>0</v>
      </c>
      <c r="P102" s="120">
        <v>0</v>
      </c>
      <c r="Q102" s="120">
        <v>0</v>
      </c>
      <c r="R102" s="120">
        <v>0</v>
      </c>
      <c r="S102" s="117">
        <v>265200</v>
      </c>
      <c r="T102" s="117">
        <v>262018</v>
      </c>
      <c r="U102" s="117">
        <v>262018</v>
      </c>
      <c r="V102" s="117">
        <v>248917</v>
      </c>
      <c r="W102" s="117">
        <v>13101</v>
      </c>
      <c r="X102" s="117">
        <v>262018</v>
      </c>
      <c r="Y102" s="117">
        <v>0</v>
      </c>
      <c r="Z102" s="117">
        <v>265020</v>
      </c>
      <c r="AA102" s="117">
        <v>-3002</v>
      </c>
      <c r="AB102" s="117">
        <v>251769</v>
      </c>
      <c r="AC102" s="117">
        <v>10249</v>
      </c>
      <c r="AD102" s="117">
        <v>262018</v>
      </c>
      <c r="AE102">
        <v>0</v>
      </c>
    </row>
    <row r="103" spans="1:31" x14ac:dyDescent="0.35">
      <c r="A103">
        <v>1645</v>
      </c>
      <c r="B103" t="s">
        <v>231</v>
      </c>
      <c r="C103" s="109">
        <v>1054</v>
      </c>
      <c r="D103" s="107">
        <v>88.605165769506897</v>
      </c>
      <c r="E103" s="112">
        <v>11.895468970080408</v>
      </c>
      <c r="F103">
        <v>0</v>
      </c>
      <c r="G103" s="117">
        <v>0</v>
      </c>
      <c r="H103" s="109">
        <v>0</v>
      </c>
      <c r="I103" s="109">
        <v>0</v>
      </c>
      <c r="J103" s="117">
        <v>0</v>
      </c>
      <c r="K103" s="109">
        <v>0</v>
      </c>
      <c r="L103" s="109">
        <v>0</v>
      </c>
      <c r="M103" s="117">
        <v>0</v>
      </c>
      <c r="N103" s="117">
        <v>0</v>
      </c>
      <c r="O103" s="117">
        <v>0</v>
      </c>
      <c r="P103" s="120">
        <v>0</v>
      </c>
      <c r="Q103" s="120">
        <v>0</v>
      </c>
      <c r="R103" s="120">
        <v>0</v>
      </c>
      <c r="S103" s="117">
        <v>0</v>
      </c>
      <c r="T103" s="117">
        <v>0</v>
      </c>
      <c r="U103" s="117">
        <v>0</v>
      </c>
      <c r="V103" s="117">
        <v>0</v>
      </c>
      <c r="W103" s="117">
        <v>0</v>
      </c>
      <c r="X103" s="117">
        <v>0</v>
      </c>
      <c r="Y103" s="117">
        <v>0</v>
      </c>
      <c r="Z103" s="117">
        <v>0</v>
      </c>
      <c r="AA103" s="117">
        <v>0</v>
      </c>
      <c r="AB103" s="117">
        <v>0</v>
      </c>
      <c r="AC103" s="117">
        <v>0</v>
      </c>
      <c r="AD103" s="117">
        <v>0</v>
      </c>
      <c r="AE103">
        <v>0</v>
      </c>
    </row>
    <row r="104" spans="1:31" x14ac:dyDescent="0.35">
      <c r="A104">
        <v>1631</v>
      </c>
      <c r="B104" t="s">
        <v>52</v>
      </c>
      <c r="C104" s="109">
        <v>419</v>
      </c>
      <c r="D104" s="107">
        <v>54.34930634226</v>
      </c>
      <c r="E104" s="112">
        <v>7.7093900216754223</v>
      </c>
      <c r="F104">
        <v>1</v>
      </c>
      <c r="G104" s="117">
        <v>167600</v>
      </c>
      <c r="H104" s="109">
        <v>419</v>
      </c>
      <c r="I104" s="109">
        <v>0</v>
      </c>
      <c r="J104" s="117">
        <v>0</v>
      </c>
      <c r="K104" s="109">
        <v>0</v>
      </c>
      <c r="L104" s="109">
        <v>1</v>
      </c>
      <c r="M104" s="117">
        <v>167600</v>
      </c>
      <c r="N104" s="117">
        <v>419</v>
      </c>
      <c r="O104" s="117">
        <v>0</v>
      </c>
      <c r="P104" s="120">
        <v>0</v>
      </c>
      <c r="Q104" s="120">
        <v>0</v>
      </c>
      <c r="R104" s="120">
        <v>0</v>
      </c>
      <c r="S104" s="117">
        <v>167600</v>
      </c>
      <c r="T104" s="117">
        <v>165589</v>
      </c>
      <c r="U104" s="117">
        <v>165589</v>
      </c>
      <c r="V104" s="117">
        <v>157310</v>
      </c>
      <c r="W104" s="117">
        <v>8279</v>
      </c>
      <c r="X104" s="117">
        <v>165589</v>
      </c>
      <c r="Y104" s="117">
        <v>0</v>
      </c>
      <c r="Z104" s="117">
        <v>167486</v>
      </c>
      <c r="AA104" s="117">
        <v>-1897</v>
      </c>
      <c r="AB104" s="117">
        <v>159112</v>
      </c>
      <c r="AC104" s="117">
        <v>6477</v>
      </c>
      <c r="AD104" s="117">
        <v>165589</v>
      </c>
      <c r="AE104">
        <v>0</v>
      </c>
    </row>
    <row r="105" spans="1:31" x14ac:dyDescent="0.35">
      <c r="A105">
        <v>1638</v>
      </c>
      <c r="B105" t="s">
        <v>230</v>
      </c>
      <c r="C105" s="109">
        <v>2968</v>
      </c>
      <c r="D105" s="107">
        <v>87.936248001743905</v>
      </c>
      <c r="E105" s="112">
        <v>33.751724316702031</v>
      </c>
      <c r="F105">
        <v>0</v>
      </c>
      <c r="G105" s="117">
        <v>0</v>
      </c>
      <c r="H105" s="109">
        <v>0</v>
      </c>
      <c r="I105" s="109">
        <v>0</v>
      </c>
      <c r="J105" s="117">
        <v>0</v>
      </c>
      <c r="K105" s="109">
        <v>0</v>
      </c>
      <c r="L105" s="109">
        <v>0</v>
      </c>
      <c r="M105" s="117">
        <v>0</v>
      </c>
      <c r="N105" s="117">
        <v>0</v>
      </c>
      <c r="O105" s="117">
        <v>0</v>
      </c>
      <c r="P105" s="120">
        <v>0</v>
      </c>
      <c r="Q105" s="120">
        <v>0</v>
      </c>
      <c r="R105" s="120">
        <v>0</v>
      </c>
      <c r="S105" s="117">
        <v>0</v>
      </c>
      <c r="T105" s="117">
        <v>0</v>
      </c>
      <c r="U105" s="117">
        <v>0</v>
      </c>
      <c r="V105" s="117">
        <v>0</v>
      </c>
      <c r="W105" s="117">
        <v>0</v>
      </c>
      <c r="X105" s="117">
        <v>0</v>
      </c>
      <c r="Y105" s="117">
        <v>0</v>
      </c>
      <c r="Z105" s="117">
        <v>0</v>
      </c>
      <c r="AA105" s="117">
        <v>0</v>
      </c>
      <c r="AB105" s="117">
        <v>0</v>
      </c>
      <c r="AC105" s="117">
        <v>0</v>
      </c>
      <c r="AD105" s="117">
        <v>0</v>
      </c>
      <c r="AE105">
        <v>0</v>
      </c>
    </row>
    <row r="106" spans="1:31" x14ac:dyDescent="0.35">
      <c r="A106">
        <v>1659</v>
      </c>
      <c r="B106" t="s">
        <v>232</v>
      </c>
      <c r="C106" s="109">
        <v>1709</v>
      </c>
      <c r="D106" s="107">
        <v>230.36874016822401</v>
      </c>
      <c r="E106" s="112">
        <v>7.418541242844074</v>
      </c>
      <c r="F106">
        <v>0</v>
      </c>
      <c r="G106" s="117">
        <v>0</v>
      </c>
      <c r="H106" s="109">
        <v>0</v>
      </c>
      <c r="I106" s="109">
        <v>0</v>
      </c>
      <c r="J106" s="117">
        <v>0</v>
      </c>
      <c r="K106" s="109">
        <v>0</v>
      </c>
      <c r="L106" s="109">
        <v>0</v>
      </c>
      <c r="M106" s="117">
        <v>0</v>
      </c>
      <c r="N106" s="117">
        <v>0</v>
      </c>
      <c r="O106" s="117">
        <v>0</v>
      </c>
      <c r="P106" s="120">
        <v>0</v>
      </c>
      <c r="Q106" s="120">
        <v>0</v>
      </c>
      <c r="R106" s="120">
        <v>0</v>
      </c>
      <c r="S106" s="117">
        <v>0</v>
      </c>
      <c r="T106" s="117">
        <v>0</v>
      </c>
      <c r="U106" s="117">
        <v>0</v>
      </c>
      <c r="V106" s="117">
        <v>0</v>
      </c>
      <c r="W106" s="117">
        <v>0</v>
      </c>
      <c r="X106" s="117">
        <v>0</v>
      </c>
      <c r="Y106" s="117">
        <v>0</v>
      </c>
      <c r="Z106" s="117">
        <v>0</v>
      </c>
      <c r="AA106" s="117">
        <v>0</v>
      </c>
      <c r="AB106" s="117">
        <v>0</v>
      </c>
      <c r="AC106" s="117">
        <v>0</v>
      </c>
      <c r="AD106" s="117">
        <v>0</v>
      </c>
      <c r="AE106">
        <v>0</v>
      </c>
    </row>
    <row r="107" spans="1:31" x14ac:dyDescent="0.35">
      <c r="A107">
        <v>714</v>
      </c>
      <c r="B107" t="s">
        <v>209</v>
      </c>
      <c r="C107" s="109">
        <v>7821</v>
      </c>
      <c r="D107" s="107">
        <v>32.874599380051301</v>
      </c>
      <c r="E107" s="112">
        <v>237.90403982066093</v>
      </c>
      <c r="F107">
        <v>0</v>
      </c>
      <c r="G107" s="117">
        <v>0</v>
      </c>
      <c r="H107" s="109">
        <v>0</v>
      </c>
      <c r="I107" s="109">
        <v>0</v>
      </c>
      <c r="J107" s="117">
        <v>0</v>
      </c>
      <c r="K107" s="109">
        <v>0</v>
      </c>
      <c r="L107" s="109">
        <v>0</v>
      </c>
      <c r="M107" s="117">
        <v>0</v>
      </c>
      <c r="N107" s="117">
        <v>0</v>
      </c>
      <c r="O107" s="117">
        <v>0</v>
      </c>
      <c r="P107" s="120">
        <v>0</v>
      </c>
      <c r="Q107" s="120">
        <v>0</v>
      </c>
      <c r="R107" s="120">
        <v>0</v>
      </c>
      <c r="S107" s="117">
        <v>0</v>
      </c>
      <c r="T107" s="117">
        <v>0</v>
      </c>
      <c r="U107" s="117">
        <v>0</v>
      </c>
      <c r="V107" s="117">
        <v>0</v>
      </c>
      <c r="W107" s="117">
        <v>0</v>
      </c>
      <c r="X107" s="117">
        <v>0</v>
      </c>
      <c r="Y107" s="117">
        <v>0</v>
      </c>
      <c r="Z107" s="117">
        <v>0</v>
      </c>
      <c r="AA107" s="117">
        <v>0</v>
      </c>
      <c r="AB107" s="117">
        <v>0</v>
      </c>
      <c r="AC107" s="117">
        <v>0</v>
      </c>
      <c r="AD107" s="117">
        <v>0</v>
      </c>
      <c r="AE107">
        <v>0</v>
      </c>
    </row>
    <row r="108" spans="1:31" x14ac:dyDescent="0.35">
      <c r="A108">
        <v>1666</v>
      </c>
      <c r="B108" t="s">
        <v>53</v>
      </c>
      <c r="C108" s="109">
        <v>300</v>
      </c>
      <c r="D108" s="107">
        <v>97.802682278682695</v>
      </c>
      <c r="E108" s="112">
        <v>3.067400535551454</v>
      </c>
      <c r="F108">
        <v>1</v>
      </c>
      <c r="G108" s="117">
        <v>120000</v>
      </c>
      <c r="H108" s="109">
        <v>300</v>
      </c>
      <c r="I108" s="109">
        <v>0</v>
      </c>
      <c r="J108" s="117">
        <v>0</v>
      </c>
      <c r="K108" s="109">
        <v>0</v>
      </c>
      <c r="L108" s="109">
        <v>1</v>
      </c>
      <c r="M108" s="117">
        <v>120000</v>
      </c>
      <c r="N108" s="117">
        <v>300</v>
      </c>
      <c r="O108" s="117">
        <v>0</v>
      </c>
      <c r="P108" s="120">
        <v>0</v>
      </c>
      <c r="Q108" s="120">
        <v>0</v>
      </c>
      <c r="R108" s="120">
        <v>0</v>
      </c>
      <c r="S108" s="117">
        <v>120000</v>
      </c>
      <c r="T108" s="117">
        <v>118560</v>
      </c>
      <c r="U108" s="117">
        <v>118560</v>
      </c>
      <c r="V108" s="117">
        <v>112632</v>
      </c>
      <c r="W108" s="117">
        <v>5928</v>
      </c>
      <c r="X108" s="117">
        <v>118560</v>
      </c>
      <c r="Y108" s="117">
        <v>0</v>
      </c>
      <c r="Z108" s="117">
        <v>119918</v>
      </c>
      <c r="AA108" s="117">
        <v>-1358</v>
      </c>
      <c r="AB108" s="117">
        <v>113922</v>
      </c>
      <c r="AC108" s="117">
        <v>4638</v>
      </c>
      <c r="AD108" s="117">
        <v>118560</v>
      </c>
      <c r="AE108">
        <v>0</v>
      </c>
    </row>
    <row r="109" spans="1:31" x14ac:dyDescent="0.35">
      <c r="A109">
        <v>1687</v>
      </c>
      <c r="B109" t="s">
        <v>55</v>
      </c>
      <c r="C109" s="109">
        <v>252</v>
      </c>
      <c r="D109" s="107">
        <v>24.080180391489701</v>
      </c>
      <c r="E109" s="112">
        <v>10.465037881903102</v>
      </c>
      <c r="F109">
        <v>0</v>
      </c>
      <c r="G109" s="117">
        <v>0</v>
      </c>
      <c r="H109" s="109">
        <v>0</v>
      </c>
      <c r="I109" s="109">
        <v>0</v>
      </c>
      <c r="J109" s="117">
        <v>0</v>
      </c>
      <c r="K109" s="109">
        <v>0</v>
      </c>
      <c r="L109" s="109">
        <v>0</v>
      </c>
      <c r="M109" s="117">
        <v>0</v>
      </c>
      <c r="N109" s="117">
        <v>0</v>
      </c>
      <c r="O109" s="117">
        <v>0</v>
      </c>
      <c r="P109" s="120">
        <v>0</v>
      </c>
      <c r="Q109" s="120">
        <v>0</v>
      </c>
      <c r="R109" s="120">
        <v>0</v>
      </c>
      <c r="S109" s="117">
        <v>0</v>
      </c>
      <c r="T109" s="117">
        <v>0</v>
      </c>
      <c r="U109" s="117">
        <v>0</v>
      </c>
      <c r="V109" s="117">
        <v>0</v>
      </c>
      <c r="W109" s="117">
        <v>0</v>
      </c>
      <c r="X109" s="117">
        <v>0</v>
      </c>
      <c r="Y109" s="117">
        <v>0</v>
      </c>
      <c r="Z109" s="117">
        <v>0</v>
      </c>
      <c r="AA109" s="117">
        <v>0</v>
      </c>
      <c r="AB109" s="117">
        <v>0</v>
      </c>
      <c r="AC109" s="117">
        <v>0</v>
      </c>
      <c r="AD109" s="117">
        <v>0</v>
      </c>
      <c r="AE109">
        <v>0</v>
      </c>
    </row>
    <row r="110" spans="1:31" x14ac:dyDescent="0.35">
      <c r="A110">
        <v>1694</v>
      </c>
      <c r="B110" t="s">
        <v>233</v>
      </c>
      <c r="C110" s="109">
        <v>1648</v>
      </c>
      <c r="D110" s="107">
        <v>104.42080134648999</v>
      </c>
      <c r="E110" s="112">
        <v>15.782296043980665</v>
      </c>
      <c r="F110">
        <v>0</v>
      </c>
      <c r="G110" s="117">
        <v>0</v>
      </c>
      <c r="H110" s="109">
        <v>0</v>
      </c>
      <c r="I110" s="109">
        <v>0</v>
      </c>
      <c r="J110" s="117">
        <v>0</v>
      </c>
      <c r="K110" s="109">
        <v>0</v>
      </c>
      <c r="L110" s="109">
        <v>0</v>
      </c>
      <c r="M110" s="117">
        <v>0</v>
      </c>
      <c r="N110" s="117">
        <v>0</v>
      </c>
      <c r="O110" s="117">
        <v>0</v>
      </c>
      <c r="P110" s="120">
        <v>0</v>
      </c>
      <c r="Q110" s="120">
        <v>0</v>
      </c>
      <c r="R110" s="120">
        <v>0</v>
      </c>
      <c r="S110" s="117">
        <v>0</v>
      </c>
      <c r="T110" s="117">
        <v>0</v>
      </c>
      <c r="U110" s="117">
        <v>0</v>
      </c>
      <c r="V110" s="117">
        <v>0</v>
      </c>
      <c r="W110" s="117">
        <v>0</v>
      </c>
      <c r="X110" s="117">
        <v>0</v>
      </c>
      <c r="Y110" s="117">
        <v>0</v>
      </c>
      <c r="Z110" s="117">
        <v>0</v>
      </c>
      <c r="AA110" s="117">
        <v>0</v>
      </c>
      <c r="AB110" s="117">
        <v>0</v>
      </c>
      <c r="AC110" s="117">
        <v>0</v>
      </c>
      <c r="AD110" s="117">
        <v>0</v>
      </c>
      <c r="AE110">
        <v>0</v>
      </c>
    </row>
    <row r="111" spans="1:31" x14ac:dyDescent="0.35">
      <c r="A111">
        <v>1729</v>
      </c>
      <c r="B111" t="s">
        <v>56</v>
      </c>
      <c r="C111" s="109">
        <v>744</v>
      </c>
      <c r="D111" s="107">
        <v>106.632559113906</v>
      </c>
      <c r="E111" s="112">
        <v>6.9772310275818432</v>
      </c>
      <c r="F111">
        <v>1</v>
      </c>
      <c r="G111" s="117">
        <v>297600</v>
      </c>
      <c r="H111" s="109">
        <v>744</v>
      </c>
      <c r="I111" s="109">
        <v>0</v>
      </c>
      <c r="J111" s="117">
        <v>0</v>
      </c>
      <c r="K111" s="109">
        <v>0</v>
      </c>
      <c r="L111" s="109">
        <v>1</v>
      </c>
      <c r="M111" s="117">
        <v>297600</v>
      </c>
      <c r="N111" s="117">
        <v>744</v>
      </c>
      <c r="O111" s="117">
        <v>0</v>
      </c>
      <c r="P111" s="120">
        <v>0</v>
      </c>
      <c r="Q111" s="120">
        <v>0</v>
      </c>
      <c r="R111" s="120">
        <v>0</v>
      </c>
      <c r="S111" s="117">
        <v>297600</v>
      </c>
      <c r="T111" s="117">
        <v>294030</v>
      </c>
      <c r="U111" s="117">
        <v>294030</v>
      </c>
      <c r="V111" s="117">
        <v>279329</v>
      </c>
      <c r="W111" s="117">
        <v>14701</v>
      </c>
      <c r="X111" s="117">
        <v>294030</v>
      </c>
      <c r="Y111" s="117">
        <v>0</v>
      </c>
      <c r="Z111" s="117">
        <v>297398</v>
      </c>
      <c r="AA111" s="117">
        <v>-3368</v>
      </c>
      <c r="AB111" s="117">
        <v>282528</v>
      </c>
      <c r="AC111" s="117">
        <v>11502</v>
      </c>
      <c r="AD111" s="117">
        <v>294030</v>
      </c>
      <c r="AE111">
        <v>0</v>
      </c>
    </row>
    <row r="112" spans="1:31" x14ac:dyDescent="0.35">
      <c r="A112">
        <v>1736</v>
      </c>
      <c r="B112" t="s">
        <v>234</v>
      </c>
      <c r="C112" s="109">
        <v>512</v>
      </c>
      <c r="D112" s="107">
        <v>48.505673221560897</v>
      </c>
      <c r="E112" s="112">
        <v>10.555466319605985</v>
      </c>
      <c r="F112">
        <v>0</v>
      </c>
      <c r="G112" s="117">
        <v>0</v>
      </c>
      <c r="H112" s="109">
        <v>0</v>
      </c>
      <c r="I112" s="109">
        <v>0</v>
      </c>
      <c r="J112" s="117">
        <v>0</v>
      </c>
      <c r="K112" s="109">
        <v>0</v>
      </c>
      <c r="L112" s="109">
        <v>0</v>
      </c>
      <c r="M112" s="117">
        <v>0</v>
      </c>
      <c r="N112" s="117">
        <v>0</v>
      </c>
      <c r="O112" s="117">
        <v>0</v>
      </c>
      <c r="P112" s="120">
        <v>0</v>
      </c>
      <c r="Q112" s="120">
        <v>0</v>
      </c>
      <c r="R112" s="120">
        <v>0</v>
      </c>
      <c r="S112" s="117">
        <v>0</v>
      </c>
      <c r="T112" s="117">
        <v>0</v>
      </c>
      <c r="U112" s="117">
        <v>0</v>
      </c>
      <c r="V112" s="117">
        <v>0</v>
      </c>
      <c r="W112" s="117">
        <v>0</v>
      </c>
      <c r="X112" s="117">
        <v>0</v>
      </c>
      <c r="Y112" s="117">
        <v>0</v>
      </c>
      <c r="Z112" s="117">
        <v>0</v>
      </c>
      <c r="AA112" s="117">
        <v>0</v>
      </c>
      <c r="AB112" s="117">
        <v>0</v>
      </c>
      <c r="AC112" s="117">
        <v>0</v>
      </c>
      <c r="AD112" s="117">
        <v>0</v>
      </c>
      <c r="AE112">
        <v>0</v>
      </c>
    </row>
    <row r="113" spans="1:31" x14ac:dyDescent="0.35">
      <c r="A113">
        <v>1813</v>
      </c>
      <c r="B113" t="s">
        <v>57</v>
      </c>
      <c r="C113" s="109">
        <v>737</v>
      </c>
      <c r="D113" s="107">
        <v>146.02869164836</v>
      </c>
      <c r="E113" s="112">
        <v>5.0469533875898218</v>
      </c>
      <c r="F113">
        <v>1</v>
      </c>
      <c r="G113" s="117">
        <v>294800</v>
      </c>
      <c r="H113" s="109">
        <v>737</v>
      </c>
      <c r="I113" s="109">
        <v>0</v>
      </c>
      <c r="J113" s="117">
        <v>0</v>
      </c>
      <c r="K113" s="109">
        <v>0</v>
      </c>
      <c r="L113" s="109">
        <v>1</v>
      </c>
      <c r="M113" s="117">
        <v>294800</v>
      </c>
      <c r="N113" s="117">
        <v>737</v>
      </c>
      <c r="O113" s="117">
        <v>0</v>
      </c>
      <c r="P113" s="120">
        <v>0</v>
      </c>
      <c r="Q113" s="120">
        <v>0</v>
      </c>
      <c r="R113" s="120">
        <v>0</v>
      </c>
      <c r="S113" s="117">
        <v>294800</v>
      </c>
      <c r="T113" s="117">
        <v>291263</v>
      </c>
      <c r="U113" s="117">
        <v>291263</v>
      </c>
      <c r="V113" s="117">
        <v>276700</v>
      </c>
      <c r="W113" s="117">
        <v>14563</v>
      </c>
      <c r="X113" s="117">
        <v>291263</v>
      </c>
      <c r="Y113" s="117">
        <v>0</v>
      </c>
      <c r="Z113" s="117">
        <v>294600</v>
      </c>
      <c r="AA113" s="117">
        <v>-3337</v>
      </c>
      <c r="AB113" s="117">
        <v>279870</v>
      </c>
      <c r="AC113" s="117">
        <v>11393</v>
      </c>
      <c r="AD113" s="117">
        <v>291263</v>
      </c>
      <c r="AE113">
        <v>0</v>
      </c>
    </row>
    <row r="114" spans="1:31" x14ac:dyDescent="0.35">
      <c r="A114">
        <v>5757</v>
      </c>
      <c r="B114" t="s">
        <v>158</v>
      </c>
      <c r="C114" s="109">
        <v>524</v>
      </c>
      <c r="D114" s="107">
        <v>402.160551384614</v>
      </c>
      <c r="E114" s="112">
        <v>1.3029622079935497</v>
      </c>
      <c r="F114">
        <v>1</v>
      </c>
      <c r="G114" s="117">
        <v>209600</v>
      </c>
      <c r="H114" s="109">
        <v>524</v>
      </c>
      <c r="I114" s="109">
        <v>0</v>
      </c>
      <c r="J114" s="117">
        <v>0</v>
      </c>
      <c r="K114" s="109">
        <v>0</v>
      </c>
      <c r="L114" s="109">
        <v>1</v>
      </c>
      <c r="M114" s="117">
        <v>209600</v>
      </c>
      <c r="N114" s="117">
        <v>524</v>
      </c>
      <c r="O114" s="117">
        <v>0</v>
      </c>
      <c r="P114" s="120">
        <v>0</v>
      </c>
      <c r="Q114" s="120">
        <v>0</v>
      </c>
      <c r="R114" s="120">
        <v>0</v>
      </c>
      <c r="S114" s="117">
        <v>209600</v>
      </c>
      <c r="T114" s="117">
        <v>207085</v>
      </c>
      <c r="U114" s="117">
        <v>207085</v>
      </c>
      <c r="V114" s="117">
        <v>196731</v>
      </c>
      <c r="W114" s="117">
        <v>10354</v>
      </c>
      <c r="X114" s="117">
        <v>207085</v>
      </c>
      <c r="Y114" s="117">
        <v>0</v>
      </c>
      <c r="Z114" s="117">
        <v>209458</v>
      </c>
      <c r="AA114" s="117">
        <v>-2373</v>
      </c>
      <c r="AB114" s="117">
        <v>198985</v>
      </c>
      <c r="AC114" s="117">
        <v>8100</v>
      </c>
      <c r="AD114" s="117">
        <v>207085</v>
      </c>
      <c r="AE114">
        <v>0</v>
      </c>
    </row>
    <row r="115" spans="1:31" x14ac:dyDescent="0.35">
      <c r="A115">
        <v>1855</v>
      </c>
      <c r="B115" t="s">
        <v>58</v>
      </c>
      <c r="C115" s="109">
        <v>456</v>
      </c>
      <c r="D115" s="107">
        <v>497.10288773306502</v>
      </c>
      <c r="E115" s="112">
        <v>0.9173151298305543</v>
      </c>
      <c r="F115">
        <v>1</v>
      </c>
      <c r="G115" s="117">
        <v>182400</v>
      </c>
      <c r="H115" s="109">
        <v>456</v>
      </c>
      <c r="I115" s="109">
        <v>0</v>
      </c>
      <c r="J115" s="117">
        <v>0</v>
      </c>
      <c r="K115" s="109">
        <v>0</v>
      </c>
      <c r="L115" s="109">
        <v>1</v>
      </c>
      <c r="M115" s="117">
        <v>182400</v>
      </c>
      <c r="N115" s="117">
        <v>456</v>
      </c>
      <c r="O115" s="117">
        <v>0</v>
      </c>
      <c r="P115" s="120">
        <v>0</v>
      </c>
      <c r="Q115" s="120">
        <v>0</v>
      </c>
      <c r="R115" s="120">
        <v>0</v>
      </c>
      <c r="S115" s="117">
        <v>182400</v>
      </c>
      <c r="T115" s="117">
        <v>180212</v>
      </c>
      <c r="U115" s="117">
        <v>180212</v>
      </c>
      <c r="V115" s="117">
        <v>171201</v>
      </c>
      <c r="W115" s="117">
        <v>9011</v>
      </c>
      <c r="X115" s="117">
        <v>180212</v>
      </c>
      <c r="Y115" s="117">
        <v>0</v>
      </c>
      <c r="Z115" s="117">
        <v>182276</v>
      </c>
      <c r="AA115" s="117">
        <v>-2064</v>
      </c>
      <c r="AB115" s="117">
        <v>173162</v>
      </c>
      <c r="AC115" s="117">
        <v>7050</v>
      </c>
      <c r="AD115" s="117">
        <v>180212</v>
      </c>
      <c r="AE115">
        <v>0</v>
      </c>
    </row>
    <row r="116" spans="1:31" x14ac:dyDescent="0.35">
      <c r="A116">
        <v>1862</v>
      </c>
      <c r="B116" t="s">
        <v>235</v>
      </c>
      <c r="C116" s="109">
        <v>6960</v>
      </c>
      <c r="D116" s="107">
        <v>80.270103615399705</v>
      </c>
      <c r="E116" s="112">
        <v>86.70725072621849</v>
      </c>
      <c r="F116">
        <v>0</v>
      </c>
      <c r="G116" s="117">
        <v>0</v>
      </c>
      <c r="H116" s="109">
        <v>0</v>
      </c>
      <c r="I116" s="109">
        <v>0</v>
      </c>
      <c r="J116" s="117">
        <v>0</v>
      </c>
      <c r="K116" s="109">
        <v>0</v>
      </c>
      <c r="L116" s="109">
        <v>0</v>
      </c>
      <c r="M116" s="117">
        <v>0</v>
      </c>
      <c r="N116" s="117">
        <v>0</v>
      </c>
      <c r="O116" s="117">
        <v>0</v>
      </c>
      <c r="P116" s="120">
        <v>0</v>
      </c>
      <c r="Q116" s="120">
        <v>0</v>
      </c>
      <c r="R116" s="120">
        <v>0</v>
      </c>
      <c r="S116" s="117">
        <v>0</v>
      </c>
      <c r="T116" s="117">
        <v>0</v>
      </c>
      <c r="U116" s="117">
        <v>0</v>
      </c>
      <c r="V116" s="117">
        <v>0</v>
      </c>
      <c r="W116" s="117">
        <v>0</v>
      </c>
      <c r="X116" s="117">
        <v>0</v>
      </c>
      <c r="Y116" s="117">
        <v>0</v>
      </c>
      <c r="Z116" s="117">
        <v>0</v>
      </c>
      <c r="AA116" s="117">
        <v>0</v>
      </c>
      <c r="AB116" s="117">
        <v>0</v>
      </c>
      <c r="AC116" s="117">
        <v>0</v>
      </c>
      <c r="AD116" s="117">
        <v>0</v>
      </c>
      <c r="AE116">
        <v>0</v>
      </c>
    </row>
    <row r="117" spans="1:31" x14ac:dyDescent="0.35">
      <c r="A117">
        <v>1870</v>
      </c>
      <c r="B117" t="s">
        <v>236</v>
      </c>
      <c r="C117" s="109">
        <v>154</v>
      </c>
      <c r="D117" s="107">
        <v>12.3662180144538</v>
      </c>
      <c r="E117" s="112">
        <v>12.453281983222579</v>
      </c>
      <c r="F117">
        <v>0</v>
      </c>
      <c r="G117" s="117">
        <v>0</v>
      </c>
      <c r="H117" s="109">
        <v>0</v>
      </c>
      <c r="I117" s="109">
        <v>0</v>
      </c>
      <c r="J117" s="117">
        <v>0</v>
      </c>
      <c r="K117" s="109">
        <v>0</v>
      </c>
      <c r="L117" s="109">
        <v>0</v>
      </c>
      <c r="M117" s="117">
        <v>0</v>
      </c>
      <c r="N117" s="117">
        <v>0</v>
      </c>
      <c r="O117" s="117">
        <v>0</v>
      </c>
      <c r="P117" s="120">
        <v>0</v>
      </c>
      <c r="Q117" s="120">
        <v>0</v>
      </c>
      <c r="R117" s="120">
        <v>0</v>
      </c>
      <c r="S117" s="117">
        <v>0</v>
      </c>
      <c r="T117" s="117">
        <v>0</v>
      </c>
      <c r="U117" s="117">
        <v>0</v>
      </c>
      <c r="V117" s="117">
        <v>0</v>
      </c>
      <c r="W117" s="117">
        <v>0</v>
      </c>
      <c r="X117" s="117">
        <v>0</v>
      </c>
      <c r="Y117" s="117">
        <v>0</v>
      </c>
      <c r="Z117" s="117">
        <v>0</v>
      </c>
      <c r="AA117" s="117">
        <v>0</v>
      </c>
      <c r="AB117" s="117">
        <v>0</v>
      </c>
      <c r="AC117" s="117">
        <v>0</v>
      </c>
      <c r="AD117" s="117">
        <v>0</v>
      </c>
      <c r="AE117">
        <v>0</v>
      </c>
    </row>
    <row r="118" spans="1:31" x14ac:dyDescent="0.35">
      <c r="A118">
        <v>1883</v>
      </c>
      <c r="B118" t="s">
        <v>237</v>
      </c>
      <c r="C118" s="109">
        <v>2518</v>
      </c>
      <c r="D118" s="107">
        <v>108.549630725133</v>
      </c>
      <c r="E118" s="112">
        <v>23.196762468736761</v>
      </c>
      <c r="F118">
        <v>0</v>
      </c>
      <c r="G118" s="117">
        <v>0</v>
      </c>
      <c r="H118" s="109">
        <v>0</v>
      </c>
      <c r="I118" s="109">
        <v>0</v>
      </c>
      <c r="J118" s="117">
        <v>0</v>
      </c>
      <c r="K118" s="109">
        <v>0</v>
      </c>
      <c r="L118" s="109">
        <v>0</v>
      </c>
      <c r="M118" s="117">
        <v>0</v>
      </c>
      <c r="N118" s="117">
        <v>0</v>
      </c>
      <c r="O118" s="117">
        <v>0</v>
      </c>
      <c r="P118" s="120">
        <v>0</v>
      </c>
      <c r="Q118" s="120">
        <v>0</v>
      </c>
      <c r="R118" s="120">
        <v>0</v>
      </c>
      <c r="S118" s="117">
        <v>0</v>
      </c>
      <c r="T118" s="117">
        <v>0</v>
      </c>
      <c r="U118" s="117">
        <v>0</v>
      </c>
      <c r="V118" s="117">
        <v>0</v>
      </c>
      <c r="W118" s="117">
        <v>0</v>
      </c>
      <c r="X118" s="117">
        <v>0</v>
      </c>
      <c r="Y118" s="117">
        <v>0</v>
      </c>
      <c r="Z118" s="117">
        <v>0</v>
      </c>
      <c r="AA118" s="117">
        <v>0</v>
      </c>
      <c r="AB118" s="117">
        <v>0</v>
      </c>
      <c r="AC118" s="117">
        <v>0</v>
      </c>
      <c r="AD118" s="117">
        <v>0</v>
      </c>
      <c r="AE118">
        <v>0</v>
      </c>
    </row>
    <row r="119" spans="1:31" x14ac:dyDescent="0.35">
      <c r="A119">
        <v>1890</v>
      </c>
      <c r="B119" t="s">
        <v>238</v>
      </c>
      <c r="C119" s="109">
        <v>774</v>
      </c>
      <c r="D119" s="107">
        <v>3.76856237654055</v>
      </c>
      <c r="E119" s="112">
        <v>205.38335913402432</v>
      </c>
      <c r="F119">
        <v>0</v>
      </c>
      <c r="G119" s="117">
        <v>0</v>
      </c>
      <c r="H119" s="109">
        <v>0</v>
      </c>
      <c r="I119" s="109">
        <v>0</v>
      </c>
      <c r="J119" s="117">
        <v>0</v>
      </c>
      <c r="K119" s="109">
        <v>0</v>
      </c>
      <c r="L119" s="109">
        <v>0</v>
      </c>
      <c r="M119" s="117">
        <v>0</v>
      </c>
      <c r="N119" s="117">
        <v>0</v>
      </c>
      <c r="O119" s="117">
        <v>0</v>
      </c>
      <c r="P119" s="120">
        <v>0</v>
      </c>
      <c r="Q119" s="120">
        <v>0</v>
      </c>
      <c r="R119" s="120">
        <v>0</v>
      </c>
      <c r="S119" s="117">
        <v>0</v>
      </c>
      <c r="T119" s="117">
        <v>0</v>
      </c>
      <c r="U119" s="117">
        <v>0</v>
      </c>
      <c r="V119" s="117">
        <v>0</v>
      </c>
      <c r="W119" s="117">
        <v>0</v>
      </c>
      <c r="X119" s="117">
        <v>0</v>
      </c>
      <c r="Y119" s="117">
        <v>0</v>
      </c>
      <c r="Z119" s="117">
        <v>0</v>
      </c>
      <c r="AA119" s="117">
        <v>0</v>
      </c>
      <c r="AB119" s="117">
        <v>0</v>
      </c>
      <c r="AC119" s="117">
        <v>0</v>
      </c>
      <c r="AD119" s="117">
        <v>0</v>
      </c>
      <c r="AE119">
        <v>0</v>
      </c>
    </row>
    <row r="120" spans="1:31" x14ac:dyDescent="0.35">
      <c r="A120">
        <v>1900</v>
      </c>
      <c r="B120" t="s">
        <v>240</v>
      </c>
      <c r="C120" s="109">
        <v>4431</v>
      </c>
      <c r="D120" s="107">
        <v>28.987742709890799</v>
      </c>
      <c r="E120" s="112">
        <v>152.85771107965971</v>
      </c>
      <c r="F120">
        <v>0</v>
      </c>
      <c r="G120" s="117">
        <v>0</v>
      </c>
      <c r="H120" s="109">
        <v>0</v>
      </c>
      <c r="I120" s="109">
        <v>0</v>
      </c>
      <c r="J120" s="117">
        <v>0</v>
      </c>
      <c r="K120" s="109">
        <v>0</v>
      </c>
      <c r="L120" s="109">
        <v>0</v>
      </c>
      <c r="M120" s="117">
        <v>0</v>
      </c>
      <c r="N120" s="117">
        <v>0</v>
      </c>
      <c r="O120" s="117">
        <v>0</v>
      </c>
      <c r="P120" s="120">
        <v>0</v>
      </c>
      <c r="Q120" s="120">
        <v>0</v>
      </c>
      <c r="R120" s="120">
        <v>0</v>
      </c>
      <c r="S120" s="117">
        <v>0</v>
      </c>
      <c r="T120" s="117">
        <v>0</v>
      </c>
      <c r="U120" s="117">
        <v>0</v>
      </c>
      <c r="V120" s="117">
        <v>0</v>
      </c>
      <c r="W120" s="117">
        <v>0</v>
      </c>
      <c r="X120" s="117">
        <v>0</v>
      </c>
      <c r="Y120" s="117">
        <v>0</v>
      </c>
      <c r="Z120" s="117">
        <v>0</v>
      </c>
      <c r="AA120" s="117">
        <v>0</v>
      </c>
      <c r="AB120" s="117">
        <v>0</v>
      </c>
      <c r="AC120" s="117">
        <v>0</v>
      </c>
      <c r="AD120" s="117">
        <v>0</v>
      </c>
      <c r="AE120">
        <v>0</v>
      </c>
    </row>
    <row r="121" spans="1:31" x14ac:dyDescent="0.35">
      <c r="A121">
        <v>1939</v>
      </c>
      <c r="B121" t="s">
        <v>59</v>
      </c>
      <c r="C121" s="109">
        <v>510</v>
      </c>
      <c r="D121" s="107">
        <v>152.23547789476001</v>
      </c>
      <c r="E121" s="112">
        <v>3.3500732355736531</v>
      </c>
      <c r="F121">
        <v>1</v>
      </c>
      <c r="G121" s="117">
        <v>204000</v>
      </c>
      <c r="H121" s="109">
        <v>510</v>
      </c>
      <c r="I121" s="109">
        <v>0</v>
      </c>
      <c r="J121" s="117">
        <v>0</v>
      </c>
      <c r="K121" s="109">
        <v>0</v>
      </c>
      <c r="L121" s="109">
        <v>1</v>
      </c>
      <c r="M121" s="117">
        <v>204000</v>
      </c>
      <c r="N121" s="117">
        <v>510</v>
      </c>
      <c r="O121" s="117">
        <v>0</v>
      </c>
      <c r="P121" s="120">
        <v>0</v>
      </c>
      <c r="Q121" s="120">
        <v>0</v>
      </c>
      <c r="R121" s="120">
        <v>0</v>
      </c>
      <c r="S121" s="117">
        <v>204000</v>
      </c>
      <c r="T121" s="117">
        <v>201553</v>
      </c>
      <c r="U121" s="117">
        <v>201553</v>
      </c>
      <c r="V121" s="117">
        <v>191475</v>
      </c>
      <c r="W121" s="117">
        <v>10078</v>
      </c>
      <c r="X121" s="117">
        <v>201553</v>
      </c>
      <c r="Y121" s="117">
        <v>0</v>
      </c>
      <c r="Z121" s="117">
        <v>203861</v>
      </c>
      <c r="AA121" s="117">
        <v>-2308</v>
      </c>
      <c r="AB121" s="117">
        <v>193668</v>
      </c>
      <c r="AC121" s="117">
        <v>7885</v>
      </c>
      <c r="AD121" s="117">
        <v>201553</v>
      </c>
      <c r="AE121">
        <v>0</v>
      </c>
    </row>
    <row r="122" spans="1:31" x14ac:dyDescent="0.35">
      <c r="A122">
        <v>1953</v>
      </c>
      <c r="B122" t="s">
        <v>242</v>
      </c>
      <c r="C122" s="109">
        <v>1569</v>
      </c>
      <c r="D122" s="107">
        <v>75.613666943821201</v>
      </c>
      <c r="E122" s="112">
        <v>20.750217036368866</v>
      </c>
      <c r="F122">
        <v>0</v>
      </c>
      <c r="G122" s="117">
        <v>0</v>
      </c>
      <c r="H122" s="109">
        <v>0</v>
      </c>
      <c r="I122" s="109">
        <v>0</v>
      </c>
      <c r="J122" s="117">
        <v>0</v>
      </c>
      <c r="K122" s="109">
        <v>0</v>
      </c>
      <c r="L122" s="109">
        <v>0</v>
      </c>
      <c r="M122" s="117">
        <v>0</v>
      </c>
      <c r="N122" s="117">
        <v>0</v>
      </c>
      <c r="O122" s="117">
        <v>0</v>
      </c>
      <c r="P122" s="120">
        <v>0</v>
      </c>
      <c r="Q122" s="120">
        <v>0</v>
      </c>
      <c r="R122" s="120">
        <v>0</v>
      </c>
      <c r="S122" s="117">
        <v>0</v>
      </c>
      <c r="T122" s="117">
        <v>0</v>
      </c>
      <c r="U122" s="117">
        <v>0</v>
      </c>
      <c r="V122" s="117">
        <v>0</v>
      </c>
      <c r="W122" s="117">
        <v>0</v>
      </c>
      <c r="X122" s="117">
        <v>0</v>
      </c>
      <c r="Y122" s="117">
        <v>0</v>
      </c>
      <c r="Z122" s="117">
        <v>0</v>
      </c>
      <c r="AA122" s="117">
        <v>0</v>
      </c>
      <c r="AB122" s="117">
        <v>0</v>
      </c>
      <c r="AC122" s="117">
        <v>0</v>
      </c>
      <c r="AD122" s="117">
        <v>0</v>
      </c>
      <c r="AE122">
        <v>0</v>
      </c>
    </row>
    <row r="123" spans="1:31" x14ac:dyDescent="0.35">
      <c r="A123">
        <v>2009</v>
      </c>
      <c r="B123" t="s">
        <v>425</v>
      </c>
      <c r="C123" s="109">
        <v>1429</v>
      </c>
      <c r="D123" s="107">
        <v>180.17985316596</v>
      </c>
      <c r="E123" s="112">
        <v>7.9309643941366588</v>
      </c>
      <c r="F123">
        <v>0</v>
      </c>
      <c r="G123" s="117">
        <v>0</v>
      </c>
      <c r="H123" s="109">
        <v>0</v>
      </c>
      <c r="I123" s="109">
        <v>0</v>
      </c>
      <c r="J123" s="117">
        <v>0</v>
      </c>
      <c r="K123" s="109">
        <v>0</v>
      </c>
      <c r="L123" s="109">
        <v>0</v>
      </c>
      <c r="M123" s="117">
        <v>0</v>
      </c>
      <c r="N123" s="117">
        <v>0</v>
      </c>
      <c r="O123" s="117">
        <v>0</v>
      </c>
      <c r="P123" s="120">
        <v>0</v>
      </c>
      <c r="Q123" s="120">
        <v>0</v>
      </c>
      <c r="R123" s="120">
        <v>0</v>
      </c>
      <c r="S123" s="117">
        <v>0</v>
      </c>
      <c r="T123" s="117">
        <v>0</v>
      </c>
      <c r="U123" s="117">
        <v>0</v>
      </c>
      <c r="V123" s="117">
        <v>0</v>
      </c>
      <c r="W123" s="117">
        <v>0</v>
      </c>
      <c r="X123" s="117">
        <v>0</v>
      </c>
      <c r="Y123" s="117">
        <v>0</v>
      </c>
      <c r="Z123" s="117">
        <v>0</v>
      </c>
      <c r="AA123" s="117">
        <v>0</v>
      </c>
      <c r="AB123" s="117">
        <v>0</v>
      </c>
      <c r="AC123" s="117">
        <v>0</v>
      </c>
      <c r="AD123" s="117">
        <v>0</v>
      </c>
      <c r="AE123">
        <v>0</v>
      </c>
    </row>
    <row r="124" spans="1:31" x14ac:dyDescent="0.35">
      <c r="A124">
        <v>2044</v>
      </c>
      <c r="B124" t="s">
        <v>243</v>
      </c>
      <c r="C124" s="109">
        <v>93</v>
      </c>
      <c r="D124" s="107">
        <v>6.1350353395043999</v>
      </c>
      <c r="E124" s="112">
        <v>15.158836885772971</v>
      </c>
      <c r="F124">
        <v>0</v>
      </c>
      <c r="G124" s="117">
        <v>0</v>
      </c>
      <c r="H124" s="109">
        <v>0</v>
      </c>
      <c r="I124" s="109">
        <v>0</v>
      </c>
      <c r="J124" s="117">
        <v>0</v>
      </c>
      <c r="K124" s="109">
        <v>0</v>
      </c>
      <c r="L124" s="109">
        <v>0</v>
      </c>
      <c r="M124" s="117">
        <v>0</v>
      </c>
      <c r="N124" s="117">
        <v>0</v>
      </c>
      <c r="O124" s="117">
        <v>0</v>
      </c>
      <c r="P124" s="120">
        <v>0</v>
      </c>
      <c r="Q124" s="120">
        <v>0</v>
      </c>
      <c r="R124" s="120">
        <v>0</v>
      </c>
      <c r="S124" s="117">
        <v>0</v>
      </c>
      <c r="T124" s="117">
        <v>0</v>
      </c>
      <c r="U124" s="117">
        <v>0</v>
      </c>
      <c r="V124" s="117">
        <v>0</v>
      </c>
      <c r="W124" s="117">
        <v>0</v>
      </c>
      <c r="X124" s="117">
        <v>0</v>
      </c>
      <c r="Y124" s="117">
        <v>0</v>
      </c>
      <c r="Z124" s="117">
        <v>0</v>
      </c>
      <c r="AA124" s="117">
        <v>0</v>
      </c>
      <c r="AB124" s="117">
        <v>0</v>
      </c>
      <c r="AC124" s="117">
        <v>0</v>
      </c>
      <c r="AD124" s="117">
        <v>0</v>
      </c>
      <c r="AE124">
        <v>0</v>
      </c>
    </row>
    <row r="125" spans="1:31" x14ac:dyDescent="0.35">
      <c r="A125">
        <v>2051</v>
      </c>
      <c r="B125" t="s">
        <v>244</v>
      </c>
      <c r="C125" s="109">
        <v>556</v>
      </c>
      <c r="D125" s="107">
        <v>18.1956673674059</v>
      </c>
      <c r="E125" s="112">
        <v>30.556724783613539</v>
      </c>
      <c r="F125">
        <v>0</v>
      </c>
      <c r="G125" s="117">
        <v>0</v>
      </c>
      <c r="H125" s="109">
        <v>0</v>
      </c>
      <c r="I125" s="109">
        <v>0</v>
      </c>
      <c r="J125" s="117">
        <v>0</v>
      </c>
      <c r="K125" s="109">
        <v>0</v>
      </c>
      <c r="L125" s="109">
        <v>0</v>
      </c>
      <c r="M125" s="117">
        <v>0</v>
      </c>
      <c r="N125" s="117">
        <v>0</v>
      </c>
      <c r="O125" s="117">
        <v>0</v>
      </c>
      <c r="P125" s="120">
        <v>0</v>
      </c>
      <c r="Q125" s="120">
        <v>0</v>
      </c>
      <c r="R125" s="120">
        <v>0</v>
      </c>
      <c r="S125" s="117">
        <v>0</v>
      </c>
      <c r="T125" s="117">
        <v>0</v>
      </c>
      <c r="U125" s="117">
        <v>0</v>
      </c>
      <c r="V125" s="117">
        <v>0</v>
      </c>
      <c r="W125" s="117">
        <v>0</v>
      </c>
      <c r="X125" s="117">
        <v>0</v>
      </c>
      <c r="Y125" s="117">
        <v>0</v>
      </c>
      <c r="Z125" s="117">
        <v>0</v>
      </c>
      <c r="AA125" s="117">
        <v>0</v>
      </c>
      <c r="AB125" s="117">
        <v>0</v>
      </c>
      <c r="AC125" s="117">
        <v>0</v>
      </c>
      <c r="AD125" s="117">
        <v>0</v>
      </c>
      <c r="AE125">
        <v>0</v>
      </c>
    </row>
    <row r="126" spans="1:31" x14ac:dyDescent="0.35">
      <c r="A126">
        <v>2058</v>
      </c>
      <c r="B126" t="s">
        <v>245</v>
      </c>
      <c r="C126" s="109">
        <v>3919</v>
      </c>
      <c r="D126" s="107">
        <v>57.326460376596003</v>
      </c>
      <c r="E126" s="112">
        <v>68.362846306135509</v>
      </c>
      <c r="F126">
        <v>0</v>
      </c>
      <c r="G126" s="117">
        <v>0</v>
      </c>
      <c r="H126" s="109">
        <v>0</v>
      </c>
      <c r="I126" s="109">
        <v>0</v>
      </c>
      <c r="J126" s="117">
        <v>0</v>
      </c>
      <c r="K126" s="109">
        <v>0</v>
      </c>
      <c r="L126" s="109">
        <v>0</v>
      </c>
      <c r="M126" s="117">
        <v>0</v>
      </c>
      <c r="N126" s="117">
        <v>0</v>
      </c>
      <c r="O126" s="117">
        <v>0</v>
      </c>
      <c r="P126" s="120">
        <v>0</v>
      </c>
      <c r="Q126" s="120">
        <v>0</v>
      </c>
      <c r="R126" s="120">
        <v>0</v>
      </c>
      <c r="S126" s="117">
        <v>0</v>
      </c>
      <c r="T126" s="117">
        <v>0</v>
      </c>
      <c r="U126" s="117">
        <v>0</v>
      </c>
      <c r="V126" s="117">
        <v>0</v>
      </c>
      <c r="W126" s="117">
        <v>0</v>
      </c>
      <c r="X126" s="117">
        <v>0</v>
      </c>
      <c r="Y126" s="117">
        <v>0</v>
      </c>
      <c r="Z126" s="117">
        <v>0</v>
      </c>
      <c r="AA126" s="117">
        <v>0</v>
      </c>
      <c r="AB126" s="117">
        <v>0</v>
      </c>
      <c r="AC126" s="117">
        <v>0</v>
      </c>
      <c r="AD126" s="117">
        <v>0</v>
      </c>
      <c r="AE126">
        <v>0</v>
      </c>
    </row>
    <row r="127" spans="1:31" x14ac:dyDescent="0.35">
      <c r="A127">
        <v>2114</v>
      </c>
      <c r="B127" t="s">
        <v>61</v>
      </c>
      <c r="C127" s="109">
        <v>519</v>
      </c>
      <c r="D127" s="107">
        <v>138.963891605166</v>
      </c>
      <c r="E127" s="112">
        <v>3.7347831440603243</v>
      </c>
      <c r="F127">
        <v>1</v>
      </c>
      <c r="G127" s="117">
        <v>207600</v>
      </c>
      <c r="H127" s="109">
        <v>519</v>
      </c>
      <c r="I127" s="109">
        <v>0</v>
      </c>
      <c r="J127" s="117">
        <v>0</v>
      </c>
      <c r="K127" s="109">
        <v>0</v>
      </c>
      <c r="L127" s="109">
        <v>1</v>
      </c>
      <c r="M127" s="117">
        <v>207600</v>
      </c>
      <c r="N127" s="117">
        <v>519</v>
      </c>
      <c r="O127" s="117">
        <v>0</v>
      </c>
      <c r="P127" s="120">
        <v>0</v>
      </c>
      <c r="Q127" s="120">
        <v>0</v>
      </c>
      <c r="R127" s="120">
        <v>0</v>
      </c>
      <c r="S127" s="117">
        <v>207600</v>
      </c>
      <c r="T127" s="117">
        <v>205109</v>
      </c>
      <c r="U127" s="117">
        <v>205109</v>
      </c>
      <c r="V127" s="117">
        <v>194854</v>
      </c>
      <c r="W127" s="117">
        <v>10255</v>
      </c>
      <c r="X127" s="117">
        <v>205109</v>
      </c>
      <c r="Y127" s="117">
        <v>0</v>
      </c>
      <c r="Z127" s="117">
        <v>207459</v>
      </c>
      <c r="AA127" s="117">
        <v>-2350</v>
      </c>
      <c r="AB127" s="117">
        <v>197086</v>
      </c>
      <c r="AC127" s="117">
        <v>8023</v>
      </c>
      <c r="AD127" s="117">
        <v>205109</v>
      </c>
      <c r="AE127">
        <v>0</v>
      </c>
    </row>
    <row r="128" spans="1:31" x14ac:dyDescent="0.35">
      <c r="A128">
        <v>2128</v>
      </c>
      <c r="B128" t="s">
        <v>62</v>
      </c>
      <c r="C128" s="109">
        <v>564</v>
      </c>
      <c r="D128" s="107">
        <v>110.996884442078</v>
      </c>
      <c r="E128" s="112">
        <v>5.0812237013221271</v>
      </c>
      <c r="F128">
        <v>1</v>
      </c>
      <c r="G128" s="117">
        <v>225600</v>
      </c>
      <c r="H128" s="109">
        <v>564</v>
      </c>
      <c r="I128" s="109">
        <v>0</v>
      </c>
      <c r="J128" s="117">
        <v>0</v>
      </c>
      <c r="K128" s="109">
        <v>0</v>
      </c>
      <c r="L128" s="109">
        <v>1</v>
      </c>
      <c r="M128" s="117">
        <v>225600</v>
      </c>
      <c r="N128" s="117">
        <v>564</v>
      </c>
      <c r="O128" s="117">
        <v>0</v>
      </c>
      <c r="P128" s="120">
        <v>0</v>
      </c>
      <c r="Q128" s="120">
        <v>0</v>
      </c>
      <c r="R128" s="120">
        <v>0</v>
      </c>
      <c r="S128" s="117">
        <v>225600</v>
      </c>
      <c r="T128" s="117">
        <v>222893</v>
      </c>
      <c r="U128" s="117">
        <v>222893</v>
      </c>
      <c r="V128" s="117">
        <v>211748</v>
      </c>
      <c r="W128" s="117">
        <v>11145</v>
      </c>
      <c r="X128" s="117">
        <v>222893</v>
      </c>
      <c r="Y128" s="117">
        <v>0</v>
      </c>
      <c r="Z128" s="117">
        <v>225447</v>
      </c>
      <c r="AA128" s="117">
        <v>-2554</v>
      </c>
      <c r="AB128" s="117">
        <v>214175</v>
      </c>
      <c r="AC128" s="117">
        <v>8718</v>
      </c>
      <c r="AD128" s="117">
        <v>222893</v>
      </c>
      <c r="AE128">
        <v>0</v>
      </c>
    </row>
    <row r="129" spans="1:31" x14ac:dyDescent="0.35">
      <c r="A129">
        <v>2135</v>
      </c>
      <c r="B129" t="s">
        <v>63</v>
      </c>
      <c r="C129" s="109">
        <v>341</v>
      </c>
      <c r="D129" s="107">
        <v>333.9637892911</v>
      </c>
      <c r="E129" s="112">
        <v>1.0210687833068239</v>
      </c>
      <c r="F129">
        <v>1</v>
      </c>
      <c r="G129" s="117">
        <v>136400</v>
      </c>
      <c r="H129" s="109">
        <v>341</v>
      </c>
      <c r="I129" s="109">
        <v>0</v>
      </c>
      <c r="J129" s="117">
        <v>0</v>
      </c>
      <c r="K129" s="109">
        <v>0</v>
      </c>
      <c r="L129" s="109">
        <v>1</v>
      </c>
      <c r="M129" s="117">
        <v>136400</v>
      </c>
      <c r="N129" s="117">
        <v>341</v>
      </c>
      <c r="O129" s="117">
        <v>0</v>
      </c>
      <c r="P129" s="120">
        <v>0</v>
      </c>
      <c r="Q129" s="120">
        <v>0</v>
      </c>
      <c r="R129" s="120">
        <v>0</v>
      </c>
      <c r="S129" s="117">
        <v>136400</v>
      </c>
      <c r="T129" s="117">
        <v>134764</v>
      </c>
      <c r="U129" s="117">
        <v>134764</v>
      </c>
      <c r="V129" s="117">
        <v>128026</v>
      </c>
      <c r="W129" s="117">
        <v>6738</v>
      </c>
      <c r="X129" s="117">
        <v>134764</v>
      </c>
      <c r="Y129" s="117">
        <v>0</v>
      </c>
      <c r="Z129" s="117">
        <v>136307</v>
      </c>
      <c r="AA129" s="117">
        <v>-1543</v>
      </c>
      <c r="AB129" s="117">
        <v>129492</v>
      </c>
      <c r="AC129" s="117">
        <v>5272</v>
      </c>
      <c r="AD129" s="117">
        <v>134764</v>
      </c>
      <c r="AE129">
        <v>0</v>
      </c>
    </row>
    <row r="130" spans="1:31" x14ac:dyDescent="0.35">
      <c r="A130">
        <v>2142</v>
      </c>
      <c r="B130" t="s">
        <v>64</v>
      </c>
      <c r="C130" s="109">
        <v>148</v>
      </c>
      <c r="D130" s="107">
        <v>95.7843625339125</v>
      </c>
      <c r="E130" s="112">
        <v>1.5451373907468511</v>
      </c>
      <c r="F130">
        <v>1</v>
      </c>
      <c r="G130" s="117">
        <v>59200</v>
      </c>
      <c r="H130" s="109">
        <v>148</v>
      </c>
      <c r="I130" s="109">
        <v>0</v>
      </c>
      <c r="J130" s="117">
        <v>0</v>
      </c>
      <c r="K130" s="109">
        <v>0</v>
      </c>
      <c r="L130" s="109">
        <v>1</v>
      </c>
      <c r="M130" s="117">
        <v>59200</v>
      </c>
      <c r="N130" s="117">
        <v>148</v>
      </c>
      <c r="O130" s="117">
        <v>0</v>
      </c>
      <c r="P130" s="120">
        <v>0</v>
      </c>
      <c r="Q130" s="120">
        <v>0</v>
      </c>
      <c r="R130" s="120">
        <v>0</v>
      </c>
      <c r="S130" s="117">
        <v>59200</v>
      </c>
      <c r="T130" s="117">
        <v>58490</v>
      </c>
      <c r="U130" s="117">
        <v>58490</v>
      </c>
      <c r="V130" s="117">
        <v>55566</v>
      </c>
      <c r="W130" s="117">
        <v>2924</v>
      </c>
      <c r="X130" s="117">
        <v>58490</v>
      </c>
      <c r="Y130" s="117">
        <v>0</v>
      </c>
      <c r="Z130" s="117">
        <v>59160</v>
      </c>
      <c r="AA130" s="117">
        <v>-670</v>
      </c>
      <c r="AB130" s="117">
        <v>56202</v>
      </c>
      <c r="AC130" s="117">
        <v>2288</v>
      </c>
      <c r="AD130" s="117">
        <v>58490</v>
      </c>
      <c r="AE130">
        <v>0</v>
      </c>
    </row>
    <row r="131" spans="1:31" x14ac:dyDescent="0.35">
      <c r="A131">
        <v>2184</v>
      </c>
      <c r="B131" t="s">
        <v>247</v>
      </c>
      <c r="C131" s="109">
        <v>912</v>
      </c>
      <c r="D131" s="107">
        <v>6.4869067774948297</v>
      </c>
      <c r="E131" s="112">
        <v>140.59089043240485</v>
      </c>
      <c r="F131">
        <v>0</v>
      </c>
      <c r="G131" s="117">
        <v>0</v>
      </c>
      <c r="H131" s="109">
        <v>0</v>
      </c>
      <c r="I131" s="109">
        <v>0</v>
      </c>
      <c r="J131" s="117">
        <v>0</v>
      </c>
      <c r="K131" s="109">
        <v>0</v>
      </c>
      <c r="L131" s="109">
        <v>0</v>
      </c>
      <c r="M131" s="117">
        <v>0</v>
      </c>
      <c r="N131" s="117">
        <v>0</v>
      </c>
      <c r="O131" s="117">
        <v>0</v>
      </c>
      <c r="P131" s="120">
        <v>0</v>
      </c>
      <c r="Q131" s="120">
        <v>0</v>
      </c>
      <c r="R131" s="120">
        <v>0</v>
      </c>
      <c r="S131" s="117">
        <v>0</v>
      </c>
      <c r="T131" s="117">
        <v>0</v>
      </c>
      <c r="U131" s="117">
        <v>0</v>
      </c>
      <c r="V131" s="117">
        <v>0</v>
      </c>
      <c r="W131" s="117">
        <v>0</v>
      </c>
      <c r="X131" s="117">
        <v>0</v>
      </c>
      <c r="Y131" s="117">
        <v>0</v>
      </c>
      <c r="Z131" s="117">
        <v>0</v>
      </c>
      <c r="AA131" s="117">
        <v>0</v>
      </c>
      <c r="AB131" s="117">
        <v>0</v>
      </c>
      <c r="AC131" s="117">
        <v>0</v>
      </c>
      <c r="AD131" s="117">
        <v>0</v>
      </c>
      <c r="AE131">
        <v>0</v>
      </c>
    </row>
    <row r="132" spans="1:31" x14ac:dyDescent="0.35">
      <c r="A132">
        <v>2198</v>
      </c>
      <c r="B132" t="s">
        <v>65</v>
      </c>
      <c r="C132" s="109">
        <v>718</v>
      </c>
      <c r="D132" s="107">
        <v>115.407512486896</v>
      </c>
      <c r="E132" s="112">
        <v>6.2214320760230031</v>
      </c>
      <c r="F132">
        <v>1</v>
      </c>
      <c r="G132" s="117">
        <v>287200</v>
      </c>
      <c r="H132" s="109">
        <v>718</v>
      </c>
      <c r="I132" s="109">
        <v>0</v>
      </c>
      <c r="J132" s="117">
        <v>0</v>
      </c>
      <c r="K132" s="109">
        <v>0</v>
      </c>
      <c r="L132" s="109">
        <v>1</v>
      </c>
      <c r="M132" s="117">
        <v>287200</v>
      </c>
      <c r="N132" s="117">
        <v>718</v>
      </c>
      <c r="O132" s="117">
        <v>0</v>
      </c>
      <c r="P132" s="120">
        <v>0</v>
      </c>
      <c r="Q132" s="120">
        <v>0</v>
      </c>
      <c r="R132" s="120">
        <v>0</v>
      </c>
      <c r="S132" s="117">
        <v>287200</v>
      </c>
      <c r="T132" s="117">
        <v>283754</v>
      </c>
      <c r="U132" s="117">
        <v>283754</v>
      </c>
      <c r="V132" s="117">
        <v>269566</v>
      </c>
      <c r="W132" s="117">
        <v>14188</v>
      </c>
      <c r="X132" s="117">
        <v>283754</v>
      </c>
      <c r="Y132" s="117">
        <v>0</v>
      </c>
      <c r="Z132" s="117">
        <v>287005</v>
      </c>
      <c r="AA132" s="117">
        <v>-3251</v>
      </c>
      <c r="AB132" s="117">
        <v>272655</v>
      </c>
      <c r="AC132" s="117">
        <v>11099</v>
      </c>
      <c r="AD132" s="117">
        <v>283754</v>
      </c>
      <c r="AE132">
        <v>0</v>
      </c>
    </row>
    <row r="133" spans="1:31" x14ac:dyDescent="0.35">
      <c r="A133">
        <v>2212</v>
      </c>
      <c r="B133" t="s">
        <v>426</v>
      </c>
      <c r="C133" s="109">
        <v>88</v>
      </c>
      <c r="D133" s="107">
        <v>159.04975395316501</v>
      </c>
      <c r="E133" s="112">
        <v>0.55328598638331217</v>
      </c>
      <c r="F133">
        <v>1</v>
      </c>
      <c r="G133" s="117">
        <v>35200</v>
      </c>
      <c r="H133" s="109">
        <v>88</v>
      </c>
      <c r="I133" s="109">
        <v>0</v>
      </c>
      <c r="J133" s="117">
        <v>0</v>
      </c>
      <c r="K133" s="109">
        <v>0</v>
      </c>
      <c r="L133" s="109">
        <v>1</v>
      </c>
      <c r="M133" s="117">
        <v>35200</v>
      </c>
      <c r="N133" s="117">
        <v>88</v>
      </c>
      <c r="O133" s="117">
        <v>0</v>
      </c>
      <c r="P133" s="120">
        <v>0</v>
      </c>
      <c r="Q133" s="120">
        <v>0</v>
      </c>
      <c r="R133" s="120">
        <v>0</v>
      </c>
      <c r="S133" s="117">
        <v>35200</v>
      </c>
      <c r="T133" s="117">
        <v>34778</v>
      </c>
      <c r="U133" s="117">
        <v>34778</v>
      </c>
      <c r="V133" s="117">
        <v>33039</v>
      </c>
      <c r="W133" s="117">
        <v>1739</v>
      </c>
      <c r="X133" s="117">
        <v>34778</v>
      </c>
      <c r="Y133" s="117">
        <v>0</v>
      </c>
      <c r="Z133" s="117">
        <v>35176</v>
      </c>
      <c r="AA133" s="117">
        <v>-398</v>
      </c>
      <c r="AB133" s="117">
        <v>33417</v>
      </c>
      <c r="AC133" s="117">
        <v>1361</v>
      </c>
      <c r="AD133" s="117">
        <v>34778</v>
      </c>
      <c r="AE133">
        <v>0</v>
      </c>
    </row>
    <row r="134" spans="1:31" x14ac:dyDescent="0.35">
      <c r="A134">
        <v>2217</v>
      </c>
      <c r="B134" t="s">
        <v>248</v>
      </c>
      <c r="C134" s="109">
        <v>2036</v>
      </c>
      <c r="D134" s="107">
        <v>21.5264689939041</v>
      </c>
      <c r="E134" s="112">
        <v>94.581233948612649</v>
      </c>
      <c r="F134">
        <v>0</v>
      </c>
      <c r="G134" s="117">
        <v>0</v>
      </c>
      <c r="H134" s="109">
        <v>0</v>
      </c>
      <c r="I134" s="109">
        <v>0</v>
      </c>
      <c r="J134" s="117">
        <v>0</v>
      </c>
      <c r="K134" s="109">
        <v>0</v>
      </c>
      <c r="L134" s="109">
        <v>0</v>
      </c>
      <c r="M134" s="117">
        <v>0</v>
      </c>
      <c r="N134" s="117">
        <v>0</v>
      </c>
      <c r="O134" s="117">
        <v>0</v>
      </c>
      <c r="P134" s="120">
        <v>0</v>
      </c>
      <c r="Q134" s="120">
        <v>0</v>
      </c>
      <c r="R134" s="120">
        <v>0</v>
      </c>
      <c r="S134" s="117">
        <v>0</v>
      </c>
      <c r="T134" s="117">
        <v>0</v>
      </c>
      <c r="U134" s="117">
        <v>0</v>
      </c>
      <c r="V134" s="117">
        <v>0</v>
      </c>
      <c r="W134" s="117">
        <v>0</v>
      </c>
      <c r="X134" s="117">
        <v>0</v>
      </c>
      <c r="Y134" s="117">
        <v>0</v>
      </c>
      <c r="Z134" s="117">
        <v>0</v>
      </c>
      <c r="AA134" s="117">
        <v>0</v>
      </c>
      <c r="AB134" s="117">
        <v>0</v>
      </c>
      <c r="AC134" s="117">
        <v>0</v>
      </c>
      <c r="AD134" s="117">
        <v>0</v>
      </c>
      <c r="AE134">
        <v>0</v>
      </c>
    </row>
    <row r="135" spans="1:31" x14ac:dyDescent="0.35">
      <c r="A135">
        <v>2226</v>
      </c>
      <c r="B135" t="s">
        <v>66</v>
      </c>
      <c r="C135" s="109">
        <v>256</v>
      </c>
      <c r="D135" s="107">
        <v>77.661413488014603</v>
      </c>
      <c r="E135" s="112">
        <v>3.2963602966035146</v>
      </c>
      <c r="F135">
        <v>1</v>
      </c>
      <c r="G135" s="117">
        <v>102400</v>
      </c>
      <c r="H135" s="109">
        <v>256</v>
      </c>
      <c r="I135" s="109">
        <v>0</v>
      </c>
      <c r="J135" s="117">
        <v>0</v>
      </c>
      <c r="K135" s="109">
        <v>0</v>
      </c>
      <c r="L135" s="109">
        <v>1</v>
      </c>
      <c r="M135" s="117">
        <v>102400</v>
      </c>
      <c r="N135" s="117">
        <v>256</v>
      </c>
      <c r="O135" s="117">
        <v>0</v>
      </c>
      <c r="P135" s="120">
        <v>0</v>
      </c>
      <c r="Q135" s="120">
        <v>0</v>
      </c>
      <c r="R135" s="120">
        <v>0</v>
      </c>
      <c r="S135" s="117">
        <v>102400</v>
      </c>
      <c r="T135" s="117">
        <v>101172</v>
      </c>
      <c r="U135" s="117">
        <v>101172</v>
      </c>
      <c r="V135" s="117">
        <v>96113</v>
      </c>
      <c r="W135" s="117">
        <v>5059</v>
      </c>
      <c r="X135" s="117">
        <v>101172</v>
      </c>
      <c r="Y135" s="117">
        <v>0</v>
      </c>
      <c r="Z135" s="117">
        <v>102330</v>
      </c>
      <c r="AA135" s="117">
        <v>-1158</v>
      </c>
      <c r="AB135" s="117">
        <v>97214</v>
      </c>
      <c r="AC135" s="117">
        <v>3958</v>
      </c>
      <c r="AD135" s="117">
        <v>101172</v>
      </c>
      <c r="AE135">
        <v>0</v>
      </c>
    </row>
    <row r="136" spans="1:31" x14ac:dyDescent="0.35">
      <c r="A136">
        <v>2233</v>
      </c>
      <c r="B136" t="s">
        <v>67</v>
      </c>
      <c r="C136" s="109">
        <v>884</v>
      </c>
      <c r="D136" s="107">
        <v>262.60624242525301</v>
      </c>
      <c r="E136" s="112">
        <v>3.3662566123180317</v>
      </c>
      <c r="F136">
        <v>0</v>
      </c>
      <c r="G136" s="117">
        <v>0</v>
      </c>
      <c r="H136" s="109">
        <v>0</v>
      </c>
      <c r="I136" s="109">
        <v>1</v>
      </c>
      <c r="J136" s="117">
        <v>88400</v>
      </c>
      <c r="K136" s="109">
        <v>884</v>
      </c>
      <c r="L136" s="109">
        <v>1</v>
      </c>
      <c r="M136" s="117">
        <v>88400</v>
      </c>
      <c r="N136" s="117">
        <v>884</v>
      </c>
      <c r="O136" s="117">
        <v>85300</v>
      </c>
      <c r="P136" s="120">
        <v>0</v>
      </c>
      <c r="Q136" s="120">
        <v>0</v>
      </c>
      <c r="R136" s="120">
        <v>0</v>
      </c>
      <c r="S136" s="117">
        <v>88400</v>
      </c>
      <c r="T136" s="117">
        <v>87339</v>
      </c>
      <c r="U136" s="117">
        <v>87339</v>
      </c>
      <c r="V136" s="117">
        <v>82972</v>
      </c>
      <c r="W136" s="117">
        <v>4367</v>
      </c>
      <c r="X136" s="117">
        <v>87339</v>
      </c>
      <c r="Y136" s="117">
        <v>0</v>
      </c>
      <c r="Z136" s="117">
        <v>88340</v>
      </c>
      <c r="AA136" s="117">
        <v>-1001</v>
      </c>
      <c r="AB136" s="117">
        <v>83923</v>
      </c>
      <c r="AC136" s="117">
        <v>3416</v>
      </c>
      <c r="AD136" s="117">
        <v>87339</v>
      </c>
      <c r="AE136">
        <v>0</v>
      </c>
    </row>
    <row r="137" spans="1:31" x14ac:dyDescent="0.35">
      <c r="A137">
        <v>2289</v>
      </c>
      <c r="B137" t="s">
        <v>249</v>
      </c>
      <c r="C137" s="109">
        <v>20212</v>
      </c>
      <c r="D137" s="107">
        <v>96.711299512934104</v>
      </c>
      <c r="E137" s="112">
        <v>208.9931590392585</v>
      </c>
      <c r="F137">
        <v>0</v>
      </c>
      <c r="G137" s="117">
        <v>0</v>
      </c>
      <c r="H137" s="109">
        <v>0</v>
      </c>
      <c r="I137" s="109">
        <v>0</v>
      </c>
      <c r="J137" s="117">
        <v>0</v>
      </c>
      <c r="K137" s="109">
        <v>0</v>
      </c>
      <c r="L137" s="109">
        <v>0</v>
      </c>
      <c r="M137" s="117">
        <v>0</v>
      </c>
      <c r="N137" s="117">
        <v>0</v>
      </c>
      <c r="O137" s="117">
        <v>0</v>
      </c>
      <c r="P137" s="120">
        <v>0</v>
      </c>
      <c r="Q137" s="120">
        <v>0</v>
      </c>
      <c r="R137" s="120">
        <v>0</v>
      </c>
      <c r="S137" s="117">
        <v>0</v>
      </c>
      <c r="T137" s="117">
        <v>0</v>
      </c>
      <c r="U137" s="117">
        <v>0</v>
      </c>
      <c r="V137" s="117">
        <v>0</v>
      </c>
      <c r="W137" s="117">
        <v>0</v>
      </c>
      <c r="X137" s="117">
        <v>0</v>
      </c>
      <c r="Y137" s="117">
        <v>0</v>
      </c>
      <c r="Z137" s="117">
        <v>0</v>
      </c>
      <c r="AA137" s="117">
        <v>0</v>
      </c>
      <c r="AB137" s="117">
        <v>0</v>
      </c>
      <c r="AC137" s="117">
        <v>0</v>
      </c>
      <c r="AD137" s="117">
        <v>0</v>
      </c>
      <c r="AE137">
        <v>0</v>
      </c>
    </row>
    <row r="138" spans="1:31" x14ac:dyDescent="0.35">
      <c r="A138">
        <v>2310</v>
      </c>
      <c r="B138" t="s">
        <v>69</v>
      </c>
      <c r="C138" s="109">
        <v>253</v>
      </c>
      <c r="D138" s="107">
        <v>41.127706396340798</v>
      </c>
      <c r="E138" s="112">
        <v>6.15157085498232</v>
      </c>
      <c r="F138">
        <v>1</v>
      </c>
      <c r="G138" s="117">
        <v>101200</v>
      </c>
      <c r="H138" s="109">
        <v>253</v>
      </c>
      <c r="I138" s="109">
        <v>0</v>
      </c>
      <c r="J138" s="117">
        <v>0</v>
      </c>
      <c r="K138" s="109">
        <v>0</v>
      </c>
      <c r="L138" s="109">
        <v>1</v>
      </c>
      <c r="M138" s="117">
        <v>101200</v>
      </c>
      <c r="N138" s="117">
        <v>253</v>
      </c>
      <c r="O138" s="117">
        <v>0</v>
      </c>
      <c r="P138" s="120">
        <v>0</v>
      </c>
      <c r="Q138" s="120">
        <v>0</v>
      </c>
      <c r="R138" s="120">
        <v>0</v>
      </c>
      <c r="S138" s="117">
        <v>101200</v>
      </c>
      <c r="T138" s="117">
        <v>99986</v>
      </c>
      <c r="U138" s="117">
        <v>99986</v>
      </c>
      <c r="V138" s="117">
        <v>94987</v>
      </c>
      <c r="W138" s="117">
        <v>4999</v>
      </c>
      <c r="X138" s="117">
        <v>99986</v>
      </c>
      <c r="Y138" s="117">
        <v>0</v>
      </c>
      <c r="Z138" s="117">
        <v>101131</v>
      </c>
      <c r="AA138" s="117">
        <v>-1145</v>
      </c>
      <c r="AB138" s="117">
        <v>96074</v>
      </c>
      <c r="AC138" s="117">
        <v>3912</v>
      </c>
      <c r="AD138" s="117">
        <v>99986</v>
      </c>
      <c r="AE138">
        <v>0</v>
      </c>
    </row>
    <row r="139" spans="1:31" x14ac:dyDescent="0.35">
      <c r="A139">
        <v>2296</v>
      </c>
      <c r="B139" t="s">
        <v>250</v>
      </c>
      <c r="C139" s="109">
        <v>2496</v>
      </c>
      <c r="D139" s="107">
        <v>5.5690268841865098</v>
      </c>
      <c r="E139" s="112">
        <v>448.19320357161479</v>
      </c>
      <c r="F139">
        <v>0</v>
      </c>
      <c r="G139" s="117">
        <v>0</v>
      </c>
      <c r="H139" s="109">
        <v>0</v>
      </c>
      <c r="I139" s="109">
        <v>0</v>
      </c>
      <c r="J139" s="117">
        <v>0</v>
      </c>
      <c r="K139" s="109">
        <v>0</v>
      </c>
      <c r="L139" s="109">
        <v>0</v>
      </c>
      <c r="M139" s="117">
        <v>0</v>
      </c>
      <c r="N139" s="117">
        <v>0</v>
      </c>
      <c r="O139" s="117">
        <v>0</v>
      </c>
      <c r="P139" s="120">
        <v>0</v>
      </c>
      <c r="Q139" s="120">
        <v>0</v>
      </c>
      <c r="R139" s="120">
        <v>0</v>
      </c>
      <c r="S139" s="117">
        <v>0</v>
      </c>
      <c r="T139" s="117">
        <v>0</v>
      </c>
      <c r="U139" s="117">
        <v>0</v>
      </c>
      <c r="V139" s="117">
        <v>0</v>
      </c>
      <c r="W139" s="117">
        <v>0</v>
      </c>
      <c r="X139" s="117">
        <v>0</v>
      </c>
      <c r="Y139" s="117">
        <v>0</v>
      </c>
      <c r="Z139" s="117">
        <v>0</v>
      </c>
      <c r="AA139" s="117">
        <v>0</v>
      </c>
      <c r="AB139" s="117">
        <v>0</v>
      </c>
      <c r="AC139" s="117">
        <v>0</v>
      </c>
      <c r="AD139" s="117">
        <v>0</v>
      </c>
      <c r="AE139">
        <v>0</v>
      </c>
    </row>
    <row r="140" spans="1:31" x14ac:dyDescent="0.35">
      <c r="A140">
        <v>2303</v>
      </c>
      <c r="B140" t="s">
        <v>251</v>
      </c>
      <c r="C140" s="109">
        <v>3461</v>
      </c>
      <c r="D140" s="107">
        <v>7.3703615379373497</v>
      </c>
      <c r="E140" s="112">
        <v>469.58347730776126</v>
      </c>
      <c r="F140">
        <v>0</v>
      </c>
      <c r="G140" s="117">
        <v>0</v>
      </c>
      <c r="H140" s="109">
        <v>0</v>
      </c>
      <c r="I140" s="109">
        <v>0</v>
      </c>
      <c r="J140" s="117">
        <v>0</v>
      </c>
      <c r="K140" s="109">
        <v>0</v>
      </c>
      <c r="L140" s="109">
        <v>0</v>
      </c>
      <c r="M140" s="117">
        <v>0</v>
      </c>
      <c r="N140" s="117">
        <v>0</v>
      </c>
      <c r="O140" s="117">
        <v>0</v>
      </c>
      <c r="P140" s="120">
        <v>0</v>
      </c>
      <c r="Q140" s="120">
        <v>0</v>
      </c>
      <c r="R140" s="120">
        <v>0</v>
      </c>
      <c r="S140" s="117">
        <v>0</v>
      </c>
      <c r="T140" s="117">
        <v>0</v>
      </c>
      <c r="U140" s="117">
        <v>0</v>
      </c>
      <c r="V140" s="117">
        <v>0</v>
      </c>
      <c r="W140" s="117">
        <v>0</v>
      </c>
      <c r="X140" s="117">
        <v>0</v>
      </c>
      <c r="Y140" s="117">
        <v>0</v>
      </c>
      <c r="Z140" s="117">
        <v>0</v>
      </c>
      <c r="AA140" s="117">
        <v>0</v>
      </c>
      <c r="AB140" s="117">
        <v>0</v>
      </c>
      <c r="AC140" s="117">
        <v>0</v>
      </c>
      <c r="AD140" s="117">
        <v>0</v>
      </c>
      <c r="AE140">
        <v>0</v>
      </c>
    </row>
    <row r="141" spans="1:31" x14ac:dyDescent="0.35">
      <c r="A141">
        <v>2394</v>
      </c>
      <c r="B141" t="s">
        <v>70</v>
      </c>
      <c r="C141" s="109">
        <v>403</v>
      </c>
      <c r="D141" s="107">
        <v>148.42725792370601</v>
      </c>
      <c r="E141" s="112">
        <v>2.7151347106819723</v>
      </c>
      <c r="F141">
        <v>1</v>
      </c>
      <c r="G141" s="117">
        <v>161200</v>
      </c>
      <c r="H141" s="109">
        <v>403</v>
      </c>
      <c r="I141" s="109">
        <v>0</v>
      </c>
      <c r="J141" s="117">
        <v>0</v>
      </c>
      <c r="K141" s="109">
        <v>0</v>
      </c>
      <c r="L141" s="109">
        <v>1</v>
      </c>
      <c r="M141" s="117">
        <v>161200</v>
      </c>
      <c r="N141" s="117">
        <v>403</v>
      </c>
      <c r="O141" s="117">
        <v>0</v>
      </c>
      <c r="P141" s="120">
        <v>0</v>
      </c>
      <c r="Q141" s="120">
        <v>0</v>
      </c>
      <c r="R141" s="120">
        <v>0</v>
      </c>
      <c r="S141" s="117">
        <v>161200</v>
      </c>
      <c r="T141" s="117">
        <v>159266</v>
      </c>
      <c r="U141" s="117">
        <v>159266</v>
      </c>
      <c r="V141" s="117">
        <v>151303</v>
      </c>
      <c r="W141" s="117">
        <v>7963</v>
      </c>
      <c r="X141" s="117">
        <v>159266</v>
      </c>
      <c r="Y141" s="117">
        <v>0</v>
      </c>
      <c r="Z141" s="117">
        <v>161090</v>
      </c>
      <c r="AA141" s="117">
        <v>-1824</v>
      </c>
      <c r="AB141" s="117">
        <v>153036</v>
      </c>
      <c r="AC141" s="117">
        <v>6230</v>
      </c>
      <c r="AD141" s="117">
        <v>159266</v>
      </c>
      <c r="AE141">
        <v>0</v>
      </c>
    </row>
    <row r="142" spans="1:31" x14ac:dyDescent="0.35">
      <c r="A142">
        <v>2415</v>
      </c>
      <c r="B142" t="s">
        <v>71</v>
      </c>
      <c r="C142" s="109">
        <v>282</v>
      </c>
      <c r="D142" s="107">
        <v>55.892773073497899</v>
      </c>
      <c r="E142" s="112">
        <v>5.0453750009715126</v>
      </c>
      <c r="F142">
        <v>1</v>
      </c>
      <c r="G142" s="117">
        <v>112800</v>
      </c>
      <c r="H142" s="109">
        <v>282</v>
      </c>
      <c r="I142" s="109">
        <v>0</v>
      </c>
      <c r="J142" s="117">
        <v>0</v>
      </c>
      <c r="K142" s="109">
        <v>0</v>
      </c>
      <c r="L142" s="109">
        <v>1</v>
      </c>
      <c r="M142" s="117">
        <v>112800</v>
      </c>
      <c r="N142" s="117">
        <v>282</v>
      </c>
      <c r="O142" s="117">
        <v>0</v>
      </c>
      <c r="P142" s="120">
        <v>0</v>
      </c>
      <c r="Q142" s="120">
        <v>0</v>
      </c>
      <c r="R142" s="120">
        <v>0</v>
      </c>
      <c r="S142" s="117">
        <v>112800</v>
      </c>
      <c r="T142" s="117">
        <v>111447</v>
      </c>
      <c r="U142" s="117">
        <v>111447</v>
      </c>
      <c r="V142" s="117">
        <v>105875</v>
      </c>
      <c r="W142" s="117">
        <v>5572</v>
      </c>
      <c r="X142" s="117">
        <v>111447</v>
      </c>
      <c r="Y142" s="117">
        <v>0</v>
      </c>
      <c r="Z142" s="117">
        <v>112723</v>
      </c>
      <c r="AA142" s="117">
        <v>-1276</v>
      </c>
      <c r="AB142" s="117">
        <v>107087</v>
      </c>
      <c r="AC142" s="117">
        <v>4360</v>
      </c>
      <c r="AD142" s="117">
        <v>111447</v>
      </c>
      <c r="AE142">
        <v>0</v>
      </c>
    </row>
    <row r="143" spans="1:31" x14ac:dyDescent="0.35">
      <c r="A143">
        <v>2420</v>
      </c>
      <c r="B143" t="s">
        <v>252</v>
      </c>
      <c r="C143" s="109">
        <v>5122</v>
      </c>
      <c r="D143" s="107">
        <v>38.1934937739438</v>
      </c>
      <c r="E143" s="112">
        <v>134.10661067865723</v>
      </c>
      <c r="F143">
        <v>0</v>
      </c>
      <c r="G143" s="117">
        <v>0</v>
      </c>
      <c r="H143" s="109">
        <v>0</v>
      </c>
      <c r="I143" s="109">
        <v>0</v>
      </c>
      <c r="J143" s="117">
        <v>0</v>
      </c>
      <c r="K143" s="109">
        <v>0</v>
      </c>
      <c r="L143" s="109">
        <v>0</v>
      </c>
      <c r="M143" s="117">
        <v>0</v>
      </c>
      <c r="N143" s="117">
        <v>0</v>
      </c>
      <c r="O143" s="117">
        <v>0</v>
      </c>
      <c r="P143" s="120">
        <v>0</v>
      </c>
      <c r="Q143" s="120">
        <v>0</v>
      </c>
      <c r="R143" s="120">
        <v>0</v>
      </c>
      <c r="S143" s="117">
        <v>0</v>
      </c>
      <c r="T143" s="117">
        <v>0</v>
      </c>
      <c r="U143" s="117">
        <v>0</v>
      </c>
      <c r="V143" s="117">
        <v>0</v>
      </c>
      <c r="W143" s="117">
        <v>0</v>
      </c>
      <c r="X143" s="117">
        <v>0</v>
      </c>
      <c r="Y143" s="117">
        <v>0</v>
      </c>
      <c r="Z143" s="117">
        <v>0</v>
      </c>
      <c r="AA143" s="117">
        <v>0</v>
      </c>
      <c r="AB143" s="117">
        <v>0</v>
      </c>
      <c r="AC143" s="117">
        <v>0</v>
      </c>
      <c r="AD143" s="117">
        <v>0</v>
      </c>
      <c r="AE143">
        <v>0</v>
      </c>
    </row>
    <row r="144" spans="1:31" x14ac:dyDescent="0.35">
      <c r="A144">
        <v>2443</v>
      </c>
      <c r="B144" t="s">
        <v>255</v>
      </c>
      <c r="C144" s="109">
        <v>1793</v>
      </c>
      <c r="D144" s="107">
        <v>48.954233584706898</v>
      </c>
      <c r="E144" s="112">
        <v>36.626045771864064</v>
      </c>
      <c r="F144">
        <v>0</v>
      </c>
      <c r="G144" s="117">
        <v>0</v>
      </c>
      <c r="H144" s="109">
        <v>0</v>
      </c>
      <c r="I144" s="109">
        <v>0</v>
      </c>
      <c r="J144" s="117">
        <v>0</v>
      </c>
      <c r="K144" s="109">
        <v>0</v>
      </c>
      <c r="L144" s="109">
        <v>0</v>
      </c>
      <c r="M144" s="117">
        <v>0</v>
      </c>
      <c r="N144" s="117">
        <v>0</v>
      </c>
      <c r="O144" s="117">
        <v>0</v>
      </c>
      <c r="P144" s="120">
        <v>0</v>
      </c>
      <c r="Q144" s="120">
        <v>0</v>
      </c>
      <c r="R144" s="120">
        <v>0</v>
      </c>
      <c r="S144" s="117">
        <v>0</v>
      </c>
      <c r="T144" s="117">
        <v>0</v>
      </c>
      <c r="U144" s="117">
        <v>0</v>
      </c>
      <c r="V144" s="117">
        <v>0</v>
      </c>
      <c r="W144" s="117">
        <v>0</v>
      </c>
      <c r="X144" s="117">
        <v>0</v>
      </c>
      <c r="Y144" s="117">
        <v>0</v>
      </c>
      <c r="Z144" s="117">
        <v>0</v>
      </c>
      <c r="AA144" s="117">
        <v>0</v>
      </c>
      <c r="AB144" s="117">
        <v>0</v>
      </c>
      <c r="AC144" s="117">
        <v>0</v>
      </c>
      <c r="AD144" s="117">
        <v>0</v>
      </c>
      <c r="AE144">
        <v>0</v>
      </c>
    </row>
    <row r="145" spans="1:31" x14ac:dyDescent="0.35">
      <c r="A145">
        <v>2436</v>
      </c>
      <c r="B145" t="s">
        <v>254</v>
      </c>
      <c r="C145" s="109">
        <v>1437</v>
      </c>
      <c r="D145" s="107">
        <v>181.329035564495</v>
      </c>
      <c r="E145" s="112">
        <v>7.9248201785581589</v>
      </c>
      <c r="F145">
        <v>0</v>
      </c>
      <c r="G145" s="117">
        <v>0</v>
      </c>
      <c r="H145" s="109">
        <v>0</v>
      </c>
      <c r="I145" s="109">
        <v>0</v>
      </c>
      <c r="J145" s="117">
        <v>0</v>
      </c>
      <c r="K145" s="109">
        <v>0</v>
      </c>
      <c r="L145" s="109">
        <v>0</v>
      </c>
      <c r="M145" s="117">
        <v>0</v>
      </c>
      <c r="N145" s="117">
        <v>0</v>
      </c>
      <c r="O145" s="117">
        <v>0</v>
      </c>
      <c r="P145" s="120">
        <v>0</v>
      </c>
      <c r="Q145" s="120">
        <v>0</v>
      </c>
      <c r="R145" s="120">
        <v>0</v>
      </c>
      <c r="S145" s="117">
        <v>0</v>
      </c>
      <c r="T145" s="117">
        <v>0</v>
      </c>
      <c r="U145" s="117">
        <v>0</v>
      </c>
      <c r="V145" s="117">
        <v>0</v>
      </c>
      <c r="W145" s="117">
        <v>0</v>
      </c>
      <c r="X145" s="117">
        <v>0</v>
      </c>
      <c r="Y145" s="117">
        <v>0</v>
      </c>
      <c r="Z145" s="117">
        <v>0</v>
      </c>
      <c r="AA145" s="117">
        <v>0</v>
      </c>
      <c r="AB145" s="117">
        <v>0</v>
      </c>
      <c r="AC145" s="117">
        <v>0</v>
      </c>
      <c r="AD145" s="117">
        <v>0</v>
      </c>
      <c r="AE145">
        <v>0</v>
      </c>
    </row>
    <row r="146" spans="1:31" x14ac:dyDescent="0.35">
      <c r="A146">
        <v>2460</v>
      </c>
      <c r="B146" t="s">
        <v>257</v>
      </c>
      <c r="C146" s="109">
        <v>1187</v>
      </c>
      <c r="D146" s="107">
        <v>9.6076443071096804</v>
      </c>
      <c r="E146" s="112">
        <v>123.54745472015622</v>
      </c>
      <c r="F146">
        <v>0</v>
      </c>
      <c r="G146" s="117">
        <v>0</v>
      </c>
      <c r="H146" s="109">
        <v>0</v>
      </c>
      <c r="I146" s="109">
        <v>0</v>
      </c>
      <c r="J146" s="117">
        <v>0</v>
      </c>
      <c r="K146" s="109">
        <v>0</v>
      </c>
      <c r="L146" s="109">
        <v>0</v>
      </c>
      <c r="M146" s="117">
        <v>0</v>
      </c>
      <c r="N146" s="117">
        <v>0</v>
      </c>
      <c r="O146" s="117">
        <v>0</v>
      </c>
      <c r="P146" s="120">
        <v>0</v>
      </c>
      <c r="Q146" s="120">
        <v>0</v>
      </c>
      <c r="R146" s="120">
        <v>0</v>
      </c>
      <c r="S146" s="117">
        <v>0</v>
      </c>
      <c r="T146" s="117">
        <v>0</v>
      </c>
      <c r="U146" s="117">
        <v>0</v>
      </c>
      <c r="V146" s="117">
        <v>0</v>
      </c>
      <c r="W146" s="117">
        <v>0</v>
      </c>
      <c r="X146" s="117">
        <v>0</v>
      </c>
      <c r="Y146" s="117">
        <v>0</v>
      </c>
      <c r="Z146" s="117">
        <v>0</v>
      </c>
      <c r="AA146" s="117">
        <v>0</v>
      </c>
      <c r="AB146" s="117">
        <v>0</v>
      </c>
      <c r="AC146" s="117">
        <v>0</v>
      </c>
      <c r="AD146" s="117">
        <v>0</v>
      </c>
      <c r="AE146">
        <v>0</v>
      </c>
    </row>
    <row r="147" spans="1:31" x14ac:dyDescent="0.35">
      <c r="A147">
        <v>2478</v>
      </c>
      <c r="B147" t="s">
        <v>258</v>
      </c>
      <c r="C147" s="109">
        <v>1691</v>
      </c>
      <c r="D147" s="107">
        <v>612.60823758563902</v>
      </c>
      <c r="E147" s="112">
        <v>2.760328536658974</v>
      </c>
      <c r="F147">
        <v>0</v>
      </c>
      <c r="G147" s="117">
        <v>0</v>
      </c>
      <c r="H147" s="109">
        <v>0</v>
      </c>
      <c r="I147" s="109">
        <v>0</v>
      </c>
      <c r="J147" s="117">
        <v>0</v>
      </c>
      <c r="K147" s="109">
        <v>0</v>
      </c>
      <c r="L147" s="109">
        <v>0</v>
      </c>
      <c r="M147" s="117">
        <v>0</v>
      </c>
      <c r="N147" s="117">
        <v>0</v>
      </c>
      <c r="O147" s="117">
        <v>0</v>
      </c>
      <c r="P147" s="120">
        <v>0</v>
      </c>
      <c r="Q147" s="120">
        <v>0</v>
      </c>
      <c r="R147" s="120">
        <v>0</v>
      </c>
      <c r="S147" s="117">
        <v>0</v>
      </c>
      <c r="T147" s="117">
        <v>0</v>
      </c>
      <c r="U147" s="117">
        <v>0</v>
      </c>
      <c r="V147" s="117">
        <v>0</v>
      </c>
      <c r="W147" s="117">
        <v>0</v>
      </c>
      <c r="X147" s="117">
        <v>0</v>
      </c>
      <c r="Y147" s="117">
        <v>0</v>
      </c>
      <c r="Z147" s="117">
        <v>0</v>
      </c>
      <c r="AA147" s="117">
        <v>0</v>
      </c>
      <c r="AB147" s="117">
        <v>0</v>
      </c>
      <c r="AC147" s="117">
        <v>0</v>
      </c>
      <c r="AD147" s="117">
        <v>0</v>
      </c>
      <c r="AE147">
        <v>0</v>
      </c>
    </row>
    <row r="148" spans="1:31" x14ac:dyDescent="0.35">
      <c r="A148">
        <v>2525</v>
      </c>
      <c r="B148" t="s">
        <v>73</v>
      </c>
      <c r="C148" s="109">
        <v>336</v>
      </c>
      <c r="D148" s="107">
        <v>82.183739416265496</v>
      </c>
      <c r="E148" s="112">
        <v>4.088399997207965</v>
      </c>
      <c r="F148">
        <v>1</v>
      </c>
      <c r="G148" s="117">
        <v>134400</v>
      </c>
      <c r="H148" s="109">
        <v>336</v>
      </c>
      <c r="I148" s="109">
        <v>0</v>
      </c>
      <c r="J148" s="117">
        <v>0</v>
      </c>
      <c r="K148" s="109">
        <v>0</v>
      </c>
      <c r="L148" s="109">
        <v>1</v>
      </c>
      <c r="M148" s="117">
        <v>134400</v>
      </c>
      <c r="N148" s="117">
        <v>336</v>
      </c>
      <c r="O148" s="117">
        <v>0</v>
      </c>
      <c r="P148" s="120">
        <v>0</v>
      </c>
      <c r="Q148" s="120">
        <v>0</v>
      </c>
      <c r="R148" s="120">
        <v>0</v>
      </c>
      <c r="S148" s="117">
        <v>134400</v>
      </c>
      <c r="T148" s="117">
        <v>132788</v>
      </c>
      <c r="U148" s="117">
        <v>132788</v>
      </c>
      <c r="V148" s="117">
        <v>126149</v>
      </c>
      <c r="W148" s="117">
        <v>6639</v>
      </c>
      <c r="X148" s="117">
        <v>132788</v>
      </c>
      <c r="Y148" s="117">
        <v>0</v>
      </c>
      <c r="Z148" s="117">
        <v>134309</v>
      </c>
      <c r="AA148" s="117">
        <v>-1521</v>
      </c>
      <c r="AB148" s="117">
        <v>127594</v>
      </c>
      <c r="AC148" s="117">
        <v>5194</v>
      </c>
      <c r="AD148" s="117">
        <v>132788</v>
      </c>
      <c r="AE148">
        <v>0</v>
      </c>
    </row>
    <row r="149" spans="1:31" x14ac:dyDescent="0.35">
      <c r="A149">
        <v>2527</v>
      </c>
      <c r="B149" t="s">
        <v>74</v>
      </c>
      <c r="C149" s="109">
        <v>297</v>
      </c>
      <c r="D149" s="107">
        <v>72.660084457588894</v>
      </c>
      <c r="E149" s="112">
        <v>4.0875262149379488</v>
      </c>
      <c r="F149">
        <v>1</v>
      </c>
      <c r="G149" s="117">
        <v>118800</v>
      </c>
      <c r="H149" s="109">
        <v>297</v>
      </c>
      <c r="I149" s="109">
        <v>0</v>
      </c>
      <c r="J149" s="117">
        <v>0</v>
      </c>
      <c r="K149" s="109">
        <v>0</v>
      </c>
      <c r="L149" s="109">
        <v>1</v>
      </c>
      <c r="M149" s="117">
        <v>118800</v>
      </c>
      <c r="N149" s="117">
        <v>297</v>
      </c>
      <c r="O149" s="117">
        <v>0</v>
      </c>
      <c r="P149" s="120">
        <v>0</v>
      </c>
      <c r="Q149" s="120">
        <v>0</v>
      </c>
      <c r="R149" s="120">
        <v>0</v>
      </c>
      <c r="S149" s="117">
        <v>118800</v>
      </c>
      <c r="T149" s="117">
        <v>117375</v>
      </c>
      <c r="U149" s="117">
        <v>117375</v>
      </c>
      <c r="V149" s="117">
        <v>111506</v>
      </c>
      <c r="W149" s="117">
        <v>5869</v>
      </c>
      <c r="X149" s="117">
        <v>117375</v>
      </c>
      <c r="Y149" s="117">
        <v>0</v>
      </c>
      <c r="Z149" s="117">
        <v>118719</v>
      </c>
      <c r="AA149" s="117">
        <v>-1344</v>
      </c>
      <c r="AB149" s="117">
        <v>112783</v>
      </c>
      <c r="AC149" s="117">
        <v>4592</v>
      </c>
      <c r="AD149" s="117">
        <v>117375</v>
      </c>
      <c r="AE149">
        <v>0</v>
      </c>
    </row>
    <row r="150" spans="1:31" x14ac:dyDescent="0.35">
      <c r="A150">
        <v>2534</v>
      </c>
      <c r="B150" t="s">
        <v>75</v>
      </c>
      <c r="C150" s="109">
        <v>461</v>
      </c>
      <c r="D150" s="107">
        <v>53.1666797927343</v>
      </c>
      <c r="E150" s="112">
        <v>8.6708442542804747</v>
      </c>
      <c r="F150">
        <v>1</v>
      </c>
      <c r="G150" s="117">
        <v>184400</v>
      </c>
      <c r="H150" s="109">
        <v>461</v>
      </c>
      <c r="I150" s="109">
        <v>0</v>
      </c>
      <c r="J150" s="117">
        <v>0</v>
      </c>
      <c r="K150" s="109">
        <v>0</v>
      </c>
      <c r="L150" s="109">
        <v>1</v>
      </c>
      <c r="M150" s="117">
        <v>184400</v>
      </c>
      <c r="N150" s="117">
        <v>461</v>
      </c>
      <c r="O150" s="117">
        <v>0</v>
      </c>
      <c r="P150" s="120">
        <v>0</v>
      </c>
      <c r="Q150" s="120">
        <v>0</v>
      </c>
      <c r="R150" s="120">
        <v>0</v>
      </c>
      <c r="S150" s="117">
        <v>184400</v>
      </c>
      <c r="T150" s="117">
        <v>182188</v>
      </c>
      <c r="U150" s="117">
        <v>182188</v>
      </c>
      <c r="V150" s="117">
        <v>173079</v>
      </c>
      <c r="W150" s="117">
        <v>9109</v>
      </c>
      <c r="X150" s="117">
        <v>182188</v>
      </c>
      <c r="Y150" s="117">
        <v>0</v>
      </c>
      <c r="Z150" s="117">
        <v>184275</v>
      </c>
      <c r="AA150" s="117">
        <v>-2087</v>
      </c>
      <c r="AB150" s="117">
        <v>175061</v>
      </c>
      <c r="AC150" s="117">
        <v>7127</v>
      </c>
      <c r="AD150" s="117">
        <v>182188</v>
      </c>
      <c r="AE150">
        <v>0</v>
      </c>
    </row>
    <row r="151" spans="1:31" x14ac:dyDescent="0.35">
      <c r="A151">
        <v>2541</v>
      </c>
      <c r="B151" t="s">
        <v>76</v>
      </c>
      <c r="C151" s="109">
        <v>474</v>
      </c>
      <c r="D151" s="107">
        <v>139.60295605524499</v>
      </c>
      <c r="E151" s="112">
        <v>3.3953435757651458</v>
      </c>
      <c r="F151">
        <v>1</v>
      </c>
      <c r="G151" s="117">
        <v>189600</v>
      </c>
      <c r="H151" s="109">
        <v>474</v>
      </c>
      <c r="I151" s="109">
        <v>0</v>
      </c>
      <c r="J151" s="117">
        <v>0</v>
      </c>
      <c r="K151" s="109">
        <v>0</v>
      </c>
      <c r="L151" s="109">
        <v>1</v>
      </c>
      <c r="M151" s="117">
        <v>189600</v>
      </c>
      <c r="N151" s="117">
        <v>474</v>
      </c>
      <c r="O151" s="117">
        <v>0</v>
      </c>
      <c r="P151" s="120">
        <v>0</v>
      </c>
      <c r="Q151" s="120">
        <v>0</v>
      </c>
      <c r="R151" s="120">
        <v>0</v>
      </c>
      <c r="S151" s="117">
        <v>189600</v>
      </c>
      <c r="T151" s="117">
        <v>187325</v>
      </c>
      <c r="U151" s="117">
        <v>187325</v>
      </c>
      <c r="V151" s="117">
        <v>177959</v>
      </c>
      <c r="W151" s="117">
        <v>9366</v>
      </c>
      <c r="X151" s="117">
        <v>187325</v>
      </c>
      <c r="Y151" s="117">
        <v>0</v>
      </c>
      <c r="Z151" s="117">
        <v>189471</v>
      </c>
      <c r="AA151" s="117">
        <v>-2146</v>
      </c>
      <c r="AB151" s="117">
        <v>179997</v>
      </c>
      <c r="AC151" s="117">
        <v>7328</v>
      </c>
      <c r="AD151" s="117">
        <v>187325</v>
      </c>
      <c r="AE151">
        <v>0</v>
      </c>
    </row>
    <row r="152" spans="1:31" x14ac:dyDescent="0.35">
      <c r="A152">
        <v>2562</v>
      </c>
      <c r="B152" t="s">
        <v>259</v>
      </c>
      <c r="C152" s="109">
        <v>4086</v>
      </c>
      <c r="D152" s="107">
        <v>100.48486183788199</v>
      </c>
      <c r="E152" s="112">
        <v>40.662841399853626</v>
      </c>
      <c r="F152">
        <v>0</v>
      </c>
      <c r="G152" s="117">
        <v>0</v>
      </c>
      <c r="H152" s="109">
        <v>0</v>
      </c>
      <c r="I152" s="109">
        <v>0</v>
      </c>
      <c r="J152" s="117">
        <v>0</v>
      </c>
      <c r="K152" s="109">
        <v>0</v>
      </c>
      <c r="L152" s="109">
        <v>0</v>
      </c>
      <c r="M152" s="117">
        <v>0</v>
      </c>
      <c r="N152" s="117">
        <v>0</v>
      </c>
      <c r="O152" s="117">
        <v>0</v>
      </c>
      <c r="P152" s="120">
        <v>0</v>
      </c>
      <c r="Q152" s="120">
        <v>0</v>
      </c>
      <c r="R152" s="120">
        <v>0</v>
      </c>
      <c r="S152" s="117">
        <v>0</v>
      </c>
      <c r="T152" s="117">
        <v>0</v>
      </c>
      <c r="U152" s="117">
        <v>0</v>
      </c>
      <c r="V152" s="117">
        <v>0</v>
      </c>
      <c r="W152" s="117">
        <v>0</v>
      </c>
      <c r="X152" s="117">
        <v>0</v>
      </c>
      <c r="Y152" s="117">
        <v>0</v>
      </c>
      <c r="Z152" s="117">
        <v>0</v>
      </c>
      <c r="AA152" s="117">
        <v>0</v>
      </c>
      <c r="AB152" s="117">
        <v>0</v>
      </c>
      <c r="AC152" s="117">
        <v>0</v>
      </c>
      <c r="AD152" s="117">
        <v>0</v>
      </c>
      <c r="AE152">
        <v>0</v>
      </c>
    </row>
    <row r="153" spans="1:31" x14ac:dyDescent="0.35">
      <c r="A153">
        <v>2570</v>
      </c>
      <c r="B153" t="s">
        <v>260</v>
      </c>
      <c r="C153" s="109">
        <v>488</v>
      </c>
      <c r="D153" s="107">
        <v>26.110861104895601</v>
      </c>
      <c r="E153" s="112">
        <v>18.689540648987002</v>
      </c>
      <c r="F153">
        <v>0</v>
      </c>
      <c r="G153" s="117">
        <v>0</v>
      </c>
      <c r="H153" s="109">
        <v>0</v>
      </c>
      <c r="I153" s="109">
        <v>0</v>
      </c>
      <c r="J153" s="117">
        <v>0</v>
      </c>
      <c r="K153" s="109">
        <v>0</v>
      </c>
      <c r="L153" s="109">
        <v>0</v>
      </c>
      <c r="M153" s="117">
        <v>0</v>
      </c>
      <c r="N153" s="117">
        <v>0</v>
      </c>
      <c r="O153" s="117">
        <v>0</v>
      </c>
      <c r="P153" s="120">
        <v>0</v>
      </c>
      <c r="Q153" s="120">
        <v>0</v>
      </c>
      <c r="R153" s="120">
        <v>0</v>
      </c>
      <c r="S153" s="117">
        <v>0</v>
      </c>
      <c r="T153" s="117">
        <v>0</v>
      </c>
      <c r="U153" s="117">
        <v>0</v>
      </c>
      <c r="V153" s="117">
        <v>0</v>
      </c>
      <c r="W153" s="117">
        <v>0</v>
      </c>
      <c r="X153" s="117">
        <v>0</v>
      </c>
      <c r="Y153" s="117">
        <v>0</v>
      </c>
      <c r="Z153" s="117">
        <v>0</v>
      </c>
      <c r="AA153" s="117">
        <v>0</v>
      </c>
      <c r="AB153" s="117">
        <v>0</v>
      </c>
      <c r="AC153" s="117">
        <v>0</v>
      </c>
      <c r="AD153" s="117">
        <v>0</v>
      </c>
      <c r="AE153">
        <v>0</v>
      </c>
    </row>
    <row r="154" spans="1:31" x14ac:dyDescent="0.35">
      <c r="A154">
        <v>2576</v>
      </c>
      <c r="B154" t="s">
        <v>261</v>
      </c>
      <c r="C154" s="109">
        <v>856</v>
      </c>
      <c r="D154" s="107">
        <v>52.472895107721598</v>
      </c>
      <c r="E154" s="112">
        <v>16.313184135213383</v>
      </c>
      <c r="F154">
        <v>0</v>
      </c>
      <c r="G154" s="117">
        <v>0</v>
      </c>
      <c r="H154" s="109">
        <v>0</v>
      </c>
      <c r="I154" s="109">
        <v>0</v>
      </c>
      <c r="J154" s="117">
        <v>0</v>
      </c>
      <c r="K154" s="109">
        <v>0</v>
      </c>
      <c r="L154" s="109">
        <v>0</v>
      </c>
      <c r="M154" s="117">
        <v>0</v>
      </c>
      <c r="N154" s="117">
        <v>0</v>
      </c>
      <c r="O154" s="117">
        <v>0</v>
      </c>
      <c r="P154" s="120">
        <v>0</v>
      </c>
      <c r="Q154" s="120">
        <v>0</v>
      </c>
      <c r="R154" s="120">
        <v>0</v>
      </c>
      <c r="S154" s="117">
        <v>0</v>
      </c>
      <c r="T154" s="117">
        <v>0</v>
      </c>
      <c r="U154" s="117">
        <v>0</v>
      </c>
      <c r="V154" s="117">
        <v>0</v>
      </c>
      <c r="W154" s="117">
        <v>0</v>
      </c>
      <c r="X154" s="117">
        <v>0</v>
      </c>
      <c r="Y154" s="117">
        <v>0</v>
      </c>
      <c r="Z154" s="117">
        <v>0</v>
      </c>
      <c r="AA154" s="117">
        <v>0</v>
      </c>
      <c r="AB154" s="117">
        <v>0</v>
      </c>
      <c r="AC154" s="117">
        <v>0</v>
      </c>
      <c r="AD154" s="117">
        <v>0</v>
      </c>
      <c r="AE154">
        <v>0</v>
      </c>
    </row>
    <row r="155" spans="1:31" x14ac:dyDescent="0.35">
      <c r="A155">
        <v>2583</v>
      </c>
      <c r="B155" t="s">
        <v>427</v>
      </c>
      <c r="C155" s="109">
        <v>4089</v>
      </c>
      <c r="D155" s="107">
        <v>109.69782106759401</v>
      </c>
      <c r="E155" s="112">
        <v>37.275125068167263</v>
      </c>
      <c r="F155">
        <v>0</v>
      </c>
      <c r="G155" s="117">
        <v>0</v>
      </c>
      <c r="H155" s="109">
        <v>0</v>
      </c>
      <c r="I155" s="109">
        <v>0</v>
      </c>
      <c r="J155" s="117">
        <v>0</v>
      </c>
      <c r="K155" s="109">
        <v>0</v>
      </c>
      <c r="L155" s="109">
        <v>0</v>
      </c>
      <c r="M155" s="117">
        <v>0</v>
      </c>
      <c r="N155" s="117">
        <v>0</v>
      </c>
      <c r="O155" s="117">
        <v>0</v>
      </c>
      <c r="P155" s="120">
        <v>0</v>
      </c>
      <c r="Q155" s="120">
        <v>0</v>
      </c>
      <c r="R155" s="120">
        <v>0</v>
      </c>
      <c r="S155" s="117">
        <v>0</v>
      </c>
      <c r="T155" s="117">
        <v>0</v>
      </c>
      <c r="U155" s="117">
        <v>0</v>
      </c>
      <c r="V155" s="117">
        <v>0</v>
      </c>
      <c r="W155" s="117">
        <v>0</v>
      </c>
      <c r="X155" s="117">
        <v>0</v>
      </c>
      <c r="Y155" s="117">
        <v>0</v>
      </c>
      <c r="Z155" s="117">
        <v>0</v>
      </c>
      <c r="AA155" s="117">
        <v>0</v>
      </c>
      <c r="AB155" s="117">
        <v>0</v>
      </c>
      <c r="AC155" s="117">
        <v>0</v>
      </c>
      <c r="AD155" s="117">
        <v>0</v>
      </c>
      <c r="AE155">
        <v>0</v>
      </c>
    </row>
    <row r="156" spans="1:31" x14ac:dyDescent="0.35">
      <c r="A156">
        <v>2605</v>
      </c>
      <c r="B156" t="s">
        <v>263</v>
      </c>
      <c r="C156" s="109">
        <v>793</v>
      </c>
      <c r="D156" s="107">
        <v>51.761225960892197</v>
      </c>
      <c r="E156" s="112">
        <v>15.320348103793854</v>
      </c>
      <c r="F156">
        <v>0</v>
      </c>
      <c r="G156" s="117">
        <v>0</v>
      </c>
      <c r="H156" s="109">
        <v>0</v>
      </c>
      <c r="I156" s="109">
        <v>0</v>
      </c>
      <c r="J156" s="117">
        <v>0</v>
      </c>
      <c r="K156" s="109">
        <v>0</v>
      </c>
      <c r="L156" s="109">
        <v>0</v>
      </c>
      <c r="M156" s="117">
        <v>0</v>
      </c>
      <c r="N156" s="117">
        <v>0</v>
      </c>
      <c r="O156" s="117">
        <v>0</v>
      </c>
      <c r="P156" s="120">
        <v>0</v>
      </c>
      <c r="Q156" s="120">
        <v>0</v>
      </c>
      <c r="R156" s="120">
        <v>0</v>
      </c>
      <c r="S156" s="117">
        <v>0</v>
      </c>
      <c r="T156" s="117">
        <v>0</v>
      </c>
      <c r="U156" s="117">
        <v>0</v>
      </c>
      <c r="V156" s="117">
        <v>0</v>
      </c>
      <c r="W156" s="117">
        <v>0</v>
      </c>
      <c r="X156" s="117">
        <v>0</v>
      </c>
      <c r="Y156" s="117">
        <v>0</v>
      </c>
      <c r="Z156" s="117">
        <v>0</v>
      </c>
      <c r="AA156" s="117">
        <v>0</v>
      </c>
      <c r="AB156" s="117">
        <v>0</v>
      </c>
      <c r="AC156" s="117">
        <v>0</v>
      </c>
      <c r="AD156" s="117">
        <v>0</v>
      </c>
      <c r="AE156">
        <v>0</v>
      </c>
    </row>
    <row r="157" spans="1:31" x14ac:dyDescent="0.35">
      <c r="A157">
        <v>2604</v>
      </c>
      <c r="B157" t="s">
        <v>262</v>
      </c>
      <c r="C157" s="109">
        <v>5558</v>
      </c>
      <c r="D157" s="107">
        <v>54.994380330333001</v>
      </c>
      <c r="E157" s="112">
        <v>101.06487183990323</v>
      </c>
      <c r="F157">
        <v>0</v>
      </c>
      <c r="G157" s="117">
        <v>0</v>
      </c>
      <c r="H157" s="109">
        <v>0</v>
      </c>
      <c r="I157" s="109">
        <v>0</v>
      </c>
      <c r="J157" s="117">
        <v>0</v>
      </c>
      <c r="K157" s="109">
        <v>0</v>
      </c>
      <c r="L157" s="109">
        <v>0</v>
      </c>
      <c r="M157" s="117">
        <v>0</v>
      </c>
      <c r="N157" s="117">
        <v>0</v>
      </c>
      <c r="O157" s="117">
        <v>0</v>
      </c>
      <c r="P157" s="120">
        <v>0</v>
      </c>
      <c r="Q157" s="120">
        <v>0</v>
      </c>
      <c r="R157" s="120">
        <v>0</v>
      </c>
      <c r="S157" s="117">
        <v>0</v>
      </c>
      <c r="T157" s="117">
        <v>0</v>
      </c>
      <c r="U157" s="117">
        <v>0</v>
      </c>
      <c r="V157" s="117">
        <v>0</v>
      </c>
      <c r="W157" s="117">
        <v>0</v>
      </c>
      <c r="X157" s="117">
        <v>0</v>
      </c>
      <c r="Y157" s="117">
        <v>0</v>
      </c>
      <c r="Z157" s="117">
        <v>0</v>
      </c>
      <c r="AA157" s="117">
        <v>0</v>
      </c>
      <c r="AB157" s="117">
        <v>0</v>
      </c>
      <c r="AC157" s="117">
        <v>0</v>
      </c>
      <c r="AD157" s="117">
        <v>0</v>
      </c>
      <c r="AE157">
        <v>0</v>
      </c>
    </row>
    <row r="158" spans="1:31" x14ac:dyDescent="0.35">
      <c r="A158">
        <v>2611</v>
      </c>
      <c r="B158" t="s">
        <v>264</v>
      </c>
      <c r="C158" s="109">
        <v>5258</v>
      </c>
      <c r="D158" s="107">
        <v>66.651885228127497</v>
      </c>
      <c r="E158" s="112">
        <v>78.887491059008966</v>
      </c>
      <c r="F158">
        <v>0</v>
      </c>
      <c r="G158" s="117">
        <v>0</v>
      </c>
      <c r="H158" s="109">
        <v>0</v>
      </c>
      <c r="I158" s="109">
        <v>0</v>
      </c>
      <c r="J158" s="117">
        <v>0</v>
      </c>
      <c r="K158" s="109">
        <v>0</v>
      </c>
      <c r="L158" s="109">
        <v>0</v>
      </c>
      <c r="M158" s="117">
        <v>0</v>
      </c>
      <c r="N158" s="117">
        <v>0</v>
      </c>
      <c r="O158" s="117">
        <v>0</v>
      </c>
      <c r="P158" s="120">
        <v>0</v>
      </c>
      <c r="Q158" s="120">
        <v>0</v>
      </c>
      <c r="R158" s="120">
        <v>0</v>
      </c>
      <c r="S158" s="117">
        <v>0</v>
      </c>
      <c r="T158" s="117">
        <v>0</v>
      </c>
      <c r="U158" s="117">
        <v>0</v>
      </c>
      <c r="V158" s="117">
        <v>0</v>
      </c>
      <c r="W158" s="117">
        <v>0</v>
      </c>
      <c r="X158" s="117">
        <v>0</v>
      </c>
      <c r="Y158" s="117">
        <v>0</v>
      </c>
      <c r="Z158" s="117">
        <v>0</v>
      </c>
      <c r="AA158" s="117">
        <v>0</v>
      </c>
      <c r="AB158" s="117">
        <v>0</v>
      </c>
      <c r="AC158" s="117">
        <v>0</v>
      </c>
      <c r="AD158" s="117">
        <v>0</v>
      </c>
      <c r="AE158">
        <v>0</v>
      </c>
    </row>
    <row r="159" spans="1:31" x14ac:dyDescent="0.35">
      <c r="A159">
        <v>2618</v>
      </c>
      <c r="B159" t="s">
        <v>77</v>
      </c>
      <c r="C159" s="109">
        <v>538</v>
      </c>
      <c r="D159" s="107">
        <v>480.522393783155</v>
      </c>
      <c r="E159" s="112">
        <v>1.1196148336903169</v>
      </c>
      <c r="F159">
        <v>1</v>
      </c>
      <c r="G159" s="117">
        <v>215200</v>
      </c>
      <c r="H159" s="109">
        <v>538</v>
      </c>
      <c r="I159" s="109">
        <v>0</v>
      </c>
      <c r="J159" s="117">
        <v>0</v>
      </c>
      <c r="K159" s="109">
        <v>0</v>
      </c>
      <c r="L159" s="109">
        <v>1</v>
      </c>
      <c r="M159" s="117">
        <v>215200</v>
      </c>
      <c r="N159" s="117">
        <v>538</v>
      </c>
      <c r="O159" s="117">
        <v>0</v>
      </c>
      <c r="P159" s="120">
        <v>0</v>
      </c>
      <c r="Q159" s="120">
        <v>0</v>
      </c>
      <c r="R159" s="120">
        <v>0</v>
      </c>
      <c r="S159" s="117">
        <v>215200</v>
      </c>
      <c r="T159" s="117">
        <v>212618</v>
      </c>
      <c r="U159" s="117">
        <v>212618</v>
      </c>
      <c r="V159" s="117">
        <v>201987</v>
      </c>
      <c r="W159" s="117">
        <v>10631</v>
      </c>
      <c r="X159" s="117">
        <v>212618</v>
      </c>
      <c r="Y159" s="117">
        <v>0</v>
      </c>
      <c r="Z159" s="117">
        <v>215054</v>
      </c>
      <c r="AA159" s="117">
        <v>-2436</v>
      </c>
      <c r="AB159" s="117">
        <v>204301</v>
      </c>
      <c r="AC159" s="117">
        <v>8317</v>
      </c>
      <c r="AD159" s="117">
        <v>212618</v>
      </c>
      <c r="AE159">
        <v>0</v>
      </c>
    </row>
    <row r="160" spans="1:31" x14ac:dyDescent="0.35">
      <c r="A160">
        <v>2625</v>
      </c>
      <c r="B160" t="s">
        <v>78</v>
      </c>
      <c r="C160" s="109">
        <v>351</v>
      </c>
      <c r="D160" s="107">
        <v>51.390938571890203</v>
      </c>
      <c r="E160" s="112">
        <v>6.8299978508660644</v>
      </c>
      <c r="F160">
        <v>1</v>
      </c>
      <c r="G160" s="117">
        <v>140400</v>
      </c>
      <c r="H160" s="109">
        <v>351</v>
      </c>
      <c r="I160" s="109">
        <v>0</v>
      </c>
      <c r="J160" s="117">
        <v>0</v>
      </c>
      <c r="K160" s="109">
        <v>0</v>
      </c>
      <c r="L160" s="109">
        <v>1</v>
      </c>
      <c r="M160" s="117">
        <v>140400</v>
      </c>
      <c r="N160" s="117">
        <v>351</v>
      </c>
      <c r="O160" s="117">
        <v>0</v>
      </c>
      <c r="P160" s="120">
        <v>0</v>
      </c>
      <c r="Q160" s="120">
        <v>0</v>
      </c>
      <c r="R160" s="120">
        <v>0</v>
      </c>
      <c r="S160" s="117">
        <v>140400</v>
      </c>
      <c r="T160" s="117">
        <v>138716</v>
      </c>
      <c r="U160" s="117">
        <v>138716</v>
      </c>
      <c r="V160" s="117">
        <v>131780</v>
      </c>
      <c r="W160" s="117">
        <v>6936</v>
      </c>
      <c r="X160" s="117">
        <v>138716</v>
      </c>
      <c r="Y160" s="117">
        <v>0</v>
      </c>
      <c r="Z160" s="117">
        <v>140305</v>
      </c>
      <c r="AA160" s="117">
        <v>-1589</v>
      </c>
      <c r="AB160" s="117">
        <v>133290</v>
      </c>
      <c r="AC160" s="117">
        <v>5426</v>
      </c>
      <c r="AD160" s="117">
        <v>138716</v>
      </c>
      <c r="AE160">
        <v>0</v>
      </c>
    </row>
    <row r="161" spans="1:31" x14ac:dyDescent="0.35">
      <c r="A161">
        <v>2632</v>
      </c>
      <c r="B161" t="s">
        <v>79</v>
      </c>
      <c r="C161" s="109">
        <v>528</v>
      </c>
      <c r="D161" s="107">
        <v>94.157851479502497</v>
      </c>
      <c r="E161" s="112">
        <v>5.6076045885025518</v>
      </c>
      <c r="F161">
        <v>1</v>
      </c>
      <c r="G161" s="117">
        <v>211200</v>
      </c>
      <c r="H161" s="109">
        <v>528</v>
      </c>
      <c r="I161" s="109">
        <v>0</v>
      </c>
      <c r="J161" s="117">
        <v>0</v>
      </c>
      <c r="K161" s="109">
        <v>0</v>
      </c>
      <c r="L161" s="109">
        <v>1</v>
      </c>
      <c r="M161" s="117">
        <v>211200</v>
      </c>
      <c r="N161" s="117">
        <v>528</v>
      </c>
      <c r="O161" s="117">
        <v>0</v>
      </c>
      <c r="P161" s="120">
        <v>0</v>
      </c>
      <c r="Q161" s="120">
        <v>0</v>
      </c>
      <c r="R161" s="120">
        <v>0</v>
      </c>
      <c r="S161" s="117">
        <v>211200</v>
      </c>
      <c r="T161" s="117">
        <v>208666</v>
      </c>
      <c r="U161" s="117">
        <v>208666</v>
      </c>
      <c r="V161" s="117">
        <v>198233</v>
      </c>
      <c r="W161" s="117">
        <v>10433</v>
      </c>
      <c r="X161" s="117">
        <v>208666</v>
      </c>
      <c r="Y161" s="117">
        <v>0</v>
      </c>
      <c r="Z161" s="117">
        <v>211057</v>
      </c>
      <c r="AA161" s="117">
        <v>-2391</v>
      </c>
      <c r="AB161" s="117">
        <v>200504</v>
      </c>
      <c r="AC161" s="117">
        <v>8162</v>
      </c>
      <c r="AD161" s="117">
        <v>208666</v>
      </c>
      <c r="AE161">
        <v>0</v>
      </c>
    </row>
    <row r="162" spans="1:31" x14ac:dyDescent="0.35">
      <c r="A162">
        <v>2639</v>
      </c>
      <c r="B162" t="s">
        <v>80</v>
      </c>
      <c r="C162" s="109">
        <v>618</v>
      </c>
      <c r="D162" s="107">
        <v>133.528223538047</v>
      </c>
      <c r="E162" s="112">
        <v>4.6282350174748599</v>
      </c>
      <c r="F162">
        <v>1</v>
      </c>
      <c r="G162" s="117">
        <v>247200</v>
      </c>
      <c r="H162" s="109">
        <v>618</v>
      </c>
      <c r="I162" s="109">
        <v>0</v>
      </c>
      <c r="J162" s="117">
        <v>0</v>
      </c>
      <c r="K162" s="109">
        <v>0</v>
      </c>
      <c r="L162" s="109">
        <v>1</v>
      </c>
      <c r="M162" s="117">
        <v>247200</v>
      </c>
      <c r="N162" s="117">
        <v>618</v>
      </c>
      <c r="O162" s="117">
        <v>0</v>
      </c>
      <c r="P162" s="120">
        <v>0</v>
      </c>
      <c r="Q162" s="120">
        <v>0</v>
      </c>
      <c r="R162" s="120">
        <v>0</v>
      </c>
      <c r="S162" s="117">
        <v>247200</v>
      </c>
      <c r="T162" s="117">
        <v>244234</v>
      </c>
      <c r="U162" s="117">
        <v>244234</v>
      </c>
      <c r="V162" s="117">
        <v>232022</v>
      </c>
      <c r="W162" s="117">
        <v>12212</v>
      </c>
      <c r="X162" s="117">
        <v>244234</v>
      </c>
      <c r="Y162" s="117">
        <v>0</v>
      </c>
      <c r="Z162" s="117">
        <v>247032</v>
      </c>
      <c r="AA162" s="117">
        <v>-2798</v>
      </c>
      <c r="AB162" s="117">
        <v>234680</v>
      </c>
      <c r="AC162" s="117">
        <v>9554</v>
      </c>
      <c r="AD162" s="117">
        <v>244234</v>
      </c>
      <c r="AE162">
        <v>0</v>
      </c>
    </row>
    <row r="163" spans="1:31" x14ac:dyDescent="0.35">
      <c r="A163">
        <v>2646</v>
      </c>
      <c r="B163" t="s">
        <v>81</v>
      </c>
      <c r="C163" s="109">
        <v>712</v>
      </c>
      <c r="D163" s="107">
        <v>164.69951739750601</v>
      </c>
      <c r="E163" s="112">
        <v>4.3230242034138566</v>
      </c>
      <c r="F163">
        <v>1</v>
      </c>
      <c r="G163" s="117">
        <v>284800</v>
      </c>
      <c r="H163" s="109">
        <v>712</v>
      </c>
      <c r="I163" s="109">
        <v>0</v>
      </c>
      <c r="J163" s="117">
        <v>0</v>
      </c>
      <c r="K163" s="109">
        <v>0</v>
      </c>
      <c r="L163" s="109">
        <v>1</v>
      </c>
      <c r="M163" s="117">
        <v>284800</v>
      </c>
      <c r="N163" s="117">
        <v>712</v>
      </c>
      <c r="O163" s="117">
        <v>0</v>
      </c>
      <c r="P163" s="120">
        <v>0</v>
      </c>
      <c r="Q163" s="120">
        <v>0</v>
      </c>
      <c r="R163" s="120">
        <v>0</v>
      </c>
      <c r="S163" s="117">
        <v>284800</v>
      </c>
      <c r="T163" s="117">
        <v>281383</v>
      </c>
      <c r="U163" s="117">
        <v>281383</v>
      </c>
      <c r="V163" s="117">
        <v>267314</v>
      </c>
      <c r="W163" s="117">
        <v>14069</v>
      </c>
      <c r="X163" s="117">
        <v>281383</v>
      </c>
      <c r="Y163" s="117">
        <v>0</v>
      </c>
      <c r="Z163" s="117">
        <v>284607</v>
      </c>
      <c r="AA163" s="117">
        <v>-3224</v>
      </c>
      <c r="AB163" s="117">
        <v>270377</v>
      </c>
      <c r="AC163" s="117">
        <v>11006</v>
      </c>
      <c r="AD163" s="117">
        <v>281383</v>
      </c>
      <c r="AE163">
        <v>0</v>
      </c>
    </row>
    <row r="164" spans="1:31" x14ac:dyDescent="0.35">
      <c r="A164">
        <v>2660</v>
      </c>
      <c r="B164" t="s">
        <v>82</v>
      </c>
      <c r="C164" s="109">
        <v>261</v>
      </c>
      <c r="D164" s="107">
        <v>87.240560007862996</v>
      </c>
      <c r="E164" s="112">
        <v>2.9917277006988039</v>
      </c>
      <c r="F164">
        <v>1</v>
      </c>
      <c r="G164" s="117">
        <v>104400</v>
      </c>
      <c r="H164" s="109">
        <v>261</v>
      </c>
      <c r="I164" s="109">
        <v>0</v>
      </c>
      <c r="J164" s="117">
        <v>0</v>
      </c>
      <c r="K164" s="109">
        <v>0</v>
      </c>
      <c r="L164" s="109">
        <v>1</v>
      </c>
      <c r="M164" s="117">
        <v>104400</v>
      </c>
      <c r="N164" s="117">
        <v>261</v>
      </c>
      <c r="O164" s="117">
        <v>0</v>
      </c>
      <c r="P164" s="120">
        <v>0</v>
      </c>
      <c r="Q164" s="120">
        <v>0</v>
      </c>
      <c r="R164" s="120">
        <v>0</v>
      </c>
      <c r="S164" s="117">
        <v>104400</v>
      </c>
      <c r="T164" s="117">
        <v>103148</v>
      </c>
      <c r="U164" s="117">
        <v>103148</v>
      </c>
      <c r="V164" s="117">
        <v>97991</v>
      </c>
      <c r="W164" s="117">
        <v>5157</v>
      </c>
      <c r="X164" s="117">
        <v>103148</v>
      </c>
      <c r="Y164" s="117">
        <v>0</v>
      </c>
      <c r="Z164" s="117">
        <v>104329</v>
      </c>
      <c r="AA164" s="117">
        <v>-1181</v>
      </c>
      <c r="AB164" s="117">
        <v>99113</v>
      </c>
      <c r="AC164" s="117">
        <v>4035</v>
      </c>
      <c r="AD164" s="117">
        <v>103148</v>
      </c>
      <c r="AE164">
        <v>0</v>
      </c>
    </row>
    <row r="165" spans="1:31" x14ac:dyDescent="0.35">
      <c r="A165">
        <v>2695</v>
      </c>
      <c r="B165" t="s">
        <v>265</v>
      </c>
      <c r="C165" s="109">
        <v>9311</v>
      </c>
      <c r="D165" s="107">
        <v>85.151158574893799</v>
      </c>
      <c r="E165" s="112">
        <v>109.34672124056432</v>
      </c>
      <c r="F165">
        <v>0</v>
      </c>
      <c r="G165" s="117">
        <v>0</v>
      </c>
      <c r="H165" s="109">
        <v>0</v>
      </c>
      <c r="I165" s="109">
        <v>0</v>
      </c>
      <c r="J165" s="117">
        <v>0</v>
      </c>
      <c r="K165" s="109">
        <v>0</v>
      </c>
      <c r="L165" s="109">
        <v>0</v>
      </c>
      <c r="M165" s="117">
        <v>0</v>
      </c>
      <c r="N165" s="117">
        <v>0</v>
      </c>
      <c r="O165" s="117">
        <v>0</v>
      </c>
      <c r="P165" s="120">
        <v>0</v>
      </c>
      <c r="Q165" s="120">
        <v>0</v>
      </c>
      <c r="R165" s="120">
        <v>0</v>
      </c>
      <c r="S165" s="117">
        <v>0</v>
      </c>
      <c r="T165" s="117">
        <v>0</v>
      </c>
      <c r="U165" s="117">
        <v>0</v>
      </c>
      <c r="V165" s="117">
        <v>0</v>
      </c>
      <c r="W165" s="117">
        <v>0</v>
      </c>
      <c r="X165" s="117">
        <v>0</v>
      </c>
      <c r="Y165" s="117">
        <v>0</v>
      </c>
      <c r="Z165" s="117">
        <v>0</v>
      </c>
      <c r="AA165" s="117">
        <v>0</v>
      </c>
      <c r="AB165" s="117">
        <v>0</v>
      </c>
      <c r="AC165" s="117">
        <v>0</v>
      </c>
      <c r="AD165" s="117">
        <v>0</v>
      </c>
      <c r="AE165">
        <v>0</v>
      </c>
    </row>
    <row r="166" spans="1:31" x14ac:dyDescent="0.35">
      <c r="A166">
        <v>2702</v>
      </c>
      <c r="B166" t="s">
        <v>266</v>
      </c>
      <c r="C166" s="109">
        <v>1691</v>
      </c>
      <c r="D166" s="107">
        <v>106.003141950632</v>
      </c>
      <c r="E166" s="112">
        <v>15.95235734415812</v>
      </c>
      <c r="F166">
        <v>0</v>
      </c>
      <c r="G166" s="117">
        <v>0</v>
      </c>
      <c r="H166" s="109">
        <v>0</v>
      </c>
      <c r="I166" s="109">
        <v>0</v>
      </c>
      <c r="J166" s="117">
        <v>0</v>
      </c>
      <c r="K166" s="109">
        <v>0</v>
      </c>
      <c r="L166" s="109">
        <v>0</v>
      </c>
      <c r="M166" s="117">
        <v>0</v>
      </c>
      <c r="N166" s="117">
        <v>0</v>
      </c>
      <c r="O166" s="117">
        <v>0</v>
      </c>
      <c r="P166" s="120">
        <v>0</v>
      </c>
      <c r="Q166" s="120">
        <v>0</v>
      </c>
      <c r="R166" s="120">
        <v>0</v>
      </c>
      <c r="S166" s="117">
        <v>0</v>
      </c>
      <c r="T166" s="117">
        <v>0</v>
      </c>
      <c r="U166" s="117">
        <v>0</v>
      </c>
      <c r="V166" s="117">
        <v>0</v>
      </c>
      <c r="W166" s="117">
        <v>0</v>
      </c>
      <c r="X166" s="117">
        <v>0</v>
      </c>
      <c r="Y166" s="117">
        <v>0</v>
      </c>
      <c r="Z166" s="117">
        <v>0</v>
      </c>
      <c r="AA166" s="117">
        <v>0</v>
      </c>
      <c r="AB166" s="117">
        <v>0</v>
      </c>
      <c r="AC166" s="117">
        <v>0</v>
      </c>
      <c r="AD166" s="117">
        <v>0</v>
      </c>
      <c r="AE166">
        <v>0</v>
      </c>
    </row>
    <row r="167" spans="1:31" x14ac:dyDescent="0.35">
      <c r="A167">
        <v>2730</v>
      </c>
      <c r="B167" t="s">
        <v>267</v>
      </c>
      <c r="C167" s="109">
        <v>688</v>
      </c>
      <c r="D167" s="107">
        <v>42.575332322632498</v>
      </c>
      <c r="E167" s="112">
        <v>16.15959200943848</v>
      </c>
      <c r="F167">
        <v>0</v>
      </c>
      <c r="G167" s="117">
        <v>0</v>
      </c>
      <c r="H167" s="109">
        <v>0</v>
      </c>
      <c r="I167" s="109">
        <v>0</v>
      </c>
      <c r="J167" s="117">
        <v>0</v>
      </c>
      <c r="K167" s="109">
        <v>0</v>
      </c>
      <c r="L167" s="109">
        <v>0</v>
      </c>
      <c r="M167" s="117">
        <v>0</v>
      </c>
      <c r="N167" s="117">
        <v>0</v>
      </c>
      <c r="O167" s="117">
        <v>0</v>
      </c>
      <c r="P167" s="120">
        <v>0</v>
      </c>
      <c r="Q167" s="120">
        <v>0</v>
      </c>
      <c r="R167" s="120">
        <v>0</v>
      </c>
      <c r="S167" s="117">
        <v>0</v>
      </c>
      <c r="T167" s="117">
        <v>0</v>
      </c>
      <c r="U167" s="117">
        <v>0</v>
      </c>
      <c r="V167" s="117">
        <v>0</v>
      </c>
      <c r="W167" s="117">
        <v>0</v>
      </c>
      <c r="X167" s="117">
        <v>0</v>
      </c>
      <c r="Y167" s="117">
        <v>0</v>
      </c>
      <c r="Z167" s="117">
        <v>0</v>
      </c>
      <c r="AA167" s="117">
        <v>0</v>
      </c>
      <c r="AB167" s="117">
        <v>0</v>
      </c>
      <c r="AC167" s="117">
        <v>0</v>
      </c>
      <c r="AD167" s="117">
        <v>0</v>
      </c>
      <c r="AE167">
        <v>0</v>
      </c>
    </row>
    <row r="168" spans="1:31" x14ac:dyDescent="0.35">
      <c r="A168">
        <v>2737</v>
      </c>
      <c r="B168" t="s">
        <v>83</v>
      </c>
      <c r="C168" s="109">
        <v>239</v>
      </c>
      <c r="D168" s="107">
        <v>57.067127102331902</v>
      </c>
      <c r="E168" s="112">
        <v>4.1880503213597704</v>
      </c>
      <c r="F168">
        <v>1</v>
      </c>
      <c r="G168" s="117">
        <v>95600</v>
      </c>
      <c r="H168" s="109">
        <v>239</v>
      </c>
      <c r="I168" s="109">
        <v>0</v>
      </c>
      <c r="J168" s="117">
        <v>0</v>
      </c>
      <c r="K168" s="109">
        <v>0</v>
      </c>
      <c r="L168" s="109">
        <v>1</v>
      </c>
      <c r="M168" s="117">
        <v>95600</v>
      </c>
      <c r="N168" s="117">
        <v>239</v>
      </c>
      <c r="O168" s="117">
        <v>0</v>
      </c>
      <c r="P168" s="120">
        <v>0</v>
      </c>
      <c r="Q168" s="120">
        <v>0</v>
      </c>
      <c r="R168" s="120">
        <v>0</v>
      </c>
      <c r="S168" s="117">
        <v>95600</v>
      </c>
      <c r="T168" s="117">
        <v>94453</v>
      </c>
      <c r="U168" s="117">
        <v>94453</v>
      </c>
      <c r="V168" s="117">
        <v>89730</v>
      </c>
      <c r="W168" s="117">
        <v>4723</v>
      </c>
      <c r="X168" s="117">
        <v>94453</v>
      </c>
      <c r="Y168" s="117">
        <v>0</v>
      </c>
      <c r="Z168" s="117">
        <v>95535</v>
      </c>
      <c r="AA168" s="117">
        <v>-1082</v>
      </c>
      <c r="AB168" s="117">
        <v>90758</v>
      </c>
      <c r="AC168" s="117">
        <v>3695</v>
      </c>
      <c r="AD168" s="117">
        <v>94453</v>
      </c>
      <c r="AE168">
        <v>0</v>
      </c>
    </row>
    <row r="169" spans="1:31" x14ac:dyDescent="0.35">
      <c r="A169">
        <v>2758</v>
      </c>
      <c r="B169" t="s">
        <v>268</v>
      </c>
      <c r="C169" s="109">
        <v>4844</v>
      </c>
      <c r="D169" s="107">
        <v>69.575949013357999</v>
      </c>
      <c r="E169" s="112">
        <v>69.621759655337115</v>
      </c>
      <c r="F169">
        <v>0</v>
      </c>
      <c r="G169" s="117">
        <v>0</v>
      </c>
      <c r="H169" s="109">
        <v>0</v>
      </c>
      <c r="I169" s="109">
        <v>0</v>
      </c>
      <c r="J169" s="117">
        <v>0</v>
      </c>
      <c r="K169" s="109">
        <v>0</v>
      </c>
      <c r="L169" s="109">
        <v>0</v>
      </c>
      <c r="M169" s="117">
        <v>0</v>
      </c>
      <c r="N169" s="117">
        <v>0</v>
      </c>
      <c r="O169" s="117">
        <v>0</v>
      </c>
      <c r="P169" s="120">
        <v>0</v>
      </c>
      <c r="Q169" s="120">
        <v>0</v>
      </c>
      <c r="R169" s="120">
        <v>0</v>
      </c>
      <c r="S169" s="117">
        <v>0</v>
      </c>
      <c r="T169" s="117">
        <v>0</v>
      </c>
      <c r="U169" s="117">
        <v>0</v>
      </c>
      <c r="V169" s="117">
        <v>0</v>
      </c>
      <c r="W169" s="117">
        <v>0</v>
      </c>
      <c r="X169" s="117">
        <v>0</v>
      </c>
      <c r="Y169" s="117">
        <v>0</v>
      </c>
      <c r="Z169" s="117">
        <v>0</v>
      </c>
      <c r="AA169" s="117">
        <v>0</v>
      </c>
      <c r="AB169" s="117">
        <v>0</v>
      </c>
      <c r="AC169" s="117">
        <v>0</v>
      </c>
      <c r="AD169" s="117">
        <v>0</v>
      </c>
      <c r="AE169">
        <v>0</v>
      </c>
    </row>
    <row r="170" spans="1:31" x14ac:dyDescent="0.35">
      <c r="A170">
        <v>2793</v>
      </c>
      <c r="B170" t="s">
        <v>269</v>
      </c>
      <c r="C170" s="109">
        <v>19436</v>
      </c>
      <c r="D170" s="107">
        <v>85.738538298632406</v>
      </c>
      <c r="E170" s="112">
        <v>226.6891923478245</v>
      </c>
      <c r="F170">
        <v>0</v>
      </c>
      <c r="G170" s="117">
        <v>0</v>
      </c>
      <c r="H170" s="109">
        <v>0</v>
      </c>
      <c r="I170" s="109">
        <v>0</v>
      </c>
      <c r="J170" s="117">
        <v>0</v>
      </c>
      <c r="K170" s="109">
        <v>0</v>
      </c>
      <c r="L170" s="109">
        <v>0</v>
      </c>
      <c r="M170" s="117">
        <v>0</v>
      </c>
      <c r="N170" s="117">
        <v>0</v>
      </c>
      <c r="O170" s="117">
        <v>0</v>
      </c>
      <c r="P170" s="120">
        <v>0</v>
      </c>
      <c r="Q170" s="120">
        <v>0</v>
      </c>
      <c r="R170" s="120">
        <v>0</v>
      </c>
      <c r="S170" s="117">
        <v>0</v>
      </c>
      <c r="T170" s="117">
        <v>0</v>
      </c>
      <c r="U170" s="117">
        <v>0</v>
      </c>
      <c r="V170" s="117">
        <v>0</v>
      </c>
      <c r="W170" s="117">
        <v>0</v>
      </c>
      <c r="X170" s="117">
        <v>0</v>
      </c>
      <c r="Y170" s="117">
        <v>0</v>
      </c>
      <c r="Z170" s="117">
        <v>0</v>
      </c>
      <c r="AA170" s="117">
        <v>0</v>
      </c>
      <c r="AB170" s="117">
        <v>0</v>
      </c>
      <c r="AC170" s="117">
        <v>0</v>
      </c>
      <c r="AD170" s="117">
        <v>0</v>
      </c>
      <c r="AE170">
        <v>0</v>
      </c>
    </row>
    <row r="171" spans="1:31" x14ac:dyDescent="0.35">
      <c r="A171">
        <v>1376</v>
      </c>
      <c r="B171" t="s">
        <v>222</v>
      </c>
      <c r="C171" s="109">
        <v>3306</v>
      </c>
      <c r="D171" s="107">
        <v>82.295443488525507</v>
      </c>
      <c r="E171" s="112">
        <v>40.172333483578072</v>
      </c>
      <c r="F171">
        <v>0</v>
      </c>
      <c r="G171" s="117">
        <v>0</v>
      </c>
      <c r="H171" s="109">
        <v>0</v>
      </c>
      <c r="I171" s="109">
        <v>0</v>
      </c>
      <c r="J171" s="117">
        <v>0</v>
      </c>
      <c r="K171" s="109">
        <v>0</v>
      </c>
      <c r="L171" s="109">
        <v>0</v>
      </c>
      <c r="M171" s="117">
        <v>0</v>
      </c>
      <c r="N171" s="117">
        <v>0</v>
      </c>
      <c r="O171" s="117">
        <v>0</v>
      </c>
      <c r="P171" s="120">
        <v>0</v>
      </c>
      <c r="Q171" s="120">
        <v>0</v>
      </c>
      <c r="R171" s="120">
        <v>0</v>
      </c>
      <c r="S171" s="117">
        <v>0</v>
      </c>
      <c r="T171" s="117">
        <v>0</v>
      </c>
      <c r="U171" s="117">
        <v>0</v>
      </c>
      <c r="V171" s="117">
        <v>0</v>
      </c>
      <c r="W171" s="117">
        <v>0</v>
      </c>
      <c r="X171" s="117">
        <v>0</v>
      </c>
      <c r="Y171" s="117">
        <v>0</v>
      </c>
      <c r="Z171" s="117">
        <v>0</v>
      </c>
      <c r="AA171" s="117">
        <v>0</v>
      </c>
      <c r="AB171" s="117">
        <v>0</v>
      </c>
      <c r="AC171" s="117">
        <v>0</v>
      </c>
      <c r="AD171" s="117">
        <v>0</v>
      </c>
      <c r="AE171">
        <v>0</v>
      </c>
    </row>
    <row r="172" spans="1:31" x14ac:dyDescent="0.35">
      <c r="A172">
        <v>2800</v>
      </c>
      <c r="B172" t="s">
        <v>270</v>
      </c>
      <c r="C172" s="109">
        <v>1821</v>
      </c>
      <c r="D172" s="107">
        <v>141.21152848780801</v>
      </c>
      <c r="E172" s="112">
        <v>12.895547690054373</v>
      </c>
      <c r="F172">
        <v>0</v>
      </c>
      <c r="G172" s="117">
        <v>0</v>
      </c>
      <c r="H172" s="109">
        <v>0</v>
      </c>
      <c r="I172" s="109">
        <v>0</v>
      </c>
      <c r="J172" s="117">
        <v>0</v>
      </c>
      <c r="K172" s="109">
        <v>0</v>
      </c>
      <c r="L172" s="109">
        <v>0</v>
      </c>
      <c r="M172" s="117">
        <v>0</v>
      </c>
      <c r="N172" s="117">
        <v>0</v>
      </c>
      <c r="O172" s="117">
        <v>0</v>
      </c>
      <c r="P172" s="120">
        <v>0</v>
      </c>
      <c r="Q172" s="120">
        <v>0</v>
      </c>
      <c r="R172" s="120">
        <v>0</v>
      </c>
      <c r="S172" s="117">
        <v>0</v>
      </c>
      <c r="T172" s="117">
        <v>0</v>
      </c>
      <c r="U172" s="117">
        <v>0</v>
      </c>
      <c r="V172" s="117">
        <v>0</v>
      </c>
      <c r="W172" s="117">
        <v>0</v>
      </c>
      <c r="X172" s="117">
        <v>0</v>
      </c>
      <c r="Y172" s="117">
        <v>0</v>
      </c>
      <c r="Z172" s="117">
        <v>0</v>
      </c>
      <c r="AA172" s="117">
        <v>0</v>
      </c>
      <c r="AB172" s="117">
        <v>0</v>
      </c>
      <c r="AC172" s="117">
        <v>0</v>
      </c>
      <c r="AD172" s="117">
        <v>0</v>
      </c>
      <c r="AE172">
        <v>0</v>
      </c>
    </row>
    <row r="173" spans="1:31" x14ac:dyDescent="0.35">
      <c r="A173">
        <v>2814</v>
      </c>
      <c r="B173" t="s">
        <v>85</v>
      </c>
      <c r="C173" s="109">
        <v>928</v>
      </c>
      <c r="D173" s="107">
        <v>129.17317163062799</v>
      </c>
      <c r="E173" s="112">
        <v>7.1841543277548805</v>
      </c>
      <c r="F173">
        <v>0</v>
      </c>
      <c r="G173" s="117">
        <v>0</v>
      </c>
      <c r="H173" s="109">
        <v>0</v>
      </c>
      <c r="I173" s="109">
        <v>1</v>
      </c>
      <c r="J173" s="117">
        <v>92800</v>
      </c>
      <c r="K173" s="109">
        <v>928</v>
      </c>
      <c r="L173" s="109">
        <v>1</v>
      </c>
      <c r="M173" s="117">
        <v>92800</v>
      </c>
      <c r="N173" s="117">
        <v>928</v>
      </c>
      <c r="O173" s="117">
        <v>95400</v>
      </c>
      <c r="P173" s="120">
        <v>0</v>
      </c>
      <c r="Q173" s="120">
        <v>0</v>
      </c>
      <c r="R173" s="120">
        <v>0</v>
      </c>
      <c r="S173" s="117">
        <v>92800</v>
      </c>
      <c r="T173" s="117">
        <v>91687</v>
      </c>
      <c r="U173" s="117">
        <v>91687</v>
      </c>
      <c r="V173" s="117">
        <v>87103</v>
      </c>
      <c r="W173" s="117">
        <v>4584</v>
      </c>
      <c r="X173" s="117">
        <v>91687</v>
      </c>
      <c r="Y173" s="117">
        <v>0</v>
      </c>
      <c r="Z173" s="117">
        <v>92737</v>
      </c>
      <c r="AA173" s="117">
        <v>-1050</v>
      </c>
      <c r="AB173" s="117">
        <v>88100</v>
      </c>
      <c r="AC173" s="117">
        <v>3587</v>
      </c>
      <c r="AD173" s="117">
        <v>91687</v>
      </c>
      <c r="AE173">
        <v>0</v>
      </c>
    </row>
    <row r="174" spans="1:31" x14ac:dyDescent="0.35">
      <c r="A174">
        <v>5960</v>
      </c>
      <c r="B174" t="s">
        <v>162</v>
      </c>
      <c r="C174" s="109">
        <v>435</v>
      </c>
      <c r="D174" s="107">
        <v>148.257009172344</v>
      </c>
      <c r="E174" s="112">
        <v>2.9340939927792995</v>
      </c>
      <c r="F174">
        <v>1</v>
      </c>
      <c r="G174" s="117">
        <v>174000</v>
      </c>
      <c r="H174" s="109">
        <v>435</v>
      </c>
      <c r="I174" s="109">
        <v>0</v>
      </c>
      <c r="J174" s="117">
        <v>0</v>
      </c>
      <c r="K174" s="109">
        <v>0</v>
      </c>
      <c r="L174" s="109">
        <v>1</v>
      </c>
      <c r="M174" s="117">
        <v>174000</v>
      </c>
      <c r="N174" s="117">
        <v>435</v>
      </c>
      <c r="O174" s="117">
        <v>0</v>
      </c>
      <c r="P174" s="120">
        <v>0</v>
      </c>
      <c r="Q174" s="120">
        <v>0</v>
      </c>
      <c r="R174" s="120">
        <v>0</v>
      </c>
      <c r="S174" s="117">
        <v>174000</v>
      </c>
      <c r="T174" s="117">
        <v>171913</v>
      </c>
      <c r="U174" s="117">
        <v>171913</v>
      </c>
      <c r="V174" s="117">
        <v>163317</v>
      </c>
      <c r="W174" s="117">
        <v>8596</v>
      </c>
      <c r="X174" s="117">
        <v>171913</v>
      </c>
      <c r="Y174" s="117">
        <v>0</v>
      </c>
      <c r="Z174" s="117">
        <v>173882</v>
      </c>
      <c r="AA174" s="117">
        <v>-1969</v>
      </c>
      <c r="AB174" s="117">
        <v>165188</v>
      </c>
      <c r="AC174" s="117">
        <v>6725</v>
      </c>
      <c r="AD174" s="117">
        <v>171913</v>
      </c>
      <c r="AE174">
        <v>0</v>
      </c>
    </row>
    <row r="175" spans="1:31" x14ac:dyDescent="0.35">
      <c r="A175">
        <v>2828</v>
      </c>
      <c r="B175" t="s">
        <v>271</v>
      </c>
      <c r="C175" s="109">
        <v>1181</v>
      </c>
      <c r="D175" s="107">
        <v>108.92001520209701</v>
      </c>
      <c r="E175" s="112">
        <v>10.842818905310459</v>
      </c>
      <c r="F175">
        <v>0</v>
      </c>
      <c r="G175" s="117">
        <v>0</v>
      </c>
      <c r="H175" s="109">
        <v>0</v>
      </c>
      <c r="I175" s="109">
        <v>0</v>
      </c>
      <c r="J175" s="117">
        <v>0</v>
      </c>
      <c r="K175" s="109">
        <v>0</v>
      </c>
      <c r="L175" s="109">
        <v>0</v>
      </c>
      <c r="M175" s="117">
        <v>0</v>
      </c>
      <c r="N175" s="117">
        <v>0</v>
      </c>
      <c r="O175" s="117">
        <v>0</v>
      </c>
      <c r="P175" s="120">
        <v>0</v>
      </c>
      <c r="Q175" s="120">
        <v>0</v>
      </c>
      <c r="R175" s="120">
        <v>0</v>
      </c>
      <c r="S175" s="117">
        <v>0</v>
      </c>
      <c r="T175" s="117">
        <v>0</v>
      </c>
      <c r="U175" s="117">
        <v>0</v>
      </c>
      <c r="V175" s="117">
        <v>0</v>
      </c>
      <c r="W175" s="117">
        <v>0</v>
      </c>
      <c r="X175" s="117">
        <v>0</v>
      </c>
      <c r="Y175" s="117">
        <v>0</v>
      </c>
      <c r="Z175" s="117">
        <v>0</v>
      </c>
      <c r="AA175" s="117">
        <v>0</v>
      </c>
      <c r="AB175" s="117">
        <v>0</v>
      </c>
      <c r="AC175" s="117">
        <v>0</v>
      </c>
      <c r="AD175" s="117">
        <v>0</v>
      </c>
      <c r="AE175">
        <v>0</v>
      </c>
    </row>
    <row r="176" spans="1:31" x14ac:dyDescent="0.35">
      <c r="A176">
        <v>2835</v>
      </c>
      <c r="B176" t="s">
        <v>272</v>
      </c>
      <c r="C176" s="109">
        <v>4712</v>
      </c>
      <c r="D176" s="107">
        <v>13.4019850205765</v>
      </c>
      <c r="E176" s="112">
        <v>351.58970799963691</v>
      </c>
      <c r="F176">
        <v>0</v>
      </c>
      <c r="G176" s="117">
        <v>0</v>
      </c>
      <c r="H176" s="109">
        <v>0</v>
      </c>
      <c r="I176" s="109">
        <v>0</v>
      </c>
      <c r="J176" s="117">
        <v>0</v>
      </c>
      <c r="K176" s="109">
        <v>0</v>
      </c>
      <c r="L176" s="109">
        <v>0</v>
      </c>
      <c r="M176" s="117">
        <v>0</v>
      </c>
      <c r="N176" s="117">
        <v>0</v>
      </c>
      <c r="O176" s="117">
        <v>0</v>
      </c>
      <c r="P176" s="120">
        <v>0</v>
      </c>
      <c r="Q176" s="120">
        <v>0</v>
      </c>
      <c r="R176" s="120">
        <v>0</v>
      </c>
      <c r="S176" s="117">
        <v>0</v>
      </c>
      <c r="T176" s="117">
        <v>0</v>
      </c>
      <c r="U176" s="117">
        <v>0</v>
      </c>
      <c r="V176" s="117">
        <v>0</v>
      </c>
      <c r="W176" s="117">
        <v>0</v>
      </c>
      <c r="X176" s="117">
        <v>0</v>
      </c>
      <c r="Y176" s="117">
        <v>0</v>
      </c>
      <c r="Z176" s="117">
        <v>0</v>
      </c>
      <c r="AA176" s="117">
        <v>0</v>
      </c>
      <c r="AB176" s="117">
        <v>0</v>
      </c>
      <c r="AC176" s="117">
        <v>0</v>
      </c>
      <c r="AD176" s="117">
        <v>0</v>
      </c>
      <c r="AE176">
        <v>0</v>
      </c>
    </row>
    <row r="177" spans="1:31" x14ac:dyDescent="0.35">
      <c r="A177">
        <v>2842</v>
      </c>
      <c r="B177" t="s">
        <v>273</v>
      </c>
      <c r="C177" s="109">
        <v>457</v>
      </c>
      <c r="D177" s="107">
        <v>10.6907658574368</v>
      </c>
      <c r="E177" s="112">
        <v>42.747171352751856</v>
      </c>
      <c r="F177">
        <v>0</v>
      </c>
      <c r="G177" s="117">
        <v>0</v>
      </c>
      <c r="H177" s="109">
        <v>0</v>
      </c>
      <c r="I177" s="109">
        <v>0</v>
      </c>
      <c r="J177" s="117">
        <v>0</v>
      </c>
      <c r="K177" s="109">
        <v>0</v>
      </c>
      <c r="L177" s="109">
        <v>0</v>
      </c>
      <c r="M177" s="117">
        <v>0</v>
      </c>
      <c r="N177" s="117">
        <v>0</v>
      </c>
      <c r="O177" s="117">
        <v>0</v>
      </c>
      <c r="P177" s="120">
        <v>0</v>
      </c>
      <c r="Q177" s="120">
        <v>0</v>
      </c>
      <c r="R177" s="120">
        <v>0</v>
      </c>
      <c r="S177" s="117">
        <v>0</v>
      </c>
      <c r="T177" s="117">
        <v>0</v>
      </c>
      <c r="U177" s="117">
        <v>0</v>
      </c>
      <c r="V177" s="117">
        <v>0</v>
      </c>
      <c r="W177" s="117">
        <v>0</v>
      </c>
      <c r="X177" s="117">
        <v>0</v>
      </c>
      <c r="Y177" s="117">
        <v>0</v>
      </c>
      <c r="Z177" s="117">
        <v>0</v>
      </c>
      <c r="AA177" s="117">
        <v>0</v>
      </c>
      <c r="AB177" s="117">
        <v>0</v>
      </c>
      <c r="AC177" s="117">
        <v>0</v>
      </c>
      <c r="AD177" s="117">
        <v>0</v>
      </c>
      <c r="AE177">
        <v>0</v>
      </c>
    </row>
    <row r="178" spans="1:31" x14ac:dyDescent="0.35">
      <c r="A178">
        <v>2849</v>
      </c>
      <c r="B178" t="s">
        <v>428</v>
      </c>
      <c r="C178" s="109">
        <v>5972</v>
      </c>
      <c r="D178" s="107">
        <v>96.3138128742319</v>
      </c>
      <c r="E178" s="112">
        <v>62.005644068918052</v>
      </c>
      <c r="F178">
        <v>0</v>
      </c>
      <c r="G178" s="117">
        <v>0</v>
      </c>
      <c r="H178" s="109">
        <v>0</v>
      </c>
      <c r="I178" s="109">
        <v>0</v>
      </c>
      <c r="J178" s="117">
        <v>0</v>
      </c>
      <c r="K178" s="109">
        <v>0</v>
      </c>
      <c r="L178" s="109">
        <v>0</v>
      </c>
      <c r="M178" s="117">
        <v>0</v>
      </c>
      <c r="N178" s="117">
        <v>0</v>
      </c>
      <c r="O178" s="117">
        <v>0</v>
      </c>
      <c r="P178" s="120">
        <v>0</v>
      </c>
      <c r="Q178" s="120">
        <v>0</v>
      </c>
      <c r="R178" s="120">
        <v>0</v>
      </c>
      <c r="S178" s="117">
        <v>0</v>
      </c>
      <c r="T178" s="117">
        <v>0</v>
      </c>
      <c r="U178" s="117">
        <v>0</v>
      </c>
      <c r="V178" s="117">
        <v>0</v>
      </c>
      <c r="W178" s="117">
        <v>0</v>
      </c>
      <c r="X178" s="117">
        <v>0</v>
      </c>
      <c r="Y178" s="117">
        <v>0</v>
      </c>
      <c r="Z178" s="117">
        <v>0</v>
      </c>
      <c r="AA178" s="117">
        <v>0</v>
      </c>
      <c r="AB178" s="117">
        <v>0</v>
      </c>
      <c r="AC178" s="117">
        <v>0</v>
      </c>
      <c r="AD178" s="117">
        <v>0</v>
      </c>
      <c r="AE178">
        <v>0</v>
      </c>
    </row>
    <row r="179" spans="1:31" x14ac:dyDescent="0.35">
      <c r="A179">
        <v>2863</v>
      </c>
      <c r="B179" t="s">
        <v>429</v>
      </c>
      <c r="C179" s="109">
        <v>246</v>
      </c>
      <c r="D179" s="107">
        <v>71.041461899833905</v>
      </c>
      <c r="E179" s="112">
        <v>3.4627665791401054</v>
      </c>
      <c r="F179">
        <v>1</v>
      </c>
      <c r="G179" s="117">
        <v>98400</v>
      </c>
      <c r="H179" s="109">
        <v>246</v>
      </c>
      <c r="I179" s="109">
        <v>0</v>
      </c>
      <c r="J179" s="117">
        <v>0</v>
      </c>
      <c r="K179" s="109">
        <v>0</v>
      </c>
      <c r="L179" s="109">
        <v>1</v>
      </c>
      <c r="M179" s="117">
        <v>98400</v>
      </c>
      <c r="N179" s="117">
        <v>246</v>
      </c>
      <c r="O179" s="117">
        <v>0</v>
      </c>
      <c r="P179" s="120">
        <v>0</v>
      </c>
      <c r="Q179" s="120">
        <v>0</v>
      </c>
      <c r="R179" s="120">
        <v>0</v>
      </c>
      <c r="S179" s="117">
        <v>98400</v>
      </c>
      <c r="T179" s="117">
        <v>97219</v>
      </c>
      <c r="U179" s="117">
        <v>97219</v>
      </c>
      <c r="V179" s="117">
        <v>92358</v>
      </c>
      <c r="W179" s="117">
        <v>4861</v>
      </c>
      <c r="X179" s="117">
        <v>97219</v>
      </c>
      <c r="Y179" s="117">
        <v>0</v>
      </c>
      <c r="Z179" s="117">
        <v>98333</v>
      </c>
      <c r="AA179" s="117">
        <v>-1114</v>
      </c>
      <c r="AB179" s="117">
        <v>93416</v>
      </c>
      <c r="AC179" s="117">
        <v>3803</v>
      </c>
      <c r="AD179" s="117">
        <v>97219</v>
      </c>
      <c r="AE179">
        <v>0</v>
      </c>
    </row>
    <row r="180" spans="1:31" x14ac:dyDescent="0.35">
      <c r="A180">
        <v>1848</v>
      </c>
      <c r="B180" t="s">
        <v>424</v>
      </c>
      <c r="C180" s="109">
        <v>545</v>
      </c>
      <c r="D180" s="107">
        <v>127.734491384199</v>
      </c>
      <c r="E180" s="112">
        <v>4.2666627791295024</v>
      </c>
      <c r="F180">
        <v>1</v>
      </c>
      <c r="G180" s="117">
        <v>218000</v>
      </c>
      <c r="H180" s="109">
        <v>545</v>
      </c>
      <c r="I180" s="109">
        <v>0</v>
      </c>
      <c r="J180" s="117">
        <v>0</v>
      </c>
      <c r="K180" s="109">
        <v>0</v>
      </c>
      <c r="L180" s="109">
        <v>1</v>
      </c>
      <c r="M180" s="117">
        <v>218000</v>
      </c>
      <c r="N180" s="117">
        <v>545</v>
      </c>
      <c r="O180" s="117">
        <v>0</v>
      </c>
      <c r="P180" s="120">
        <v>0</v>
      </c>
      <c r="Q180" s="120">
        <v>0</v>
      </c>
      <c r="R180" s="120">
        <v>0</v>
      </c>
      <c r="S180" s="117">
        <v>218000</v>
      </c>
      <c r="T180" s="117">
        <v>215385</v>
      </c>
      <c r="U180" s="117">
        <v>215385</v>
      </c>
      <c r="V180" s="117">
        <v>204616</v>
      </c>
      <c r="W180" s="117">
        <v>10769</v>
      </c>
      <c r="X180" s="117">
        <v>215385</v>
      </c>
      <c r="Y180" s="117">
        <v>0</v>
      </c>
      <c r="Z180" s="117">
        <v>217852</v>
      </c>
      <c r="AA180" s="117">
        <v>-2467</v>
      </c>
      <c r="AB180" s="117">
        <v>206959</v>
      </c>
      <c r="AC180" s="117">
        <v>8426</v>
      </c>
      <c r="AD180" s="117">
        <v>215385</v>
      </c>
      <c r="AE180">
        <v>0</v>
      </c>
    </row>
    <row r="181" spans="1:31" x14ac:dyDescent="0.35">
      <c r="A181">
        <v>2856</v>
      </c>
      <c r="B181" t="s">
        <v>86</v>
      </c>
      <c r="C181" s="109">
        <v>717</v>
      </c>
      <c r="D181" s="107">
        <v>109.380465921397</v>
      </c>
      <c r="E181" s="112">
        <v>6.5551009859041063</v>
      </c>
      <c r="F181">
        <v>1</v>
      </c>
      <c r="G181" s="117">
        <v>286800</v>
      </c>
      <c r="H181" s="109">
        <v>717</v>
      </c>
      <c r="I181" s="109">
        <v>0</v>
      </c>
      <c r="J181" s="117">
        <v>0</v>
      </c>
      <c r="K181" s="109">
        <v>0</v>
      </c>
      <c r="L181" s="109">
        <v>1</v>
      </c>
      <c r="M181" s="117">
        <v>286800</v>
      </c>
      <c r="N181" s="117">
        <v>717</v>
      </c>
      <c r="O181" s="117">
        <v>74800</v>
      </c>
      <c r="P181" s="120">
        <v>0</v>
      </c>
      <c r="Q181" s="120">
        <v>0</v>
      </c>
      <c r="R181" s="120">
        <v>0</v>
      </c>
      <c r="S181" s="117">
        <v>286800</v>
      </c>
      <c r="T181" s="117">
        <v>283359</v>
      </c>
      <c r="U181" s="117">
        <v>283359</v>
      </c>
      <c r="V181" s="117">
        <v>269191</v>
      </c>
      <c r="W181" s="117">
        <v>14168</v>
      </c>
      <c r="X181" s="117">
        <v>283359</v>
      </c>
      <c r="Y181" s="117">
        <v>0</v>
      </c>
      <c r="Z181" s="117">
        <v>286605</v>
      </c>
      <c r="AA181" s="117">
        <v>-3246</v>
      </c>
      <c r="AB181" s="117">
        <v>272275</v>
      </c>
      <c r="AC181" s="117">
        <v>11084</v>
      </c>
      <c r="AD181" s="117">
        <v>283359</v>
      </c>
      <c r="AE181">
        <v>0</v>
      </c>
    </row>
    <row r="182" spans="1:31" x14ac:dyDescent="0.35">
      <c r="A182">
        <v>3862</v>
      </c>
      <c r="B182" t="s">
        <v>303</v>
      </c>
      <c r="C182" s="109">
        <v>359</v>
      </c>
      <c r="D182" s="107">
        <v>8.9147123634861707</v>
      </c>
      <c r="E182" s="112">
        <v>40.27050849901007</v>
      </c>
      <c r="F182">
        <v>0</v>
      </c>
      <c r="G182" s="117">
        <v>0</v>
      </c>
      <c r="H182" s="109">
        <v>0</v>
      </c>
      <c r="I182" s="109">
        <v>0</v>
      </c>
      <c r="J182" s="117">
        <v>0</v>
      </c>
      <c r="K182" s="109">
        <v>0</v>
      </c>
      <c r="L182" s="109">
        <v>0</v>
      </c>
      <c r="M182" s="117">
        <v>0</v>
      </c>
      <c r="N182" s="117">
        <v>0</v>
      </c>
      <c r="O182" s="117">
        <v>0</v>
      </c>
      <c r="P182" s="120">
        <v>0</v>
      </c>
      <c r="Q182" s="120">
        <v>0</v>
      </c>
      <c r="R182" s="120">
        <v>0</v>
      </c>
      <c r="S182" s="117">
        <v>0</v>
      </c>
      <c r="T182" s="117">
        <v>0</v>
      </c>
      <c r="U182" s="117">
        <v>0</v>
      </c>
      <c r="V182" s="117">
        <v>0</v>
      </c>
      <c r="W182" s="117">
        <v>0</v>
      </c>
      <c r="X182" s="117">
        <v>0</v>
      </c>
      <c r="Y182" s="117">
        <v>0</v>
      </c>
      <c r="Z182" s="117">
        <v>0</v>
      </c>
      <c r="AA182" s="117">
        <v>0</v>
      </c>
      <c r="AB182" s="117">
        <v>0</v>
      </c>
      <c r="AC182" s="117">
        <v>0</v>
      </c>
      <c r="AD182" s="117">
        <v>0</v>
      </c>
      <c r="AE182">
        <v>0</v>
      </c>
    </row>
    <row r="183" spans="1:31" x14ac:dyDescent="0.35">
      <c r="A183">
        <v>2885</v>
      </c>
      <c r="B183" t="s">
        <v>274</v>
      </c>
      <c r="C183" s="109">
        <v>1733</v>
      </c>
      <c r="D183" s="107">
        <v>56.017172637409601</v>
      </c>
      <c r="E183" s="112">
        <v>30.936941627122774</v>
      </c>
      <c r="F183">
        <v>0</v>
      </c>
      <c r="G183" s="117">
        <v>0</v>
      </c>
      <c r="H183" s="109">
        <v>0</v>
      </c>
      <c r="I183" s="109">
        <v>0</v>
      </c>
      <c r="J183" s="117">
        <v>0</v>
      </c>
      <c r="K183" s="109">
        <v>0</v>
      </c>
      <c r="L183" s="109">
        <v>0</v>
      </c>
      <c r="M183" s="117">
        <v>0</v>
      </c>
      <c r="N183" s="117">
        <v>0</v>
      </c>
      <c r="O183" s="117">
        <v>0</v>
      </c>
      <c r="P183" s="120">
        <v>0</v>
      </c>
      <c r="Q183" s="120">
        <v>0</v>
      </c>
      <c r="R183" s="120">
        <v>0</v>
      </c>
      <c r="S183" s="117">
        <v>0</v>
      </c>
      <c r="T183" s="117">
        <v>0</v>
      </c>
      <c r="U183" s="117">
        <v>0</v>
      </c>
      <c r="V183" s="117">
        <v>0</v>
      </c>
      <c r="W183" s="117">
        <v>0</v>
      </c>
      <c r="X183" s="117">
        <v>0</v>
      </c>
      <c r="Y183" s="117">
        <v>0</v>
      </c>
      <c r="Z183" s="117">
        <v>0</v>
      </c>
      <c r="AA183" s="117">
        <v>0</v>
      </c>
      <c r="AB183" s="117">
        <v>0</v>
      </c>
      <c r="AC183" s="117">
        <v>0</v>
      </c>
      <c r="AD183" s="117">
        <v>0</v>
      </c>
      <c r="AE183">
        <v>0</v>
      </c>
    </row>
    <row r="184" spans="1:31" x14ac:dyDescent="0.35">
      <c r="A184">
        <v>2884</v>
      </c>
      <c r="B184" t="s">
        <v>430</v>
      </c>
      <c r="C184" s="109">
        <v>1288</v>
      </c>
      <c r="D184" s="107">
        <v>95.874632707746699</v>
      </c>
      <c r="E184" s="112">
        <v>13.434210527055601</v>
      </c>
      <c r="F184">
        <v>0</v>
      </c>
      <c r="G184" s="117">
        <v>0</v>
      </c>
      <c r="H184" s="109">
        <v>0</v>
      </c>
      <c r="I184" s="109">
        <v>0</v>
      </c>
      <c r="J184" s="117">
        <v>0</v>
      </c>
      <c r="K184" s="109">
        <v>0</v>
      </c>
      <c r="L184" s="109">
        <v>0</v>
      </c>
      <c r="M184" s="117">
        <v>0</v>
      </c>
      <c r="N184" s="117">
        <v>0</v>
      </c>
      <c r="O184" s="117">
        <v>0</v>
      </c>
      <c r="P184" s="120">
        <v>0</v>
      </c>
      <c r="Q184" s="120">
        <v>0</v>
      </c>
      <c r="R184" s="120">
        <v>0</v>
      </c>
      <c r="S184" s="117">
        <v>0</v>
      </c>
      <c r="T184" s="117">
        <v>0</v>
      </c>
      <c r="U184" s="117">
        <v>0</v>
      </c>
      <c r="V184" s="117">
        <v>0</v>
      </c>
      <c r="W184" s="117">
        <v>0</v>
      </c>
      <c r="X184" s="117">
        <v>0</v>
      </c>
      <c r="Y184" s="117">
        <v>0</v>
      </c>
      <c r="Z184" s="117">
        <v>0</v>
      </c>
      <c r="AA184" s="117">
        <v>0</v>
      </c>
      <c r="AB184" s="117">
        <v>0</v>
      </c>
      <c r="AC184" s="117">
        <v>0</v>
      </c>
      <c r="AD184" s="117">
        <v>0</v>
      </c>
      <c r="AE184">
        <v>0</v>
      </c>
    </row>
    <row r="185" spans="1:31" x14ac:dyDescent="0.35">
      <c r="A185">
        <v>2891</v>
      </c>
      <c r="B185" t="s">
        <v>87</v>
      </c>
      <c r="C185" s="109">
        <v>276</v>
      </c>
      <c r="D185" s="107">
        <v>181.29869219853401</v>
      </c>
      <c r="E185" s="112">
        <v>1.5223496466138973</v>
      </c>
      <c r="F185">
        <v>1</v>
      </c>
      <c r="G185" s="117">
        <v>110400</v>
      </c>
      <c r="H185" s="109">
        <v>276</v>
      </c>
      <c r="I185" s="109">
        <v>0</v>
      </c>
      <c r="J185" s="117">
        <v>0</v>
      </c>
      <c r="K185" s="109">
        <v>0</v>
      </c>
      <c r="L185" s="109">
        <v>1</v>
      </c>
      <c r="M185" s="117">
        <v>110400</v>
      </c>
      <c r="N185" s="117">
        <v>276</v>
      </c>
      <c r="O185" s="117">
        <v>0</v>
      </c>
      <c r="P185" s="120">
        <v>0</v>
      </c>
      <c r="Q185" s="120">
        <v>0</v>
      </c>
      <c r="R185" s="120">
        <v>0</v>
      </c>
      <c r="S185" s="117">
        <v>110400</v>
      </c>
      <c r="T185" s="117">
        <v>109076</v>
      </c>
      <c r="U185" s="117">
        <v>109076</v>
      </c>
      <c r="V185" s="117">
        <v>103622</v>
      </c>
      <c r="W185" s="117">
        <v>5454</v>
      </c>
      <c r="X185" s="117">
        <v>109076</v>
      </c>
      <c r="Y185" s="117">
        <v>0</v>
      </c>
      <c r="Z185" s="117">
        <v>110325</v>
      </c>
      <c r="AA185" s="117">
        <v>-1249</v>
      </c>
      <c r="AB185" s="117">
        <v>104809</v>
      </c>
      <c r="AC185" s="117">
        <v>4267</v>
      </c>
      <c r="AD185" s="117">
        <v>109076</v>
      </c>
      <c r="AE185">
        <v>0</v>
      </c>
    </row>
    <row r="186" spans="1:31" x14ac:dyDescent="0.35">
      <c r="A186">
        <v>2898</v>
      </c>
      <c r="B186" t="s">
        <v>275</v>
      </c>
      <c r="C186" s="109">
        <v>1553</v>
      </c>
      <c r="D186" s="107">
        <v>77.751509930410705</v>
      </c>
      <c r="E186" s="112">
        <v>19.973888627886055</v>
      </c>
      <c r="F186">
        <v>0</v>
      </c>
      <c r="G186" s="117">
        <v>0</v>
      </c>
      <c r="H186" s="109">
        <v>0</v>
      </c>
      <c r="I186" s="109">
        <v>0</v>
      </c>
      <c r="J186" s="117">
        <v>0</v>
      </c>
      <c r="K186" s="109">
        <v>0</v>
      </c>
      <c r="L186" s="109">
        <v>0</v>
      </c>
      <c r="M186" s="117">
        <v>0</v>
      </c>
      <c r="N186" s="117">
        <v>0</v>
      </c>
      <c r="O186" s="117">
        <v>0</v>
      </c>
      <c r="P186" s="120">
        <v>0</v>
      </c>
      <c r="Q186" s="120">
        <v>0</v>
      </c>
      <c r="R186" s="120">
        <v>0</v>
      </c>
      <c r="S186" s="117">
        <v>0</v>
      </c>
      <c r="T186" s="117">
        <v>0</v>
      </c>
      <c r="U186" s="117">
        <v>0</v>
      </c>
      <c r="V186" s="117">
        <v>0</v>
      </c>
      <c r="W186" s="117">
        <v>0</v>
      </c>
      <c r="X186" s="117">
        <v>0</v>
      </c>
      <c r="Y186" s="117">
        <v>0</v>
      </c>
      <c r="Z186" s="117">
        <v>0</v>
      </c>
      <c r="AA186" s="117">
        <v>0</v>
      </c>
      <c r="AB186" s="117">
        <v>0</v>
      </c>
      <c r="AC186" s="117">
        <v>0</v>
      </c>
      <c r="AD186" s="117">
        <v>0</v>
      </c>
      <c r="AE186">
        <v>0</v>
      </c>
    </row>
    <row r="187" spans="1:31" x14ac:dyDescent="0.35">
      <c r="A187">
        <v>3647</v>
      </c>
      <c r="B187" t="s">
        <v>104</v>
      </c>
      <c r="C187" s="109">
        <v>720</v>
      </c>
      <c r="D187" s="107">
        <v>751.46881577143199</v>
      </c>
      <c r="E187" s="112">
        <v>0.95812359061217034</v>
      </c>
      <c r="F187">
        <v>1</v>
      </c>
      <c r="G187" s="117">
        <v>288000</v>
      </c>
      <c r="H187" s="109">
        <v>720</v>
      </c>
      <c r="I187" s="109">
        <v>0</v>
      </c>
      <c r="J187" s="117">
        <v>0</v>
      </c>
      <c r="K187" s="109">
        <v>0</v>
      </c>
      <c r="L187" s="109">
        <v>1</v>
      </c>
      <c r="M187" s="117">
        <v>288000</v>
      </c>
      <c r="N187" s="117">
        <v>720</v>
      </c>
      <c r="O187" s="117">
        <v>75200</v>
      </c>
      <c r="P187" s="120">
        <v>0</v>
      </c>
      <c r="Q187" s="120">
        <v>0</v>
      </c>
      <c r="R187" s="120">
        <v>0</v>
      </c>
      <c r="S187" s="117">
        <v>288000</v>
      </c>
      <c r="T187" s="117">
        <v>284545</v>
      </c>
      <c r="U187" s="117">
        <v>284545</v>
      </c>
      <c r="V187" s="117">
        <v>270318</v>
      </c>
      <c r="W187" s="117">
        <v>14227</v>
      </c>
      <c r="X187" s="117">
        <v>284545</v>
      </c>
      <c r="Y187" s="117">
        <v>0</v>
      </c>
      <c r="Z187" s="117">
        <v>287804</v>
      </c>
      <c r="AA187" s="117">
        <v>-3259</v>
      </c>
      <c r="AB187" s="117">
        <v>273414</v>
      </c>
      <c r="AC187" s="117">
        <v>11131</v>
      </c>
      <c r="AD187" s="117">
        <v>284545</v>
      </c>
      <c r="AE187">
        <v>0</v>
      </c>
    </row>
    <row r="188" spans="1:31" x14ac:dyDescent="0.35">
      <c r="A188">
        <v>2912</v>
      </c>
      <c r="B188" t="s">
        <v>88</v>
      </c>
      <c r="C188" s="109">
        <v>1021</v>
      </c>
      <c r="D188" s="107">
        <v>145.78247378370199</v>
      </c>
      <c r="E188" s="112">
        <v>7.0035853659258214</v>
      </c>
      <c r="F188">
        <v>0</v>
      </c>
      <c r="G188" s="117">
        <v>0</v>
      </c>
      <c r="H188" s="109">
        <v>0</v>
      </c>
      <c r="I188" s="109">
        <v>0</v>
      </c>
      <c r="J188" s="117">
        <v>0</v>
      </c>
      <c r="K188" s="109">
        <v>0</v>
      </c>
      <c r="L188" s="109">
        <v>0</v>
      </c>
      <c r="M188" s="117">
        <v>0</v>
      </c>
      <c r="N188" s="117">
        <v>0</v>
      </c>
      <c r="O188" s="117">
        <v>0</v>
      </c>
      <c r="P188" s="120">
        <v>0</v>
      </c>
      <c r="Q188" s="120">
        <v>0</v>
      </c>
      <c r="R188" s="120">
        <v>0</v>
      </c>
      <c r="S188" s="117">
        <v>0</v>
      </c>
      <c r="T188" s="117">
        <v>0</v>
      </c>
      <c r="U188" s="117">
        <v>0</v>
      </c>
      <c r="V188" s="117">
        <v>0</v>
      </c>
      <c r="W188" s="117">
        <v>0</v>
      </c>
      <c r="X188" s="117">
        <v>0</v>
      </c>
      <c r="Y188" s="117">
        <v>0</v>
      </c>
      <c r="Z188" s="117">
        <v>0</v>
      </c>
      <c r="AA188" s="117">
        <v>0</v>
      </c>
      <c r="AB188" s="117">
        <v>0</v>
      </c>
      <c r="AC188" s="117">
        <v>0</v>
      </c>
      <c r="AD188" s="117">
        <v>0</v>
      </c>
      <c r="AE188">
        <v>0</v>
      </c>
    </row>
    <row r="189" spans="1:31" x14ac:dyDescent="0.35">
      <c r="A189">
        <v>2940</v>
      </c>
      <c r="B189" t="s">
        <v>89</v>
      </c>
      <c r="C189" s="109">
        <v>250</v>
      </c>
      <c r="D189" s="107">
        <v>242.86758727717199</v>
      </c>
      <c r="E189" s="112">
        <v>1.0293674952791794</v>
      </c>
      <c r="F189">
        <v>1</v>
      </c>
      <c r="G189" s="117">
        <v>100000</v>
      </c>
      <c r="H189" s="109">
        <v>250</v>
      </c>
      <c r="I189" s="109">
        <v>0</v>
      </c>
      <c r="J189" s="117">
        <v>0</v>
      </c>
      <c r="K189" s="109">
        <v>0</v>
      </c>
      <c r="L189" s="109">
        <v>1</v>
      </c>
      <c r="M189" s="117">
        <v>100000</v>
      </c>
      <c r="N189" s="117">
        <v>250</v>
      </c>
      <c r="O189" s="117">
        <v>0</v>
      </c>
      <c r="P189" s="120">
        <v>0</v>
      </c>
      <c r="Q189" s="120">
        <v>0</v>
      </c>
      <c r="R189" s="120">
        <v>0</v>
      </c>
      <c r="S189" s="117">
        <v>100000</v>
      </c>
      <c r="T189" s="117">
        <v>98800</v>
      </c>
      <c r="U189" s="117">
        <v>98800</v>
      </c>
      <c r="V189" s="117">
        <v>93860</v>
      </c>
      <c r="W189" s="117">
        <v>4940</v>
      </c>
      <c r="X189" s="117">
        <v>98800</v>
      </c>
      <c r="Y189" s="117">
        <v>0</v>
      </c>
      <c r="Z189" s="117">
        <v>99932</v>
      </c>
      <c r="AA189" s="117">
        <v>-1132</v>
      </c>
      <c r="AB189" s="117">
        <v>94935</v>
      </c>
      <c r="AC189" s="117">
        <v>3865</v>
      </c>
      <c r="AD189" s="117">
        <v>98800</v>
      </c>
      <c r="AE189">
        <v>0</v>
      </c>
    </row>
    <row r="190" spans="1:31" x14ac:dyDescent="0.35">
      <c r="A190">
        <v>2961</v>
      </c>
      <c r="B190" t="s">
        <v>90</v>
      </c>
      <c r="C190" s="109">
        <v>411</v>
      </c>
      <c r="D190" s="107">
        <v>86.829181338948203</v>
      </c>
      <c r="E190" s="112">
        <v>4.7334317065090348</v>
      </c>
      <c r="F190">
        <v>1</v>
      </c>
      <c r="G190" s="117">
        <v>164400</v>
      </c>
      <c r="H190" s="109">
        <v>411</v>
      </c>
      <c r="I190" s="109">
        <v>0</v>
      </c>
      <c r="J190" s="117">
        <v>0</v>
      </c>
      <c r="K190" s="109">
        <v>0</v>
      </c>
      <c r="L190" s="109">
        <v>1</v>
      </c>
      <c r="M190" s="117">
        <v>164400</v>
      </c>
      <c r="N190" s="117">
        <v>411</v>
      </c>
      <c r="O190" s="117">
        <v>0</v>
      </c>
      <c r="P190" s="120">
        <v>0</v>
      </c>
      <c r="Q190" s="120">
        <v>0</v>
      </c>
      <c r="R190" s="120">
        <v>0</v>
      </c>
      <c r="S190" s="117">
        <v>164400</v>
      </c>
      <c r="T190" s="117">
        <v>162428</v>
      </c>
      <c r="U190" s="117">
        <v>162428</v>
      </c>
      <c r="V190" s="117">
        <v>154307</v>
      </c>
      <c r="W190" s="117">
        <v>8121</v>
      </c>
      <c r="X190" s="117">
        <v>162428</v>
      </c>
      <c r="Y190" s="117">
        <v>0</v>
      </c>
      <c r="Z190" s="117">
        <v>164288</v>
      </c>
      <c r="AA190" s="117">
        <v>-1860</v>
      </c>
      <c r="AB190" s="117">
        <v>156074</v>
      </c>
      <c r="AC190" s="117">
        <v>6354</v>
      </c>
      <c r="AD190" s="117">
        <v>162428</v>
      </c>
      <c r="AE190">
        <v>0</v>
      </c>
    </row>
    <row r="191" spans="1:31" x14ac:dyDescent="0.35">
      <c r="A191">
        <v>3087</v>
      </c>
      <c r="B191" t="s">
        <v>91</v>
      </c>
      <c r="C191" s="109">
        <v>97</v>
      </c>
      <c r="D191" s="107">
        <v>15.5264824570306</v>
      </c>
      <c r="E191" s="112">
        <v>6.2473905643758414</v>
      </c>
      <c r="F191">
        <v>1</v>
      </c>
      <c r="G191" s="117">
        <v>38800</v>
      </c>
      <c r="H191" s="109">
        <v>97</v>
      </c>
      <c r="I191" s="109">
        <v>0</v>
      </c>
      <c r="J191" s="117">
        <v>0</v>
      </c>
      <c r="K191" s="109">
        <v>0</v>
      </c>
      <c r="L191" s="109">
        <v>1</v>
      </c>
      <c r="M191" s="117">
        <v>38800</v>
      </c>
      <c r="N191" s="117">
        <v>97</v>
      </c>
      <c r="O191" s="117">
        <v>0</v>
      </c>
      <c r="P191" s="120">
        <v>0</v>
      </c>
      <c r="Q191" s="120">
        <v>0</v>
      </c>
      <c r="R191" s="120">
        <v>0</v>
      </c>
      <c r="S191" s="117">
        <v>38800</v>
      </c>
      <c r="T191" s="117">
        <v>38335</v>
      </c>
      <c r="U191" s="117">
        <v>38335</v>
      </c>
      <c r="V191" s="117">
        <v>36418</v>
      </c>
      <c r="W191" s="117">
        <v>1917</v>
      </c>
      <c r="X191" s="117">
        <v>38335</v>
      </c>
      <c r="Y191" s="117">
        <v>0</v>
      </c>
      <c r="Z191" s="117">
        <v>38774</v>
      </c>
      <c r="AA191" s="117">
        <v>-439</v>
      </c>
      <c r="AB191" s="117">
        <v>36835</v>
      </c>
      <c r="AC191" s="117">
        <v>1500</v>
      </c>
      <c r="AD191" s="117">
        <v>38335</v>
      </c>
      <c r="AE191">
        <v>0</v>
      </c>
    </row>
    <row r="192" spans="1:31" x14ac:dyDescent="0.35">
      <c r="A192">
        <v>3094</v>
      </c>
      <c r="B192" t="s">
        <v>92</v>
      </c>
      <c r="C192" s="109">
        <v>89</v>
      </c>
      <c r="D192" s="107">
        <v>16.8975698312696</v>
      </c>
      <c r="E192" s="112">
        <v>5.267029572222989</v>
      </c>
      <c r="F192">
        <v>1</v>
      </c>
      <c r="G192" s="117">
        <v>35600</v>
      </c>
      <c r="H192" s="109">
        <v>89</v>
      </c>
      <c r="I192" s="109">
        <v>0</v>
      </c>
      <c r="J192" s="117">
        <v>0</v>
      </c>
      <c r="K192" s="109">
        <v>0</v>
      </c>
      <c r="L192" s="109">
        <v>1</v>
      </c>
      <c r="M192" s="117">
        <v>35600</v>
      </c>
      <c r="N192" s="117">
        <v>89</v>
      </c>
      <c r="O192" s="117">
        <v>0</v>
      </c>
      <c r="P192" s="120">
        <v>0</v>
      </c>
      <c r="Q192" s="120">
        <v>0</v>
      </c>
      <c r="R192" s="120">
        <v>0</v>
      </c>
      <c r="S192" s="117">
        <v>35600</v>
      </c>
      <c r="T192" s="117">
        <v>35173</v>
      </c>
      <c r="U192" s="117">
        <v>35173</v>
      </c>
      <c r="V192" s="117">
        <v>33414</v>
      </c>
      <c r="W192" s="117">
        <v>1759</v>
      </c>
      <c r="X192" s="117">
        <v>35173</v>
      </c>
      <c r="Y192" s="117">
        <v>0</v>
      </c>
      <c r="Z192" s="117">
        <v>35576</v>
      </c>
      <c r="AA192" s="117">
        <v>-403</v>
      </c>
      <c r="AB192" s="117">
        <v>33797</v>
      </c>
      <c r="AC192" s="117">
        <v>1376</v>
      </c>
      <c r="AD192" s="117">
        <v>35173</v>
      </c>
      <c r="AE192">
        <v>0</v>
      </c>
    </row>
    <row r="193" spans="1:31" x14ac:dyDescent="0.35">
      <c r="A193">
        <v>3129</v>
      </c>
      <c r="B193" t="s">
        <v>277</v>
      </c>
      <c r="C193" s="109">
        <v>1217</v>
      </c>
      <c r="D193" s="107">
        <v>3.1715952690742699</v>
      </c>
      <c r="E193" s="112">
        <v>383.71856960021881</v>
      </c>
      <c r="F193">
        <v>0</v>
      </c>
      <c r="G193" s="117">
        <v>0</v>
      </c>
      <c r="H193" s="109">
        <v>0</v>
      </c>
      <c r="I193" s="109">
        <v>0</v>
      </c>
      <c r="J193" s="117">
        <v>0</v>
      </c>
      <c r="K193" s="109">
        <v>0</v>
      </c>
      <c r="L193" s="109">
        <v>0</v>
      </c>
      <c r="M193" s="117">
        <v>0</v>
      </c>
      <c r="N193" s="117">
        <v>0</v>
      </c>
      <c r="O193" s="117">
        <v>0</v>
      </c>
      <c r="P193" s="120">
        <v>0</v>
      </c>
      <c r="Q193" s="120">
        <v>0</v>
      </c>
      <c r="R193" s="120">
        <v>0</v>
      </c>
      <c r="S193" s="117">
        <v>0</v>
      </c>
      <c r="T193" s="117">
        <v>0</v>
      </c>
      <c r="U193" s="117">
        <v>0</v>
      </c>
      <c r="V193" s="117">
        <v>0</v>
      </c>
      <c r="W193" s="117">
        <v>0</v>
      </c>
      <c r="X193" s="117">
        <v>0</v>
      </c>
      <c r="Y193" s="117">
        <v>0</v>
      </c>
      <c r="Z193" s="117">
        <v>0</v>
      </c>
      <c r="AA193" s="117">
        <v>0</v>
      </c>
      <c r="AB193" s="117">
        <v>0</v>
      </c>
      <c r="AC193" s="117">
        <v>0</v>
      </c>
      <c r="AD193" s="117">
        <v>0</v>
      </c>
      <c r="AE193">
        <v>0</v>
      </c>
    </row>
    <row r="194" spans="1:31" x14ac:dyDescent="0.35">
      <c r="A194">
        <v>3150</v>
      </c>
      <c r="B194" t="s">
        <v>278</v>
      </c>
      <c r="C194" s="109">
        <v>1486</v>
      </c>
      <c r="D194" s="107">
        <v>95.997419473345104</v>
      </c>
      <c r="E194" s="112">
        <v>15.4795827653743</v>
      </c>
      <c r="F194">
        <v>0</v>
      </c>
      <c r="G194" s="117">
        <v>0</v>
      </c>
      <c r="H194" s="109">
        <v>0</v>
      </c>
      <c r="I194" s="109">
        <v>0</v>
      </c>
      <c r="J194" s="117">
        <v>0</v>
      </c>
      <c r="K194" s="109">
        <v>0</v>
      </c>
      <c r="L194" s="109">
        <v>0</v>
      </c>
      <c r="M194" s="117">
        <v>0</v>
      </c>
      <c r="N194" s="117">
        <v>0</v>
      </c>
      <c r="O194" s="117">
        <v>0</v>
      </c>
      <c r="P194" s="120">
        <v>0</v>
      </c>
      <c r="Q194" s="120">
        <v>0</v>
      </c>
      <c r="R194" s="120">
        <v>0</v>
      </c>
      <c r="S194" s="117">
        <v>0</v>
      </c>
      <c r="T194" s="117">
        <v>0</v>
      </c>
      <c r="U194" s="117">
        <v>0</v>
      </c>
      <c r="V194" s="117">
        <v>0</v>
      </c>
      <c r="W194" s="117">
        <v>0</v>
      </c>
      <c r="X194" s="117">
        <v>0</v>
      </c>
      <c r="Y194" s="117">
        <v>0</v>
      </c>
      <c r="Z194" s="117">
        <v>0</v>
      </c>
      <c r="AA194" s="117">
        <v>0</v>
      </c>
      <c r="AB194" s="117">
        <v>0</v>
      </c>
      <c r="AC194" s="117">
        <v>0</v>
      </c>
      <c r="AD194" s="117">
        <v>0</v>
      </c>
      <c r="AE194">
        <v>0</v>
      </c>
    </row>
    <row r="195" spans="1:31" x14ac:dyDescent="0.35">
      <c r="A195">
        <v>3171</v>
      </c>
      <c r="B195" t="s">
        <v>279</v>
      </c>
      <c r="C195" s="109">
        <v>1035</v>
      </c>
      <c r="D195" s="107">
        <v>74.018217154185095</v>
      </c>
      <c r="E195" s="112">
        <v>13.983044172004616</v>
      </c>
      <c r="F195">
        <v>0</v>
      </c>
      <c r="G195" s="117">
        <v>0</v>
      </c>
      <c r="H195" s="109">
        <v>0</v>
      </c>
      <c r="I195" s="109">
        <v>0</v>
      </c>
      <c r="J195" s="117">
        <v>0</v>
      </c>
      <c r="K195" s="109">
        <v>0</v>
      </c>
      <c r="L195" s="109">
        <v>0</v>
      </c>
      <c r="M195" s="117">
        <v>0</v>
      </c>
      <c r="N195" s="117">
        <v>0</v>
      </c>
      <c r="O195" s="117">
        <v>0</v>
      </c>
      <c r="P195" s="120">
        <v>0</v>
      </c>
      <c r="Q195" s="120">
        <v>0</v>
      </c>
      <c r="R195" s="120">
        <v>0</v>
      </c>
      <c r="S195" s="117">
        <v>0</v>
      </c>
      <c r="T195" s="117">
        <v>0</v>
      </c>
      <c r="U195" s="117">
        <v>0</v>
      </c>
      <c r="V195" s="117">
        <v>0</v>
      </c>
      <c r="W195" s="117">
        <v>0</v>
      </c>
      <c r="X195" s="117">
        <v>0</v>
      </c>
      <c r="Y195" s="117">
        <v>0</v>
      </c>
      <c r="Z195" s="117">
        <v>0</v>
      </c>
      <c r="AA195" s="117">
        <v>0</v>
      </c>
      <c r="AB195" s="117">
        <v>0</v>
      </c>
      <c r="AC195" s="117">
        <v>0</v>
      </c>
      <c r="AD195" s="117">
        <v>0</v>
      </c>
      <c r="AE195">
        <v>0</v>
      </c>
    </row>
    <row r="196" spans="1:31" x14ac:dyDescent="0.35">
      <c r="A196">
        <v>3206</v>
      </c>
      <c r="B196" t="s">
        <v>93</v>
      </c>
      <c r="C196" s="109">
        <v>505</v>
      </c>
      <c r="D196" s="107">
        <v>112.706657772428</v>
      </c>
      <c r="E196" s="112">
        <v>4.4806581082341408</v>
      </c>
      <c r="F196">
        <v>1</v>
      </c>
      <c r="G196" s="117">
        <v>202000</v>
      </c>
      <c r="H196" s="109">
        <v>505</v>
      </c>
      <c r="I196" s="109">
        <v>0</v>
      </c>
      <c r="J196" s="117">
        <v>0</v>
      </c>
      <c r="K196" s="109">
        <v>0</v>
      </c>
      <c r="L196" s="109">
        <v>1</v>
      </c>
      <c r="M196" s="117">
        <v>202000</v>
      </c>
      <c r="N196" s="117">
        <v>505</v>
      </c>
      <c r="O196" s="117">
        <v>0</v>
      </c>
      <c r="P196" s="120">
        <v>0</v>
      </c>
      <c r="Q196" s="120">
        <v>0</v>
      </c>
      <c r="R196" s="120">
        <v>0</v>
      </c>
      <c r="S196" s="117">
        <v>202000</v>
      </c>
      <c r="T196" s="117">
        <v>199577</v>
      </c>
      <c r="U196" s="117">
        <v>199577</v>
      </c>
      <c r="V196" s="117">
        <v>189598</v>
      </c>
      <c r="W196" s="117">
        <v>9979</v>
      </c>
      <c r="X196" s="117">
        <v>199577</v>
      </c>
      <c r="Y196" s="117">
        <v>0</v>
      </c>
      <c r="Z196" s="117">
        <v>201863</v>
      </c>
      <c r="AA196" s="117">
        <v>-2286</v>
      </c>
      <c r="AB196" s="117">
        <v>191770</v>
      </c>
      <c r="AC196" s="117">
        <v>7807</v>
      </c>
      <c r="AD196" s="117">
        <v>199577</v>
      </c>
      <c r="AE196">
        <v>0</v>
      </c>
    </row>
    <row r="197" spans="1:31" x14ac:dyDescent="0.35">
      <c r="A197">
        <v>3213</v>
      </c>
      <c r="B197" t="s">
        <v>94</v>
      </c>
      <c r="C197" s="109">
        <v>475</v>
      </c>
      <c r="D197" s="107">
        <v>109.35386910011</v>
      </c>
      <c r="E197" s="112">
        <v>4.3436963310841117</v>
      </c>
      <c r="F197">
        <v>1</v>
      </c>
      <c r="G197" s="117">
        <v>190000</v>
      </c>
      <c r="H197" s="109">
        <v>475</v>
      </c>
      <c r="I197" s="109">
        <v>0</v>
      </c>
      <c r="J197" s="117">
        <v>0</v>
      </c>
      <c r="K197" s="109">
        <v>0</v>
      </c>
      <c r="L197" s="109">
        <v>1</v>
      </c>
      <c r="M197" s="117">
        <v>190000</v>
      </c>
      <c r="N197" s="117">
        <v>475</v>
      </c>
      <c r="O197" s="117">
        <v>0</v>
      </c>
      <c r="P197" s="120">
        <v>0</v>
      </c>
      <c r="Q197" s="120">
        <v>0</v>
      </c>
      <c r="R197" s="120">
        <v>0</v>
      </c>
      <c r="S197" s="117">
        <v>190000</v>
      </c>
      <c r="T197" s="117">
        <v>187721</v>
      </c>
      <c r="U197" s="117">
        <v>187721</v>
      </c>
      <c r="V197" s="117">
        <v>178335</v>
      </c>
      <c r="W197" s="117">
        <v>9386</v>
      </c>
      <c r="X197" s="117">
        <v>187721</v>
      </c>
      <c r="Y197" s="117">
        <v>0</v>
      </c>
      <c r="Z197" s="117">
        <v>189871</v>
      </c>
      <c r="AA197" s="117">
        <v>-2150</v>
      </c>
      <c r="AB197" s="117">
        <v>180377</v>
      </c>
      <c r="AC197" s="117">
        <v>7344</v>
      </c>
      <c r="AD197" s="117">
        <v>187721</v>
      </c>
      <c r="AE197">
        <v>0</v>
      </c>
    </row>
    <row r="198" spans="1:31" x14ac:dyDescent="0.35">
      <c r="A198">
        <v>3220</v>
      </c>
      <c r="B198" t="s">
        <v>280</v>
      </c>
      <c r="C198" s="109">
        <v>1790</v>
      </c>
      <c r="D198" s="107">
        <v>171.55499137147501</v>
      </c>
      <c r="E198" s="112">
        <v>10.433972137389112</v>
      </c>
      <c r="F198">
        <v>0</v>
      </c>
      <c r="G198" s="117">
        <v>0</v>
      </c>
      <c r="H198" s="109">
        <v>0</v>
      </c>
      <c r="I198" s="109">
        <v>0</v>
      </c>
      <c r="J198" s="117">
        <v>0</v>
      </c>
      <c r="K198" s="109">
        <v>0</v>
      </c>
      <c r="L198" s="109">
        <v>0</v>
      </c>
      <c r="M198" s="117">
        <v>0</v>
      </c>
      <c r="N198" s="117">
        <v>0</v>
      </c>
      <c r="O198" s="117">
        <v>0</v>
      </c>
      <c r="P198" s="120">
        <v>0</v>
      </c>
      <c r="Q198" s="120">
        <v>0</v>
      </c>
      <c r="R198" s="120">
        <v>0</v>
      </c>
      <c r="S198" s="117">
        <v>0</v>
      </c>
      <c r="T198" s="117">
        <v>0</v>
      </c>
      <c r="U198" s="117">
        <v>0</v>
      </c>
      <c r="V198" s="117">
        <v>0</v>
      </c>
      <c r="W198" s="117">
        <v>0</v>
      </c>
      <c r="X198" s="117">
        <v>0</v>
      </c>
      <c r="Y198" s="117">
        <v>0</v>
      </c>
      <c r="Z198" s="117">
        <v>0</v>
      </c>
      <c r="AA198" s="117">
        <v>0</v>
      </c>
      <c r="AB198" s="117">
        <v>0</v>
      </c>
      <c r="AC198" s="117">
        <v>0</v>
      </c>
      <c r="AD198" s="117">
        <v>0</v>
      </c>
      <c r="AE198">
        <v>0</v>
      </c>
    </row>
    <row r="199" spans="1:31" x14ac:dyDescent="0.35">
      <c r="A199">
        <v>3269</v>
      </c>
      <c r="B199" t="s">
        <v>281</v>
      </c>
      <c r="C199" s="109">
        <v>25988</v>
      </c>
      <c r="D199" s="107">
        <v>96.248585370971995</v>
      </c>
      <c r="E199" s="112">
        <v>270.00916324987179</v>
      </c>
      <c r="F199">
        <v>0</v>
      </c>
      <c r="G199" s="117">
        <v>0</v>
      </c>
      <c r="H199" s="109">
        <v>0</v>
      </c>
      <c r="I199" s="109">
        <v>0</v>
      </c>
      <c r="J199" s="117">
        <v>0</v>
      </c>
      <c r="K199" s="109">
        <v>0</v>
      </c>
      <c r="L199" s="109">
        <v>0</v>
      </c>
      <c r="M199" s="117">
        <v>0</v>
      </c>
      <c r="N199" s="117">
        <v>0</v>
      </c>
      <c r="O199" s="117">
        <v>0</v>
      </c>
      <c r="P199" s="120">
        <v>0</v>
      </c>
      <c r="Q199" s="120">
        <v>0</v>
      </c>
      <c r="R199" s="120">
        <v>0</v>
      </c>
      <c r="S199" s="117">
        <v>0</v>
      </c>
      <c r="T199" s="117">
        <v>0</v>
      </c>
      <c r="U199" s="117">
        <v>0</v>
      </c>
      <c r="V199" s="117">
        <v>0</v>
      </c>
      <c r="W199" s="117">
        <v>0</v>
      </c>
      <c r="X199" s="117">
        <v>0</v>
      </c>
      <c r="Y199" s="117">
        <v>0</v>
      </c>
      <c r="Z199" s="117">
        <v>0</v>
      </c>
      <c r="AA199" s="117">
        <v>0</v>
      </c>
      <c r="AB199" s="117">
        <v>0</v>
      </c>
      <c r="AC199" s="117">
        <v>0</v>
      </c>
      <c r="AD199" s="117">
        <v>0</v>
      </c>
      <c r="AE199">
        <v>0</v>
      </c>
    </row>
    <row r="200" spans="1:31" x14ac:dyDescent="0.35">
      <c r="A200">
        <v>3276</v>
      </c>
      <c r="B200" t="s">
        <v>95</v>
      </c>
      <c r="C200" s="109">
        <v>651</v>
      </c>
      <c r="D200" s="107">
        <v>109.897696782222</v>
      </c>
      <c r="E200" s="112">
        <v>5.9236910241171801</v>
      </c>
      <c r="F200">
        <v>1</v>
      </c>
      <c r="G200" s="117">
        <v>260400</v>
      </c>
      <c r="H200" s="109">
        <v>651</v>
      </c>
      <c r="I200" s="109">
        <v>0</v>
      </c>
      <c r="J200" s="117">
        <v>0</v>
      </c>
      <c r="K200" s="109">
        <v>0</v>
      </c>
      <c r="L200" s="109">
        <v>1</v>
      </c>
      <c r="M200" s="117">
        <v>260400</v>
      </c>
      <c r="N200" s="117">
        <v>651</v>
      </c>
      <c r="O200" s="117">
        <v>0</v>
      </c>
      <c r="P200" s="120">
        <v>0</v>
      </c>
      <c r="Q200" s="120">
        <v>0</v>
      </c>
      <c r="R200" s="120">
        <v>0</v>
      </c>
      <c r="S200" s="117">
        <v>260400</v>
      </c>
      <c r="T200" s="117">
        <v>257276</v>
      </c>
      <c r="U200" s="117">
        <v>257276</v>
      </c>
      <c r="V200" s="117">
        <v>244412</v>
      </c>
      <c r="W200" s="117">
        <v>12864</v>
      </c>
      <c r="X200" s="117">
        <v>257276</v>
      </c>
      <c r="Y200" s="117">
        <v>0</v>
      </c>
      <c r="Z200" s="117">
        <v>260223</v>
      </c>
      <c r="AA200" s="117">
        <v>-2947</v>
      </c>
      <c r="AB200" s="117">
        <v>247212</v>
      </c>
      <c r="AC200" s="117">
        <v>10064</v>
      </c>
      <c r="AD200" s="117">
        <v>257276</v>
      </c>
      <c r="AE200">
        <v>0</v>
      </c>
    </row>
    <row r="201" spans="1:31" x14ac:dyDescent="0.35">
      <c r="A201">
        <v>3290</v>
      </c>
      <c r="B201" t="s">
        <v>282</v>
      </c>
      <c r="C201" s="109">
        <v>4933</v>
      </c>
      <c r="D201" s="107">
        <v>92.636735794008601</v>
      </c>
      <c r="E201" s="112">
        <v>53.251012762034819</v>
      </c>
      <c r="F201">
        <v>0</v>
      </c>
      <c r="G201" s="117">
        <v>0</v>
      </c>
      <c r="H201" s="109">
        <v>0</v>
      </c>
      <c r="I201" s="109">
        <v>0</v>
      </c>
      <c r="J201" s="117">
        <v>0</v>
      </c>
      <c r="K201" s="109">
        <v>0</v>
      </c>
      <c r="L201" s="109">
        <v>0</v>
      </c>
      <c r="M201" s="117">
        <v>0</v>
      </c>
      <c r="N201" s="117">
        <v>0</v>
      </c>
      <c r="O201" s="117">
        <v>0</v>
      </c>
      <c r="P201" s="120">
        <v>0</v>
      </c>
      <c r="Q201" s="120">
        <v>0</v>
      </c>
      <c r="R201" s="120">
        <v>0</v>
      </c>
      <c r="S201" s="117">
        <v>0</v>
      </c>
      <c r="T201" s="117">
        <v>0</v>
      </c>
      <c r="U201" s="117">
        <v>0</v>
      </c>
      <c r="V201" s="117">
        <v>0</v>
      </c>
      <c r="W201" s="117">
        <v>0</v>
      </c>
      <c r="X201" s="117">
        <v>0</v>
      </c>
      <c r="Y201" s="117">
        <v>0</v>
      </c>
      <c r="Z201" s="117">
        <v>0</v>
      </c>
      <c r="AA201" s="117">
        <v>0</v>
      </c>
      <c r="AB201" s="117">
        <v>0</v>
      </c>
      <c r="AC201" s="117">
        <v>0</v>
      </c>
      <c r="AD201" s="117">
        <v>0</v>
      </c>
      <c r="AE201">
        <v>0</v>
      </c>
    </row>
    <row r="202" spans="1:31" x14ac:dyDescent="0.35">
      <c r="A202">
        <v>3297</v>
      </c>
      <c r="B202" t="s">
        <v>283</v>
      </c>
      <c r="C202" s="109">
        <v>1252</v>
      </c>
      <c r="D202" s="107">
        <v>446.22404109787902</v>
      </c>
      <c r="E202" s="112">
        <v>2.8057654556657434</v>
      </c>
      <c r="F202">
        <v>0</v>
      </c>
      <c r="G202" s="117">
        <v>0</v>
      </c>
      <c r="H202" s="109">
        <v>0</v>
      </c>
      <c r="I202" s="109">
        <v>0</v>
      </c>
      <c r="J202" s="117">
        <v>0</v>
      </c>
      <c r="K202" s="109">
        <v>0</v>
      </c>
      <c r="L202" s="109">
        <v>0</v>
      </c>
      <c r="M202" s="117">
        <v>0</v>
      </c>
      <c r="N202" s="117">
        <v>0</v>
      </c>
      <c r="O202" s="117">
        <v>0</v>
      </c>
      <c r="P202" s="120">
        <v>0</v>
      </c>
      <c r="Q202" s="120">
        <v>0</v>
      </c>
      <c r="R202" s="120">
        <v>0</v>
      </c>
      <c r="S202" s="117">
        <v>0</v>
      </c>
      <c r="T202" s="117">
        <v>0</v>
      </c>
      <c r="U202" s="117">
        <v>0</v>
      </c>
      <c r="V202" s="117">
        <v>0</v>
      </c>
      <c r="W202" s="117">
        <v>0</v>
      </c>
      <c r="X202" s="117">
        <v>0</v>
      </c>
      <c r="Y202" s="117">
        <v>0</v>
      </c>
      <c r="Z202" s="117">
        <v>0</v>
      </c>
      <c r="AA202" s="117">
        <v>0</v>
      </c>
      <c r="AB202" s="117">
        <v>0</v>
      </c>
      <c r="AC202" s="117">
        <v>0</v>
      </c>
      <c r="AD202" s="117">
        <v>0</v>
      </c>
      <c r="AE202">
        <v>0</v>
      </c>
    </row>
    <row r="203" spans="1:31" x14ac:dyDescent="0.35">
      <c r="A203">
        <v>1897</v>
      </c>
      <c r="B203" t="s">
        <v>239</v>
      </c>
      <c r="C203" s="109">
        <v>408</v>
      </c>
      <c r="D203" s="107">
        <v>6.2294741301331698</v>
      </c>
      <c r="E203" s="112">
        <v>65.49509500752643</v>
      </c>
      <c r="F203">
        <v>0</v>
      </c>
      <c r="G203" s="117">
        <v>0</v>
      </c>
      <c r="H203" s="109">
        <v>0</v>
      </c>
      <c r="I203" s="109">
        <v>0</v>
      </c>
      <c r="J203" s="117">
        <v>0</v>
      </c>
      <c r="K203" s="109">
        <v>0</v>
      </c>
      <c r="L203" s="109">
        <v>0</v>
      </c>
      <c r="M203" s="117">
        <v>0</v>
      </c>
      <c r="N203" s="117">
        <v>0</v>
      </c>
      <c r="O203" s="117">
        <v>0</v>
      </c>
      <c r="P203" s="120">
        <v>0</v>
      </c>
      <c r="Q203" s="120">
        <v>0</v>
      </c>
      <c r="R203" s="120">
        <v>0</v>
      </c>
      <c r="S203" s="117">
        <v>0</v>
      </c>
      <c r="T203" s="117">
        <v>0</v>
      </c>
      <c r="U203" s="117">
        <v>0</v>
      </c>
      <c r="V203" s="117">
        <v>0</v>
      </c>
      <c r="W203" s="117">
        <v>0</v>
      </c>
      <c r="X203" s="117">
        <v>0</v>
      </c>
      <c r="Y203" s="117">
        <v>0</v>
      </c>
      <c r="Z203" s="117">
        <v>0</v>
      </c>
      <c r="AA203" s="117">
        <v>0</v>
      </c>
      <c r="AB203" s="117">
        <v>0</v>
      </c>
      <c r="AC203" s="117">
        <v>0</v>
      </c>
      <c r="AD203" s="117">
        <v>0</v>
      </c>
      <c r="AE203">
        <v>0</v>
      </c>
    </row>
    <row r="204" spans="1:31" x14ac:dyDescent="0.35">
      <c r="A204">
        <v>3304</v>
      </c>
      <c r="B204" t="s">
        <v>96</v>
      </c>
      <c r="C204" s="109">
        <v>694</v>
      </c>
      <c r="D204" s="107">
        <v>103.976860943354</v>
      </c>
      <c r="E204" s="112">
        <v>6.6745619525683439</v>
      </c>
      <c r="F204">
        <v>1</v>
      </c>
      <c r="G204" s="117">
        <v>277600</v>
      </c>
      <c r="H204" s="109">
        <v>694</v>
      </c>
      <c r="I204" s="109">
        <v>0</v>
      </c>
      <c r="J204" s="117">
        <v>0</v>
      </c>
      <c r="K204" s="109">
        <v>0</v>
      </c>
      <c r="L204" s="109">
        <v>1</v>
      </c>
      <c r="M204" s="117">
        <v>277600</v>
      </c>
      <c r="N204" s="117">
        <v>694</v>
      </c>
      <c r="O204" s="117">
        <v>0</v>
      </c>
      <c r="P204" s="120">
        <v>0</v>
      </c>
      <c r="Q204" s="120">
        <v>0</v>
      </c>
      <c r="R204" s="120">
        <v>0</v>
      </c>
      <c r="S204" s="117">
        <v>277600</v>
      </c>
      <c r="T204" s="117">
        <v>274270</v>
      </c>
      <c r="U204" s="117">
        <v>274270</v>
      </c>
      <c r="V204" s="117">
        <v>260557</v>
      </c>
      <c r="W204" s="117">
        <v>13713</v>
      </c>
      <c r="X204" s="117">
        <v>274270</v>
      </c>
      <c r="Y204" s="117">
        <v>0</v>
      </c>
      <c r="Z204" s="117">
        <v>277411</v>
      </c>
      <c r="AA204" s="117">
        <v>-3141</v>
      </c>
      <c r="AB204" s="117">
        <v>263540</v>
      </c>
      <c r="AC204" s="117">
        <v>10730</v>
      </c>
      <c r="AD204" s="117">
        <v>274270</v>
      </c>
      <c r="AE204">
        <v>0</v>
      </c>
    </row>
    <row r="205" spans="1:31" x14ac:dyDescent="0.35">
      <c r="A205">
        <v>3311</v>
      </c>
      <c r="B205" t="s">
        <v>284</v>
      </c>
      <c r="C205" s="109">
        <v>2059</v>
      </c>
      <c r="D205" s="107">
        <v>97.390711305933806</v>
      </c>
      <c r="E205" s="112">
        <v>21.141646594325156</v>
      </c>
      <c r="F205">
        <v>0</v>
      </c>
      <c r="G205" s="117">
        <v>0</v>
      </c>
      <c r="H205" s="109">
        <v>0</v>
      </c>
      <c r="I205" s="109">
        <v>0</v>
      </c>
      <c r="J205" s="117">
        <v>0</v>
      </c>
      <c r="K205" s="109">
        <v>0</v>
      </c>
      <c r="L205" s="109">
        <v>0</v>
      </c>
      <c r="M205" s="117">
        <v>0</v>
      </c>
      <c r="N205" s="117">
        <v>0</v>
      </c>
      <c r="O205" s="117">
        <v>0</v>
      </c>
      <c r="P205" s="120">
        <v>0</v>
      </c>
      <c r="Q205" s="120">
        <v>0</v>
      </c>
      <c r="R205" s="120">
        <v>0</v>
      </c>
      <c r="S205" s="117">
        <v>0</v>
      </c>
      <c r="T205" s="117">
        <v>0</v>
      </c>
      <c r="U205" s="117">
        <v>0</v>
      </c>
      <c r="V205" s="117">
        <v>0</v>
      </c>
      <c r="W205" s="117">
        <v>0</v>
      </c>
      <c r="X205" s="117">
        <v>0</v>
      </c>
      <c r="Y205" s="117">
        <v>0</v>
      </c>
      <c r="Z205" s="117">
        <v>0</v>
      </c>
      <c r="AA205" s="117">
        <v>0</v>
      </c>
      <c r="AB205" s="117">
        <v>0</v>
      </c>
      <c r="AC205" s="117">
        <v>0</v>
      </c>
      <c r="AD205" s="117">
        <v>0</v>
      </c>
      <c r="AE205">
        <v>0</v>
      </c>
    </row>
    <row r="206" spans="1:31" x14ac:dyDescent="0.35">
      <c r="A206">
        <v>3318</v>
      </c>
      <c r="B206" t="s">
        <v>97</v>
      </c>
      <c r="C206" s="109">
        <v>483</v>
      </c>
      <c r="D206" s="107">
        <v>127.099931612668</v>
      </c>
      <c r="E206" s="112">
        <v>3.8001594011232305</v>
      </c>
      <c r="F206">
        <v>1</v>
      </c>
      <c r="G206" s="117">
        <v>193200</v>
      </c>
      <c r="H206" s="109">
        <v>483</v>
      </c>
      <c r="I206" s="109">
        <v>0</v>
      </c>
      <c r="J206" s="117">
        <v>0</v>
      </c>
      <c r="K206" s="109">
        <v>0</v>
      </c>
      <c r="L206" s="109">
        <v>1</v>
      </c>
      <c r="M206" s="117">
        <v>193200</v>
      </c>
      <c r="N206" s="117">
        <v>483</v>
      </c>
      <c r="O206" s="117">
        <v>0</v>
      </c>
      <c r="P206" s="120">
        <v>0</v>
      </c>
      <c r="Q206" s="120">
        <v>0</v>
      </c>
      <c r="R206" s="120">
        <v>0</v>
      </c>
      <c r="S206" s="117">
        <v>193200</v>
      </c>
      <c r="T206" s="117">
        <v>190882</v>
      </c>
      <c r="U206" s="117">
        <v>190882</v>
      </c>
      <c r="V206" s="117">
        <v>181338</v>
      </c>
      <c r="W206" s="117">
        <v>9544</v>
      </c>
      <c r="X206" s="117">
        <v>190882</v>
      </c>
      <c r="Y206" s="117">
        <v>0</v>
      </c>
      <c r="Z206" s="117">
        <v>193069</v>
      </c>
      <c r="AA206" s="117">
        <v>-2187</v>
      </c>
      <c r="AB206" s="117">
        <v>183416</v>
      </c>
      <c r="AC206" s="117">
        <v>7466</v>
      </c>
      <c r="AD206" s="117">
        <v>190882</v>
      </c>
      <c r="AE206">
        <v>0</v>
      </c>
    </row>
    <row r="207" spans="1:31" x14ac:dyDescent="0.35">
      <c r="A207">
        <v>3325</v>
      </c>
      <c r="B207" t="s">
        <v>98</v>
      </c>
      <c r="C207" s="109">
        <v>800</v>
      </c>
      <c r="D207" s="107">
        <v>177.79571071039999</v>
      </c>
      <c r="E207" s="112">
        <v>4.4995461184272809</v>
      </c>
      <c r="F207">
        <v>0</v>
      </c>
      <c r="G207" s="117">
        <v>0</v>
      </c>
      <c r="H207" s="109">
        <v>0</v>
      </c>
      <c r="I207" s="109">
        <v>1</v>
      </c>
      <c r="J207" s="117">
        <v>80000</v>
      </c>
      <c r="K207" s="109">
        <v>800</v>
      </c>
      <c r="L207" s="109">
        <v>1</v>
      </c>
      <c r="M207" s="117">
        <v>80000</v>
      </c>
      <c r="N207" s="117">
        <v>800</v>
      </c>
      <c r="O207" s="117">
        <v>83500</v>
      </c>
      <c r="P207" s="120">
        <v>0</v>
      </c>
      <c r="Q207" s="120">
        <v>0</v>
      </c>
      <c r="R207" s="120">
        <v>0</v>
      </c>
      <c r="S207" s="117">
        <v>80000</v>
      </c>
      <c r="T207" s="117">
        <v>79040</v>
      </c>
      <c r="U207" s="117">
        <v>79040</v>
      </c>
      <c r="V207" s="117">
        <v>75088</v>
      </c>
      <c r="W207" s="117">
        <v>3952</v>
      </c>
      <c r="X207" s="117">
        <v>79040</v>
      </c>
      <c r="Y207" s="117">
        <v>0</v>
      </c>
      <c r="Z207" s="117">
        <v>79946</v>
      </c>
      <c r="AA207" s="117">
        <v>-906</v>
      </c>
      <c r="AB207" s="117">
        <v>75949</v>
      </c>
      <c r="AC207" s="117">
        <v>3091</v>
      </c>
      <c r="AD207" s="117">
        <v>79040</v>
      </c>
      <c r="AE207">
        <v>0</v>
      </c>
    </row>
    <row r="208" spans="1:31" x14ac:dyDescent="0.35">
      <c r="A208">
        <v>3332</v>
      </c>
      <c r="B208" t="s">
        <v>285</v>
      </c>
      <c r="C208" s="109">
        <v>952</v>
      </c>
      <c r="D208" s="107">
        <v>55.824270062714803</v>
      </c>
      <c r="E208" s="112">
        <v>17.053514518514834</v>
      </c>
      <c r="F208">
        <v>0</v>
      </c>
      <c r="G208" s="117">
        <v>0</v>
      </c>
      <c r="H208" s="109">
        <v>0</v>
      </c>
      <c r="I208" s="109">
        <v>0</v>
      </c>
      <c r="J208" s="117">
        <v>0</v>
      </c>
      <c r="K208" s="109">
        <v>0</v>
      </c>
      <c r="L208" s="109">
        <v>0</v>
      </c>
      <c r="M208" s="117">
        <v>0</v>
      </c>
      <c r="N208" s="117">
        <v>0</v>
      </c>
      <c r="O208" s="117">
        <v>0</v>
      </c>
      <c r="P208" s="120">
        <v>0</v>
      </c>
      <c r="Q208" s="120">
        <v>0</v>
      </c>
      <c r="R208" s="120">
        <v>0</v>
      </c>
      <c r="S208" s="117">
        <v>0</v>
      </c>
      <c r="T208" s="117">
        <v>0</v>
      </c>
      <c r="U208" s="117">
        <v>0</v>
      </c>
      <c r="V208" s="117">
        <v>0</v>
      </c>
      <c r="W208" s="117">
        <v>0</v>
      </c>
      <c r="X208" s="117">
        <v>0</v>
      </c>
      <c r="Y208" s="117">
        <v>0</v>
      </c>
      <c r="Z208" s="117">
        <v>0</v>
      </c>
      <c r="AA208" s="117">
        <v>0</v>
      </c>
      <c r="AB208" s="117">
        <v>0</v>
      </c>
      <c r="AC208" s="117">
        <v>0</v>
      </c>
      <c r="AD208" s="117">
        <v>0</v>
      </c>
      <c r="AE208">
        <v>0</v>
      </c>
    </row>
    <row r="209" spans="1:31" x14ac:dyDescent="0.35">
      <c r="A209">
        <v>3339</v>
      </c>
      <c r="B209" t="s">
        <v>431</v>
      </c>
      <c r="C209" s="109">
        <v>3769</v>
      </c>
      <c r="D209" s="107">
        <v>188.94491391897199</v>
      </c>
      <c r="E209" s="112">
        <v>19.947612887935769</v>
      </c>
      <c r="F209">
        <v>0</v>
      </c>
      <c r="G209" s="117">
        <v>0</v>
      </c>
      <c r="H209" s="109">
        <v>0</v>
      </c>
      <c r="I209" s="109">
        <v>0</v>
      </c>
      <c r="J209" s="117">
        <v>0</v>
      </c>
      <c r="K209" s="109">
        <v>0</v>
      </c>
      <c r="L209" s="109">
        <v>0</v>
      </c>
      <c r="M209" s="117">
        <v>0</v>
      </c>
      <c r="N209" s="117">
        <v>0</v>
      </c>
      <c r="O209" s="117">
        <v>0</v>
      </c>
      <c r="P209" s="120">
        <v>0</v>
      </c>
      <c r="Q209" s="120">
        <v>0</v>
      </c>
      <c r="R209" s="120">
        <v>0</v>
      </c>
      <c r="S209" s="117">
        <v>0</v>
      </c>
      <c r="T209" s="117">
        <v>0</v>
      </c>
      <c r="U209" s="117">
        <v>0</v>
      </c>
      <c r="V209" s="117">
        <v>0</v>
      </c>
      <c r="W209" s="117">
        <v>0</v>
      </c>
      <c r="X209" s="117">
        <v>0</v>
      </c>
      <c r="Y209" s="117">
        <v>0</v>
      </c>
      <c r="Z209" s="117">
        <v>0</v>
      </c>
      <c r="AA209" s="117">
        <v>0</v>
      </c>
      <c r="AB209" s="117">
        <v>0</v>
      </c>
      <c r="AC209" s="117">
        <v>0</v>
      </c>
      <c r="AD209" s="117">
        <v>0</v>
      </c>
      <c r="AE209">
        <v>0</v>
      </c>
    </row>
    <row r="210" spans="1:31" x14ac:dyDescent="0.35">
      <c r="A210">
        <v>3360</v>
      </c>
      <c r="B210" t="s">
        <v>286</v>
      </c>
      <c r="C210" s="109">
        <v>1400</v>
      </c>
      <c r="D210" s="107">
        <v>207.861161733963</v>
      </c>
      <c r="E210" s="112">
        <v>6.7352649639850934</v>
      </c>
      <c r="F210">
        <v>0</v>
      </c>
      <c r="G210" s="117">
        <v>0</v>
      </c>
      <c r="H210" s="109">
        <v>0</v>
      </c>
      <c r="I210" s="109">
        <v>0</v>
      </c>
      <c r="J210" s="117">
        <v>0</v>
      </c>
      <c r="K210" s="109">
        <v>0</v>
      </c>
      <c r="L210" s="109">
        <v>0</v>
      </c>
      <c r="M210" s="117">
        <v>0</v>
      </c>
      <c r="N210" s="117">
        <v>0</v>
      </c>
      <c r="O210" s="117">
        <v>0</v>
      </c>
      <c r="P210" s="120">
        <v>0</v>
      </c>
      <c r="Q210" s="120">
        <v>0</v>
      </c>
      <c r="R210" s="120">
        <v>0</v>
      </c>
      <c r="S210" s="117">
        <v>0</v>
      </c>
      <c r="T210" s="117">
        <v>0</v>
      </c>
      <c r="U210" s="117">
        <v>0</v>
      </c>
      <c r="V210" s="117">
        <v>0</v>
      </c>
      <c r="W210" s="117">
        <v>0</v>
      </c>
      <c r="X210" s="117">
        <v>0</v>
      </c>
      <c r="Y210" s="117">
        <v>0</v>
      </c>
      <c r="Z210" s="117">
        <v>0</v>
      </c>
      <c r="AA210" s="117">
        <v>0</v>
      </c>
      <c r="AB210" s="117">
        <v>0</v>
      </c>
      <c r="AC210" s="117">
        <v>0</v>
      </c>
      <c r="AD210" s="117">
        <v>0</v>
      </c>
      <c r="AE210">
        <v>0</v>
      </c>
    </row>
    <row r="211" spans="1:31" x14ac:dyDescent="0.35">
      <c r="A211">
        <v>3367</v>
      </c>
      <c r="B211" t="s">
        <v>287</v>
      </c>
      <c r="C211" s="109">
        <v>996</v>
      </c>
      <c r="D211" s="107">
        <v>97.8157161798988</v>
      </c>
      <c r="E211" s="112">
        <v>10.182412795181055</v>
      </c>
      <c r="F211">
        <v>0</v>
      </c>
      <c r="G211" s="117">
        <v>0</v>
      </c>
      <c r="H211" s="109">
        <v>0</v>
      </c>
      <c r="I211" s="109">
        <v>0</v>
      </c>
      <c r="J211" s="117">
        <v>0</v>
      </c>
      <c r="K211" s="109">
        <v>0</v>
      </c>
      <c r="L211" s="109">
        <v>0</v>
      </c>
      <c r="M211" s="117">
        <v>0</v>
      </c>
      <c r="N211" s="117">
        <v>0</v>
      </c>
      <c r="O211" s="117">
        <v>0</v>
      </c>
      <c r="P211" s="120">
        <v>0</v>
      </c>
      <c r="Q211" s="120">
        <v>0</v>
      </c>
      <c r="R211" s="120">
        <v>0</v>
      </c>
      <c r="S211" s="117">
        <v>0</v>
      </c>
      <c r="T211" s="117">
        <v>0</v>
      </c>
      <c r="U211" s="117">
        <v>0</v>
      </c>
      <c r="V211" s="117">
        <v>0</v>
      </c>
      <c r="W211" s="117">
        <v>0</v>
      </c>
      <c r="X211" s="117">
        <v>0</v>
      </c>
      <c r="Y211" s="117">
        <v>0</v>
      </c>
      <c r="Z211" s="117">
        <v>0</v>
      </c>
      <c r="AA211" s="117">
        <v>0</v>
      </c>
      <c r="AB211" s="117">
        <v>0</v>
      </c>
      <c r="AC211" s="117">
        <v>0</v>
      </c>
      <c r="AD211" s="117">
        <v>0</v>
      </c>
      <c r="AE211">
        <v>0</v>
      </c>
    </row>
    <row r="212" spans="1:31" x14ac:dyDescent="0.35">
      <c r="A212">
        <v>3381</v>
      </c>
      <c r="B212" t="s">
        <v>432</v>
      </c>
      <c r="C212" s="109">
        <v>2343</v>
      </c>
      <c r="D212" s="107">
        <v>23.251826266928401</v>
      </c>
      <c r="E212" s="112">
        <v>100.76627844637314</v>
      </c>
      <c r="F212">
        <v>0</v>
      </c>
      <c r="G212" s="117">
        <v>0</v>
      </c>
      <c r="H212" s="109">
        <v>0</v>
      </c>
      <c r="I212" s="109">
        <v>0</v>
      </c>
      <c r="J212" s="117">
        <v>0</v>
      </c>
      <c r="K212" s="109">
        <v>0</v>
      </c>
      <c r="L212" s="109">
        <v>0</v>
      </c>
      <c r="M212" s="117">
        <v>0</v>
      </c>
      <c r="N212" s="117">
        <v>0</v>
      </c>
      <c r="O212" s="117">
        <v>0</v>
      </c>
      <c r="P212" s="120">
        <v>0</v>
      </c>
      <c r="Q212" s="120">
        <v>0</v>
      </c>
      <c r="R212" s="120">
        <v>0</v>
      </c>
      <c r="S212" s="117">
        <v>0</v>
      </c>
      <c r="T212" s="117">
        <v>0</v>
      </c>
      <c r="U212" s="117">
        <v>0</v>
      </c>
      <c r="V212" s="117">
        <v>0</v>
      </c>
      <c r="W212" s="117">
        <v>0</v>
      </c>
      <c r="X212" s="117">
        <v>0</v>
      </c>
      <c r="Y212" s="117">
        <v>0</v>
      </c>
      <c r="Z212" s="117">
        <v>0</v>
      </c>
      <c r="AA212" s="117">
        <v>0</v>
      </c>
      <c r="AB212" s="117">
        <v>0</v>
      </c>
      <c r="AC212" s="117">
        <v>0</v>
      </c>
      <c r="AD212" s="117">
        <v>0</v>
      </c>
      <c r="AE212">
        <v>0</v>
      </c>
    </row>
    <row r="213" spans="1:31" x14ac:dyDescent="0.35">
      <c r="A213">
        <v>3409</v>
      </c>
      <c r="B213" t="s">
        <v>433</v>
      </c>
      <c r="C213" s="109">
        <v>2207</v>
      </c>
      <c r="D213" s="107">
        <v>350.44349332336901</v>
      </c>
      <c r="E213" s="112">
        <v>6.2977342768453344</v>
      </c>
      <c r="F213">
        <v>0</v>
      </c>
      <c r="G213" s="117">
        <v>0</v>
      </c>
      <c r="H213" s="109">
        <v>0</v>
      </c>
      <c r="I213" s="109">
        <v>0</v>
      </c>
      <c r="J213" s="117">
        <v>0</v>
      </c>
      <c r="K213" s="109">
        <v>0</v>
      </c>
      <c r="L213" s="109">
        <v>0</v>
      </c>
      <c r="M213" s="117">
        <v>0</v>
      </c>
      <c r="N213" s="117">
        <v>0</v>
      </c>
      <c r="O213" s="117">
        <v>0</v>
      </c>
      <c r="P213" s="120">
        <v>0</v>
      </c>
      <c r="Q213" s="120">
        <v>0</v>
      </c>
      <c r="R213" s="120">
        <v>0</v>
      </c>
      <c r="S213" s="117">
        <v>0</v>
      </c>
      <c r="T213" s="117">
        <v>0</v>
      </c>
      <c r="U213" s="117">
        <v>0</v>
      </c>
      <c r="V213" s="117">
        <v>0</v>
      </c>
      <c r="W213" s="117">
        <v>0</v>
      </c>
      <c r="X213" s="117">
        <v>0</v>
      </c>
      <c r="Y213" s="117">
        <v>0</v>
      </c>
      <c r="Z213" s="117">
        <v>0</v>
      </c>
      <c r="AA213" s="117">
        <v>0</v>
      </c>
      <c r="AB213" s="117">
        <v>0</v>
      </c>
      <c r="AC213" s="117">
        <v>0</v>
      </c>
      <c r="AD213" s="117">
        <v>0</v>
      </c>
      <c r="AE213">
        <v>0</v>
      </c>
    </row>
    <row r="214" spans="1:31" x14ac:dyDescent="0.35">
      <c r="A214">
        <v>3427</v>
      </c>
      <c r="B214" t="s">
        <v>99</v>
      </c>
      <c r="C214" s="109">
        <v>277</v>
      </c>
      <c r="D214" s="107">
        <v>201.11918201422699</v>
      </c>
      <c r="E214" s="112">
        <v>1.3772927933865864</v>
      </c>
      <c r="F214">
        <v>1</v>
      </c>
      <c r="G214" s="117">
        <v>110800</v>
      </c>
      <c r="H214" s="109">
        <v>277</v>
      </c>
      <c r="I214" s="109">
        <v>0</v>
      </c>
      <c r="J214" s="117">
        <v>0</v>
      </c>
      <c r="K214" s="109">
        <v>0</v>
      </c>
      <c r="L214" s="109">
        <v>1</v>
      </c>
      <c r="M214" s="117">
        <v>110800</v>
      </c>
      <c r="N214" s="117">
        <v>277</v>
      </c>
      <c r="O214" s="117">
        <v>0</v>
      </c>
      <c r="P214" s="120">
        <v>0</v>
      </c>
      <c r="Q214" s="120">
        <v>0</v>
      </c>
      <c r="R214" s="120">
        <v>0</v>
      </c>
      <c r="S214" s="117">
        <v>110800</v>
      </c>
      <c r="T214" s="117">
        <v>109471</v>
      </c>
      <c r="U214" s="117">
        <v>109471</v>
      </c>
      <c r="V214" s="117">
        <v>103997</v>
      </c>
      <c r="W214" s="117">
        <v>5474</v>
      </c>
      <c r="X214" s="117">
        <v>109471</v>
      </c>
      <c r="Y214" s="117">
        <v>0</v>
      </c>
      <c r="Z214" s="117">
        <v>110725</v>
      </c>
      <c r="AA214" s="117">
        <v>-1254</v>
      </c>
      <c r="AB214" s="117">
        <v>105189</v>
      </c>
      <c r="AC214" s="117">
        <v>4282</v>
      </c>
      <c r="AD214" s="117">
        <v>109471</v>
      </c>
      <c r="AE214">
        <v>0</v>
      </c>
    </row>
    <row r="215" spans="1:31" x14ac:dyDescent="0.35">
      <c r="A215">
        <v>3428</v>
      </c>
      <c r="B215" t="s">
        <v>100</v>
      </c>
      <c r="C215" s="109">
        <v>744</v>
      </c>
      <c r="D215" s="107">
        <v>190.191892032504</v>
      </c>
      <c r="E215" s="112">
        <v>3.911838680656532</v>
      </c>
      <c r="F215">
        <v>1</v>
      </c>
      <c r="G215" s="117">
        <v>297600</v>
      </c>
      <c r="H215" s="109">
        <v>744</v>
      </c>
      <c r="I215" s="109">
        <v>0</v>
      </c>
      <c r="J215" s="117">
        <v>0</v>
      </c>
      <c r="K215" s="109">
        <v>0</v>
      </c>
      <c r="L215" s="109">
        <v>1</v>
      </c>
      <c r="M215" s="117">
        <v>297600</v>
      </c>
      <c r="N215" s="117">
        <v>744</v>
      </c>
      <c r="O215" s="117">
        <v>76600</v>
      </c>
      <c r="P215" s="120">
        <v>0</v>
      </c>
      <c r="Q215" s="120">
        <v>0</v>
      </c>
      <c r="R215" s="120">
        <v>0</v>
      </c>
      <c r="S215" s="117">
        <v>297600</v>
      </c>
      <c r="T215" s="117">
        <v>294030</v>
      </c>
      <c r="U215" s="117">
        <v>294030</v>
      </c>
      <c r="V215" s="117">
        <v>279329</v>
      </c>
      <c r="W215" s="117">
        <v>14701</v>
      </c>
      <c r="X215" s="117">
        <v>294030</v>
      </c>
      <c r="Y215" s="117">
        <v>0</v>
      </c>
      <c r="Z215" s="117">
        <v>297398</v>
      </c>
      <c r="AA215" s="117">
        <v>-3368</v>
      </c>
      <c r="AB215" s="117">
        <v>282528</v>
      </c>
      <c r="AC215" s="117">
        <v>11502</v>
      </c>
      <c r="AD215" s="117">
        <v>294030</v>
      </c>
      <c r="AE215">
        <v>0</v>
      </c>
    </row>
    <row r="216" spans="1:31" x14ac:dyDescent="0.35">
      <c r="A216">
        <v>3430</v>
      </c>
      <c r="B216" t="s">
        <v>434</v>
      </c>
      <c r="C216" s="109">
        <v>3393</v>
      </c>
      <c r="D216" s="107">
        <v>9.1342364205342292</v>
      </c>
      <c r="E216" s="112">
        <v>371.45962112085942</v>
      </c>
      <c r="F216">
        <v>0</v>
      </c>
      <c r="G216" s="117">
        <v>0</v>
      </c>
      <c r="H216" s="109">
        <v>0</v>
      </c>
      <c r="I216" s="109">
        <v>0</v>
      </c>
      <c r="J216" s="117">
        <v>0</v>
      </c>
      <c r="K216" s="109">
        <v>0</v>
      </c>
      <c r="L216" s="109">
        <v>0</v>
      </c>
      <c r="M216" s="117">
        <v>0</v>
      </c>
      <c r="N216" s="117">
        <v>0</v>
      </c>
      <c r="O216" s="117">
        <v>0</v>
      </c>
      <c r="P216" s="120">
        <v>0</v>
      </c>
      <c r="Q216" s="120">
        <v>0</v>
      </c>
      <c r="R216" s="120">
        <v>0</v>
      </c>
      <c r="S216" s="117">
        <v>0</v>
      </c>
      <c r="T216" s="117">
        <v>0</v>
      </c>
      <c r="U216" s="117">
        <v>0</v>
      </c>
      <c r="V216" s="117">
        <v>0</v>
      </c>
      <c r="W216" s="117">
        <v>0</v>
      </c>
      <c r="X216" s="117">
        <v>0</v>
      </c>
      <c r="Y216" s="117">
        <v>0</v>
      </c>
      <c r="Z216" s="117">
        <v>0</v>
      </c>
      <c r="AA216" s="117">
        <v>0</v>
      </c>
      <c r="AB216" s="117">
        <v>0</v>
      </c>
      <c r="AC216" s="117">
        <v>0</v>
      </c>
      <c r="AD216" s="117">
        <v>0</v>
      </c>
      <c r="AE216">
        <v>0</v>
      </c>
    </row>
    <row r="217" spans="1:31" x14ac:dyDescent="0.35">
      <c r="A217">
        <v>3434</v>
      </c>
      <c r="B217" t="s">
        <v>101</v>
      </c>
      <c r="C217" s="109">
        <v>1037</v>
      </c>
      <c r="D217" s="107">
        <v>367.29399693629199</v>
      </c>
      <c r="E217" s="112">
        <v>2.8233513442907427</v>
      </c>
      <c r="F217">
        <v>0</v>
      </c>
      <c r="G217" s="117">
        <v>0</v>
      </c>
      <c r="H217" s="109">
        <v>0</v>
      </c>
      <c r="I217" s="109">
        <v>0</v>
      </c>
      <c r="J217" s="117">
        <v>0</v>
      </c>
      <c r="K217" s="109">
        <v>0</v>
      </c>
      <c r="L217" s="109">
        <v>0</v>
      </c>
      <c r="M217" s="117">
        <v>0</v>
      </c>
      <c r="N217" s="117">
        <v>0</v>
      </c>
      <c r="O217" s="117">
        <v>97300</v>
      </c>
      <c r="P217" s="120">
        <v>1</v>
      </c>
      <c r="Q217" s="120">
        <v>48650</v>
      </c>
      <c r="R217" s="120">
        <v>1037</v>
      </c>
      <c r="S217" s="117">
        <v>48650</v>
      </c>
      <c r="T217" s="117">
        <v>48066</v>
      </c>
      <c r="U217" s="117">
        <v>48067</v>
      </c>
      <c r="V217" s="117">
        <v>45664</v>
      </c>
      <c r="W217" s="117">
        <v>2403</v>
      </c>
      <c r="X217" s="117">
        <v>48067</v>
      </c>
      <c r="Y217" s="117">
        <v>0</v>
      </c>
      <c r="Z217" s="117">
        <v>48616</v>
      </c>
      <c r="AA217" s="117">
        <v>-549</v>
      </c>
      <c r="AB217" s="117">
        <v>46185</v>
      </c>
      <c r="AC217" s="117">
        <v>1882</v>
      </c>
      <c r="AD217" s="117">
        <v>48067</v>
      </c>
      <c r="AE217">
        <v>0</v>
      </c>
    </row>
    <row r="218" spans="1:31" x14ac:dyDescent="0.35">
      <c r="A218">
        <v>3437</v>
      </c>
      <c r="B218" t="s">
        <v>288</v>
      </c>
      <c r="C218" s="109">
        <v>3868</v>
      </c>
      <c r="D218" s="107">
        <v>22.473654257952902</v>
      </c>
      <c r="E218" s="112">
        <v>172.11264156701196</v>
      </c>
      <c r="F218">
        <v>0</v>
      </c>
      <c r="G218" s="117">
        <v>0</v>
      </c>
      <c r="H218" s="109">
        <v>0</v>
      </c>
      <c r="I218" s="109">
        <v>0</v>
      </c>
      <c r="J218" s="117">
        <v>0</v>
      </c>
      <c r="K218" s="109">
        <v>0</v>
      </c>
      <c r="L218" s="109">
        <v>0</v>
      </c>
      <c r="M218" s="117">
        <v>0</v>
      </c>
      <c r="N218" s="117">
        <v>0</v>
      </c>
      <c r="O218" s="117">
        <v>0</v>
      </c>
      <c r="P218" s="120">
        <v>0</v>
      </c>
      <c r="Q218" s="120">
        <v>0</v>
      </c>
      <c r="R218" s="120">
        <v>0</v>
      </c>
      <c r="S218" s="117">
        <v>0</v>
      </c>
      <c r="T218" s="117">
        <v>0</v>
      </c>
      <c r="U218" s="117">
        <v>0</v>
      </c>
      <c r="V218" s="117">
        <v>0</v>
      </c>
      <c r="W218" s="117">
        <v>0</v>
      </c>
      <c r="X218" s="117">
        <v>0</v>
      </c>
      <c r="Y218" s="117">
        <v>0</v>
      </c>
      <c r="Z218" s="117">
        <v>0</v>
      </c>
      <c r="AA218" s="117">
        <v>0</v>
      </c>
      <c r="AB218" s="117">
        <v>0</v>
      </c>
      <c r="AC218" s="117">
        <v>0</v>
      </c>
      <c r="AD218" s="117">
        <v>0</v>
      </c>
      <c r="AE218">
        <v>0</v>
      </c>
    </row>
    <row r="219" spans="1:31" x14ac:dyDescent="0.35">
      <c r="A219">
        <v>3444</v>
      </c>
      <c r="B219" t="s">
        <v>289</v>
      </c>
      <c r="C219" s="109">
        <v>3460</v>
      </c>
      <c r="D219" s="107">
        <v>247.29437244982799</v>
      </c>
      <c r="E219" s="112">
        <v>13.991422310679463</v>
      </c>
      <c r="F219">
        <v>0</v>
      </c>
      <c r="G219" s="117">
        <v>0</v>
      </c>
      <c r="H219" s="109">
        <v>0</v>
      </c>
      <c r="I219" s="109">
        <v>0</v>
      </c>
      <c r="J219" s="117">
        <v>0</v>
      </c>
      <c r="K219" s="109">
        <v>0</v>
      </c>
      <c r="L219" s="109">
        <v>0</v>
      </c>
      <c r="M219" s="117">
        <v>0</v>
      </c>
      <c r="N219" s="117">
        <v>0</v>
      </c>
      <c r="O219" s="117">
        <v>0</v>
      </c>
      <c r="P219" s="120">
        <v>0</v>
      </c>
      <c r="Q219" s="120">
        <v>0</v>
      </c>
      <c r="R219" s="120">
        <v>0</v>
      </c>
      <c r="S219" s="117">
        <v>0</v>
      </c>
      <c r="T219" s="117">
        <v>0</v>
      </c>
      <c r="U219" s="117">
        <v>0</v>
      </c>
      <c r="V219" s="117">
        <v>0</v>
      </c>
      <c r="W219" s="117">
        <v>0</v>
      </c>
      <c r="X219" s="117">
        <v>0</v>
      </c>
      <c r="Y219" s="117">
        <v>0</v>
      </c>
      <c r="Z219" s="117">
        <v>0</v>
      </c>
      <c r="AA219" s="117">
        <v>0</v>
      </c>
      <c r="AB219" s="117">
        <v>0</v>
      </c>
      <c r="AC219" s="117">
        <v>0</v>
      </c>
      <c r="AD219" s="117">
        <v>0</v>
      </c>
      <c r="AE219">
        <v>0</v>
      </c>
    </row>
    <row r="220" spans="1:31" x14ac:dyDescent="0.35">
      <c r="A220">
        <v>3479</v>
      </c>
      <c r="B220" t="s">
        <v>290</v>
      </c>
      <c r="C220" s="109">
        <v>3447</v>
      </c>
      <c r="D220" s="107">
        <v>46.711253203857403</v>
      </c>
      <c r="E220" s="112">
        <v>73.793781232042548</v>
      </c>
      <c r="F220">
        <v>0</v>
      </c>
      <c r="G220" s="117">
        <v>0</v>
      </c>
      <c r="H220" s="109">
        <v>0</v>
      </c>
      <c r="I220" s="109">
        <v>0</v>
      </c>
      <c r="J220" s="117">
        <v>0</v>
      </c>
      <c r="K220" s="109">
        <v>0</v>
      </c>
      <c r="L220" s="109">
        <v>0</v>
      </c>
      <c r="M220" s="117">
        <v>0</v>
      </c>
      <c r="N220" s="117">
        <v>0</v>
      </c>
      <c r="O220" s="117">
        <v>0</v>
      </c>
      <c r="P220" s="120">
        <v>0</v>
      </c>
      <c r="Q220" s="120">
        <v>0</v>
      </c>
      <c r="R220" s="120">
        <v>0</v>
      </c>
      <c r="S220" s="117">
        <v>0</v>
      </c>
      <c r="T220" s="117">
        <v>0</v>
      </c>
      <c r="U220" s="117">
        <v>0</v>
      </c>
      <c r="V220" s="117">
        <v>0</v>
      </c>
      <c r="W220" s="117">
        <v>0</v>
      </c>
      <c r="X220" s="117">
        <v>0</v>
      </c>
      <c r="Y220" s="117">
        <v>0</v>
      </c>
      <c r="Z220" s="117">
        <v>0</v>
      </c>
      <c r="AA220" s="117">
        <v>0</v>
      </c>
      <c r="AB220" s="117">
        <v>0</v>
      </c>
      <c r="AC220" s="117">
        <v>0</v>
      </c>
      <c r="AD220" s="117">
        <v>0</v>
      </c>
      <c r="AE220">
        <v>0</v>
      </c>
    </row>
    <row r="221" spans="1:31" x14ac:dyDescent="0.35">
      <c r="A221">
        <v>3484</v>
      </c>
      <c r="B221" t="s">
        <v>102</v>
      </c>
      <c r="C221" s="109">
        <v>138</v>
      </c>
      <c r="D221" s="107">
        <v>184.68195716643899</v>
      </c>
      <c r="E221" s="112">
        <v>0.74723054767949915</v>
      </c>
      <c r="F221">
        <v>1</v>
      </c>
      <c r="G221" s="117">
        <v>55200</v>
      </c>
      <c r="H221" s="109">
        <v>138</v>
      </c>
      <c r="I221" s="109">
        <v>0</v>
      </c>
      <c r="J221" s="117">
        <v>0</v>
      </c>
      <c r="K221" s="109">
        <v>0</v>
      </c>
      <c r="L221" s="109">
        <v>1</v>
      </c>
      <c r="M221" s="117">
        <v>55200</v>
      </c>
      <c r="N221" s="117">
        <v>138</v>
      </c>
      <c r="O221" s="117">
        <v>0</v>
      </c>
      <c r="P221" s="120">
        <v>0</v>
      </c>
      <c r="Q221" s="120">
        <v>0</v>
      </c>
      <c r="R221" s="120">
        <v>0</v>
      </c>
      <c r="S221" s="117">
        <v>55200</v>
      </c>
      <c r="T221" s="117">
        <v>54538</v>
      </c>
      <c r="U221" s="117">
        <v>54538</v>
      </c>
      <c r="V221" s="117">
        <v>51811</v>
      </c>
      <c r="W221" s="117">
        <v>2727</v>
      </c>
      <c r="X221" s="117">
        <v>54538</v>
      </c>
      <c r="Y221" s="117">
        <v>0</v>
      </c>
      <c r="Z221" s="117">
        <v>55163</v>
      </c>
      <c r="AA221" s="117">
        <v>-625</v>
      </c>
      <c r="AB221" s="117">
        <v>52405</v>
      </c>
      <c r="AC221" s="117">
        <v>2133</v>
      </c>
      <c r="AD221" s="117">
        <v>54538</v>
      </c>
      <c r="AE221">
        <v>0</v>
      </c>
    </row>
    <row r="222" spans="1:31" x14ac:dyDescent="0.35">
      <c r="A222">
        <v>3500</v>
      </c>
      <c r="B222" t="s">
        <v>291</v>
      </c>
      <c r="C222" s="109">
        <v>2304</v>
      </c>
      <c r="D222" s="107">
        <v>541.07229017853899</v>
      </c>
      <c r="E222" s="112">
        <v>4.2582110409678222</v>
      </c>
      <c r="F222">
        <v>0</v>
      </c>
      <c r="G222" s="117">
        <v>0</v>
      </c>
      <c r="H222" s="109">
        <v>0</v>
      </c>
      <c r="I222" s="109">
        <v>0</v>
      </c>
      <c r="J222" s="117">
        <v>0</v>
      </c>
      <c r="K222" s="109">
        <v>0</v>
      </c>
      <c r="L222" s="109">
        <v>0</v>
      </c>
      <c r="M222" s="117">
        <v>0</v>
      </c>
      <c r="N222" s="117">
        <v>0</v>
      </c>
      <c r="O222" s="117">
        <v>0</v>
      </c>
      <c r="P222" s="120">
        <v>0</v>
      </c>
      <c r="Q222" s="120">
        <v>0</v>
      </c>
      <c r="R222" s="120">
        <v>0</v>
      </c>
      <c r="S222" s="117">
        <v>0</v>
      </c>
      <c r="T222" s="117">
        <v>0</v>
      </c>
      <c r="U222" s="117">
        <v>0</v>
      </c>
      <c r="V222" s="117">
        <v>0</v>
      </c>
      <c r="W222" s="117">
        <v>0</v>
      </c>
      <c r="X222" s="117">
        <v>0</v>
      </c>
      <c r="Y222" s="117">
        <v>0</v>
      </c>
      <c r="Z222" s="117">
        <v>0</v>
      </c>
      <c r="AA222" s="117">
        <v>0</v>
      </c>
      <c r="AB222" s="117">
        <v>0</v>
      </c>
      <c r="AC222" s="117">
        <v>0</v>
      </c>
      <c r="AD222" s="117">
        <v>0</v>
      </c>
      <c r="AE222">
        <v>0</v>
      </c>
    </row>
    <row r="223" spans="1:31" x14ac:dyDescent="0.35">
      <c r="A223">
        <v>3528</v>
      </c>
      <c r="B223" t="s">
        <v>294</v>
      </c>
      <c r="C223" s="109">
        <v>852</v>
      </c>
      <c r="D223" s="107">
        <v>12.800867684974101</v>
      </c>
      <c r="E223" s="112">
        <v>66.557988174512076</v>
      </c>
      <c r="F223">
        <v>0</v>
      </c>
      <c r="G223" s="117">
        <v>0</v>
      </c>
      <c r="H223" s="109">
        <v>0</v>
      </c>
      <c r="I223" s="109">
        <v>0</v>
      </c>
      <c r="J223" s="117">
        <v>0</v>
      </c>
      <c r="K223" s="109">
        <v>0</v>
      </c>
      <c r="L223" s="109">
        <v>0</v>
      </c>
      <c r="M223" s="117">
        <v>0</v>
      </c>
      <c r="N223" s="117">
        <v>0</v>
      </c>
      <c r="O223" s="117">
        <v>0</v>
      </c>
      <c r="P223" s="120">
        <v>0</v>
      </c>
      <c r="Q223" s="120">
        <v>0</v>
      </c>
      <c r="R223" s="120">
        <v>0</v>
      </c>
      <c r="S223" s="117">
        <v>0</v>
      </c>
      <c r="T223" s="117">
        <v>0</v>
      </c>
      <c r="U223" s="117">
        <v>0</v>
      </c>
      <c r="V223" s="117">
        <v>0</v>
      </c>
      <c r="W223" s="117">
        <v>0</v>
      </c>
      <c r="X223" s="117">
        <v>0</v>
      </c>
      <c r="Y223" s="117">
        <v>0</v>
      </c>
      <c r="Z223" s="117">
        <v>0</v>
      </c>
      <c r="AA223" s="117">
        <v>0</v>
      </c>
      <c r="AB223" s="117">
        <v>0</v>
      </c>
      <c r="AC223" s="117">
        <v>0</v>
      </c>
      <c r="AD223" s="117">
        <v>0</v>
      </c>
      <c r="AE223">
        <v>0</v>
      </c>
    </row>
    <row r="224" spans="1:31" x14ac:dyDescent="0.35">
      <c r="A224">
        <v>3549</v>
      </c>
      <c r="B224" t="s">
        <v>436</v>
      </c>
      <c r="C224" s="109">
        <v>7313</v>
      </c>
      <c r="D224" s="107">
        <v>77.885975057228094</v>
      </c>
      <c r="E224" s="112">
        <v>93.893669490901857</v>
      </c>
      <c r="F224">
        <v>0</v>
      </c>
      <c r="G224" s="117">
        <v>0</v>
      </c>
      <c r="H224" s="109">
        <v>0</v>
      </c>
      <c r="I224" s="109">
        <v>0</v>
      </c>
      <c r="J224" s="117">
        <v>0</v>
      </c>
      <c r="K224" s="109">
        <v>0</v>
      </c>
      <c r="L224" s="109">
        <v>0</v>
      </c>
      <c r="M224" s="117">
        <v>0</v>
      </c>
      <c r="N224" s="117">
        <v>0</v>
      </c>
      <c r="O224" s="117">
        <v>0</v>
      </c>
      <c r="P224" s="120">
        <v>0</v>
      </c>
      <c r="Q224" s="120">
        <v>0</v>
      </c>
      <c r="R224" s="120">
        <v>0</v>
      </c>
      <c r="S224" s="117">
        <v>0</v>
      </c>
      <c r="T224" s="117">
        <v>0</v>
      </c>
      <c r="U224" s="117">
        <v>0</v>
      </c>
      <c r="V224" s="117">
        <v>0</v>
      </c>
      <c r="W224" s="117">
        <v>0</v>
      </c>
      <c r="X224" s="117">
        <v>0</v>
      </c>
      <c r="Y224" s="117">
        <v>0</v>
      </c>
      <c r="Z224" s="117">
        <v>0</v>
      </c>
      <c r="AA224" s="117">
        <v>0</v>
      </c>
      <c r="AB224" s="117">
        <v>0</v>
      </c>
      <c r="AC224" s="117">
        <v>0</v>
      </c>
      <c r="AD224" s="117">
        <v>0</v>
      </c>
      <c r="AE224">
        <v>0</v>
      </c>
    </row>
    <row r="225" spans="1:31" x14ac:dyDescent="0.35">
      <c r="A225">
        <v>3612</v>
      </c>
      <c r="B225" t="s">
        <v>295</v>
      </c>
      <c r="C225" s="109">
        <v>3433</v>
      </c>
      <c r="D225" s="107">
        <v>121.202396629285</v>
      </c>
      <c r="E225" s="112">
        <v>28.324522414357244</v>
      </c>
      <c r="F225">
        <v>0</v>
      </c>
      <c r="G225" s="117">
        <v>0</v>
      </c>
      <c r="H225" s="109">
        <v>0</v>
      </c>
      <c r="I225" s="109">
        <v>0</v>
      </c>
      <c r="J225" s="117">
        <v>0</v>
      </c>
      <c r="K225" s="109">
        <v>0</v>
      </c>
      <c r="L225" s="109">
        <v>0</v>
      </c>
      <c r="M225" s="117">
        <v>0</v>
      </c>
      <c r="N225" s="117">
        <v>0</v>
      </c>
      <c r="O225" s="117">
        <v>0</v>
      </c>
      <c r="P225" s="120">
        <v>0</v>
      </c>
      <c r="Q225" s="120">
        <v>0</v>
      </c>
      <c r="R225" s="120">
        <v>0</v>
      </c>
      <c r="S225" s="117">
        <v>0</v>
      </c>
      <c r="T225" s="117">
        <v>0</v>
      </c>
      <c r="U225" s="117">
        <v>0</v>
      </c>
      <c r="V225" s="117">
        <v>0</v>
      </c>
      <c r="W225" s="117">
        <v>0</v>
      </c>
      <c r="X225" s="117">
        <v>0</v>
      </c>
      <c r="Y225" s="117">
        <v>0</v>
      </c>
      <c r="Z225" s="117">
        <v>0</v>
      </c>
      <c r="AA225" s="117">
        <v>0</v>
      </c>
      <c r="AB225" s="117">
        <v>0</v>
      </c>
      <c r="AC225" s="117">
        <v>0</v>
      </c>
      <c r="AD225" s="117">
        <v>0</v>
      </c>
      <c r="AE225">
        <v>0</v>
      </c>
    </row>
    <row r="226" spans="1:31" x14ac:dyDescent="0.35">
      <c r="A226">
        <v>3619</v>
      </c>
      <c r="B226" t="s">
        <v>296</v>
      </c>
      <c r="C226" s="109">
        <v>68046</v>
      </c>
      <c r="D226" s="107">
        <v>96.536476275179098</v>
      </c>
      <c r="E226" s="112">
        <v>704.87345949973928</v>
      </c>
      <c r="F226">
        <v>0</v>
      </c>
      <c r="G226" s="117">
        <v>0</v>
      </c>
      <c r="H226" s="109">
        <v>0</v>
      </c>
      <c r="I226" s="109">
        <v>0</v>
      </c>
      <c r="J226" s="117">
        <v>0</v>
      </c>
      <c r="K226" s="109">
        <v>0</v>
      </c>
      <c r="L226" s="109">
        <v>0</v>
      </c>
      <c r="M226" s="117">
        <v>0</v>
      </c>
      <c r="N226" s="117">
        <v>0</v>
      </c>
      <c r="O226" s="117">
        <v>0</v>
      </c>
      <c r="P226" s="120">
        <v>0</v>
      </c>
      <c r="Q226" s="120">
        <v>0</v>
      </c>
      <c r="R226" s="120">
        <v>0</v>
      </c>
      <c r="S226" s="117">
        <v>0</v>
      </c>
      <c r="T226" s="117">
        <v>0</v>
      </c>
      <c r="U226" s="117">
        <v>0</v>
      </c>
      <c r="V226" s="117">
        <v>0</v>
      </c>
      <c r="W226" s="117">
        <v>0</v>
      </c>
      <c r="X226" s="117">
        <v>0</v>
      </c>
      <c r="Y226" s="117">
        <v>0</v>
      </c>
      <c r="Z226" s="117">
        <v>0</v>
      </c>
      <c r="AA226" s="117">
        <v>0</v>
      </c>
      <c r="AB226" s="117">
        <v>0</v>
      </c>
      <c r="AC226" s="117">
        <v>0</v>
      </c>
      <c r="AD226" s="117">
        <v>0</v>
      </c>
      <c r="AE226">
        <v>0</v>
      </c>
    </row>
    <row r="227" spans="1:31" x14ac:dyDescent="0.35">
      <c r="A227">
        <v>3633</v>
      </c>
      <c r="B227" t="s">
        <v>437</v>
      </c>
      <c r="C227" s="109">
        <v>726</v>
      </c>
      <c r="D227" s="107">
        <v>134.523459480074</v>
      </c>
      <c r="E227" s="112">
        <v>5.3968282023518528</v>
      </c>
      <c r="F227">
        <v>1</v>
      </c>
      <c r="G227" s="117">
        <v>290400</v>
      </c>
      <c r="H227" s="109">
        <v>726</v>
      </c>
      <c r="I227" s="109">
        <v>0</v>
      </c>
      <c r="J227" s="117">
        <v>0</v>
      </c>
      <c r="K227" s="109">
        <v>0</v>
      </c>
      <c r="L227" s="109">
        <v>1</v>
      </c>
      <c r="M227" s="117">
        <v>290400</v>
      </c>
      <c r="N227" s="117">
        <v>726</v>
      </c>
      <c r="O227" s="117">
        <v>0</v>
      </c>
      <c r="P227" s="120">
        <v>0</v>
      </c>
      <c r="Q227" s="120">
        <v>0</v>
      </c>
      <c r="R227" s="120">
        <v>0</v>
      </c>
      <c r="S227" s="117">
        <v>290400</v>
      </c>
      <c r="T227" s="117">
        <v>286916</v>
      </c>
      <c r="U227" s="117">
        <v>286916</v>
      </c>
      <c r="V227" s="117">
        <v>272570</v>
      </c>
      <c r="W227" s="117">
        <v>14346</v>
      </c>
      <c r="X227" s="117">
        <v>286916</v>
      </c>
      <c r="Y227" s="117">
        <v>0</v>
      </c>
      <c r="Z227" s="117">
        <v>290203</v>
      </c>
      <c r="AA227" s="117">
        <v>-3287</v>
      </c>
      <c r="AB227" s="117">
        <v>275693</v>
      </c>
      <c r="AC227" s="117">
        <v>11223</v>
      </c>
      <c r="AD227" s="117">
        <v>286916</v>
      </c>
      <c r="AE227">
        <v>0</v>
      </c>
    </row>
    <row r="228" spans="1:31" x14ac:dyDescent="0.35">
      <c r="A228">
        <v>3640</v>
      </c>
      <c r="B228" t="s">
        <v>103</v>
      </c>
      <c r="C228" s="109">
        <v>558</v>
      </c>
      <c r="D228" s="107">
        <v>250.263750175583</v>
      </c>
      <c r="E228" s="112">
        <v>2.229647720089353</v>
      </c>
      <c r="F228">
        <v>1</v>
      </c>
      <c r="G228" s="117">
        <v>223200</v>
      </c>
      <c r="H228" s="109">
        <v>558</v>
      </c>
      <c r="I228" s="109">
        <v>0</v>
      </c>
      <c r="J228" s="117">
        <v>0</v>
      </c>
      <c r="K228" s="109">
        <v>0</v>
      </c>
      <c r="L228" s="109">
        <v>1</v>
      </c>
      <c r="M228" s="117">
        <v>223200</v>
      </c>
      <c r="N228" s="117">
        <v>558</v>
      </c>
      <c r="O228" s="117">
        <v>0</v>
      </c>
      <c r="P228" s="120">
        <v>0</v>
      </c>
      <c r="Q228" s="120">
        <v>0</v>
      </c>
      <c r="R228" s="120">
        <v>0</v>
      </c>
      <c r="S228" s="117">
        <v>223200</v>
      </c>
      <c r="T228" s="117">
        <v>220522</v>
      </c>
      <c r="U228" s="117">
        <v>220522</v>
      </c>
      <c r="V228" s="117">
        <v>209496</v>
      </c>
      <c r="W228" s="117">
        <v>11026</v>
      </c>
      <c r="X228" s="117">
        <v>220522</v>
      </c>
      <c r="Y228" s="117">
        <v>0</v>
      </c>
      <c r="Z228" s="117">
        <v>223048</v>
      </c>
      <c r="AA228" s="117">
        <v>-2526</v>
      </c>
      <c r="AB228" s="117">
        <v>211896</v>
      </c>
      <c r="AC228" s="117">
        <v>8626</v>
      </c>
      <c r="AD228" s="117">
        <v>220522</v>
      </c>
      <c r="AE228">
        <v>0</v>
      </c>
    </row>
    <row r="229" spans="1:31" x14ac:dyDescent="0.35">
      <c r="A229">
        <v>3661</v>
      </c>
      <c r="B229" t="s">
        <v>106</v>
      </c>
      <c r="C229" s="109">
        <v>835</v>
      </c>
      <c r="D229" s="107">
        <v>101.018080523595</v>
      </c>
      <c r="E229" s="112">
        <v>8.2658470213653228</v>
      </c>
      <c r="F229">
        <v>0</v>
      </c>
      <c r="G229" s="117">
        <v>0</v>
      </c>
      <c r="H229" s="109">
        <v>0</v>
      </c>
      <c r="I229" s="109">
        <v>1</v>
      </c>
      <c r="J229" s="117">
        <v>83500</v>
      </c>
      <c r="K229" s="109">
        <v>835</v>
      </c>
      <c r="L229" s="109">
        <v>1</v>
      </c>
      <c r="M229" s="117">
        <v>83500</v>
      </c>
      <c r="N229" s="117">
        <v>835</v>
      </c>
      <c r="O229" s="117">
        <v>83800</v>
      </c>
      <c r="P229" s="120">
        <v>0</v>
      </c>
      <c r="Q229" s="120">
        <v>0</v>
      </c>
      <c r="R229" s="120">
        <v>0</v>
      </c>
      <c r="S229" s="117">
        <v>83500</v>
      </c>
      <c r="T229" s="117">
        <v>82498</v>
      </c>
      <c r="U229" s="117">
        <v>82498</v>
      </c>
      <c r="V229" s="117">
        <v>78373</v>
      </c>
      <c r="W229" s="117">
        <v>4125</v>
      </c>
      <c r="X229" s="117">
        <v>82498</v>
      </c>
      <c r="Y229" s="117">
        <v>0</v>
      </c>
      <c r="Z229" s="117">
        <v>83443</v>
      </c>
      <c r="AA229" s="117">
        <v>-945</v>
      </c>
      <c r="AB229" s="117">
        <v>79271</v>
      </c>
      <c r="AC229" s="117">
        <v>3227</v>
      </c>
      <c r="AD229" s="117">
        <v>82498</v>
      </c>
      <c r="AE229">
        <v>0</v>
      </c>
    </row>
    <row r="230" spans="1:31" x14ac:dyDescent="0.35">
      <c r="A230">
        <v>3668</v>
      </c>
      <c r="B230" t="s">
        <v>107</v>
      </c>
      <c r="C230" s="109">
        <v>953</v>
      </c>
      <c r="D230" s="107">
        <v>186.675375548066</v>
      </c>
      <c r="E230" s="112">
        <v>5.105118964952168</v>
      </c>
      <c r="F230">
        <v>0</v>
      </c>
      <c r="G230" s="117">
        <v>0</v>
      </c>
      <c r="H230" s="109">
        <v>0</v>
      </c>
      <c r="I230" s="109">
        <v>1</v>
      </c>
      <c r="J230" s="117">
        <v>95300</v>
      </c>
      <c r="K230" s="109">
        <v>953</v>
      </c>
      <c r="L230" s="109">
        <v>1</v>
      </c>
      <c r="M230" s="117">
        <v>95300</v>
      </c>
      <c r="N230" s="117">
        <v>953</v>
      </c>
      <c r="O230" s="117">
        <v>93500</v>
      </c>
      <c r="P230" s="120">
        <v>0</v>
      </c>
      <c r="Q230" s="120">
        <v>0</v>
      </c>
      <c r="R230" s="120">
        <v>0</v>
      </c>
      <c r="S230" s="117">
        <v>95300</v>
      </c>
      <c r="T230" s="117">
        <v>94157</v>
      </c>
      <c r="U230" s="117">
        <v>94157</v>
      </c>
      <c r="V230" s="117">
        <v>89449</v>
      </c>
      <c r="W230" s="117">
        <v>4708</v>
      </c>
      <c r="X230" s="117">
        <v>94157</v>
      </c>
      <c r="Y230" s="117">
        <v>0</v>
      </c>
      <c r="Z230" s="117">
        <v>95235</v>
      </c>
      <c r="AA230" s="117">
        <v>-1078</v>
      </c>
      <c r="AB230" s="117">
        <v>90473</v>
      </c>
      <c r="AC230" s="117">
        <v>3684</v>
      </c>
      <c r="AD230" s="117">
        <v>94157</v>
      </c>
      <c r="AE230">
        <v>0</v>
      </c>
    </row>
    <row r="231" spans="1:31" x14ac:dyDescent="0.35">
      <c r="A231">
        <v>3675</v>
      </c>
      <c r="B231" t="s">
        <v>297</v>
      </c>
      <c r="C231" s="109">
        <v>3173</v>
      </c>
      <c r="D231" s="107">
        <v>23.8992867170554</v>
      </c>
      <c r="E231" s="112">
        <v>132.76546859181499</v>
      </c>
      <c r="F231">
        <v>0</v>
      </c>
      <c r="G231" s="117">
        <v>0</v>
      </c>
      <c r="H231" s="109">
        <v>0</v>
      </c>
      <c r="I231" s="109">
        <v>0</v>
      </c>
      <c r="J231" s="117">
        <v>0</v>
      </c>
      <c r="K231" s="109">
        <v>0</v>
      </c>
      <c r="L231" s="109">
        <v>0</v>
      </c>
      <c r="M231" s="117">
        <v>0</v>
      </c>
      <c r="N231" s="117">
        <v>0</v>
      </c>
      <c r="O231" s="117">
        <v>0</v>
      </c>
      <c r="P231" s="120">
        <v>0</v>
      </c>
      <c r="Q231" s="120">
        <v>0</v>
      </c>
      <c r="R231" s="120">
        <v>0</v>
      </c>
      <c r="S231" s="117">
        <v>0</v>
      </c>
      <c r="T231" s="117">
        <v>0</v>
      </c>
      <c r="U231" s="117">
        <v>0</v>
      </c>
      <c r="V231" s="117">
        <v>0</v>
      </c>
      <c r="W231" s="117">
        <v>0</v>
      </c>
      <c r="X231" s="117">
        <v>0</v>
      </c>
      <c r="Y231" s="117">
        <v>0</v>
      </c>
      <c r="Z231" s="117">
        <v>0</v>
      </c>
      <c r="AA231" s="117">
        <v>0</v>
      </c>
      <c r="AB231" s="117">
        <v>0</v>
      </c>
      <c r="AC231" s="117">
        <v>0</v>
      </c>
      <c r="AD231" s="117">
        <v>0</v>
      </c>
      <c r="AE231">
        <v>0</v>
      </c>
    </row>
    <row r="232" spans="1:31" x14ac:dyDescent="0.35">
      <c r="A232">
        <v>3682</v>
      </c>
      <c r="B232" t="s">
        <v>298</v>
      </c>
      <c r="C232" s="109">
        <v>2312</v>
      </c>
      <c r="D232" s="107">
        <v>159.89053174027299</v>
      </c>
      <c r="E232" s="112">
        <v>14.459893120848612</v>
      </c>
      <c r="F232">
        <v>0</v>
      </c>
      <c r="G232" s="117">
        <v>0</v>
      </c>
      <c r="H232" s="109">
        <v>0</v>
      </c>
      <c r="I232" s="109">
        <v>0</v>
      </c>
      <c r="J232" s="117">
        <v>0</v>
      </c>
      <c r="K232" s="109">
        <v>0</v>
      </c>
      <c r="L232" s="109">
        <v>0</v>
      </c>
      <c r="M232" s="117">
        <v>0</v>
      </c>
      <c r="N232" s="117">
        <v>0</v>
      </c>
      <c r="O232" s="117">
        <v>0</v>
      </c>
      <c r="P232" s="120">
        <v>0</v>
      </c>
      <c r="Q232" s="120">
        <v>0</v>
      </c>
      <c r="R232" s="120">
        <v>0</v>
      </c>
      <c r="S232" s="117">
        <v>0</v>
      </c>
      <c r="T232" s="117">
        <v>0</v>
      </c>
      <c r="U232" s="117">
        <v>0</v>
      </c>
      <c r="V232" s="117">
        <v>0</v>
      </c>
      <c r="W232" s="117">
        <v>0</v>
      </c>
      <c r="X232" s="117">
        <v>0</v>
      </c>
      <c r="Y232" s="117">
        <v>0</v>
      </c>
      <c r="Z232" s="117">
        <v>0</v>
      </c>
      <c r="AA232" s="117">
        <v>0</v>
      </c>
      <c r="AB232" s="117">
        <v>0</v>
      </c>
      <c r="AC232" s="117">
        <v>0</v>
      </c>
      <c r="AD232" s="117">
        <v>0</v>
      </c>
      <c r="AE232">
        <v>0</v>
      </c>
    </row>
    <row r="233" spans="1:31" x14ac:dyDescent="0.35">
      <c r="A233">
        <v>3689</v>
      </c>
      <c r="B233" t="s">
        <v>108</v>
      </c>
      <c r="C233" s="109">
        <v>690</v>
      </c>
      <c r="D233" s="107">
        <v>177.93727795977</v>
      </c>
      <c r="E233" s="112">
        <v>3.8777709084433827</v>
      </c>
      <c r="F233">
        <v>1</v>
      </c>
      <c r="G233" s="117">
        <v>276000</v>
      </c>
      <c r="H233" s="109">
        <v>690</v>
      </c>
      <c r="I233" s="109">
        <v>0</v>
      </c>
      <c r="J233" s="117">
        <v>0</v>
      </c>
      <c r="K233" s="109">
        <v>0</v>
      </c>
      <c r="L233" s="109">
        <v>1</v>
      </c>
      <c r="M233" s="117">
        <v>276000</v>
      </c>
      <c r="N233" s="117">
        <v>690</v>
      </c>
      <c r="O233" s="117">
        <v>0</v>
      </c>
      <c r="P233" s="120">
        <v>0</v>
      </c>
      <c r="Q233" s="120">
        <v>0</v>
      </c>
      <c r="R233" s="120">
        <v>0</v>
      </c>
      <c r="S233" s="117">
        <v>276000</v>
      </c>
      <c r="T233" s="117">
        <v>272689</v>
      </c>
      <c r="U233" s="117">
        <v>272689</v>
      </c>
      <c r="V233" s="117">
        <v>259055</v>
      </c>
      <c r="W233" s="117">
        <v>13634</v>
      </c>
      <c r="X233" s="117">
        <v>272689</v>
      </c>
      <c r="Y233" s="117">
        <v>0</v>
      </c>
      <c r="Z233" s="117">
        <v>275813</v>
      </c>
      <c r="AA233" s="117">
        <v>-3124</v>
      </c>
      <c r="AB233" s="117">
        <v>262022</v>
      </c>
      <c r="AC233" s="117">
        <v>10667</v>
      </c>
      <c r="AD233" s="117">
        <v>272689</v>
      </c>
      <c r="AE233">
        <v>0</v>
      </c>
    </row>
    <row r="234" spans="1:31" x14ac:dyDescent="0.35">
      <c r="A234">
        <v>3696</v>
      </c>
      <c r="B234" t="s">
        <v>109</v>
      </c>
      <c r="C234" s="109">
        <v>335</v>
      </c>
      <c r="D234" s="107">
        <v>64.724429109187696</v>
      </c>
      <c r="E234" s="112">
        <v>5.1757891820855999</v>
      </c>
      <c r="F234">
        <v>1</v>
      </c>
      <c r="G234" s="117">
        <v>134000</v>
      </c>
      <c r="H234" s="109">
        <v>335</v>
      </c>
      <c r="I234" s="109">
        <v>0</v>
      </c>
      <c r="J234" s="117">
        <v>0</v>
      </c>
      <c r="K234" s="109">
        <v>0</v>
      </c>
      <c r="L234" s="109">
        <v>1</v>
      </c>
      <c r="M234" s="117">
        <v>134000</v>
      </c>
      <c r="N234" s="117">
        <v>335</v>
      </c>
      <c r="O234" s="117">
        <v>0</v>
      </c>
      <c r="P234" s="120">
        <v>0</v>
      </c>
      <c r="Q234" s="120">
        <v>0</v>
      </c>
      <c r="R234" s="120">
        <v>0</v>
      </c>
      <c r="S234" s="117">
        <v>134000</v>
      </c>
      <c r="T234" s="117">
        <v>132392</v>
      </c>
      <c r="U234" s="117">
        <v>132392</v>
      </c>
      <c r="V234" s="117">
        <v>125772</v>
      </c>
      <c r="W234" s="117">
        <v>6620</v>
      </c>
      <c r="X234" s="117">
        <v>132392</v>
      </c>
      <c r="Y234" s="117">
        <v>0</v>
      </c>
      <c r="Z234" s="117">
        <v>133909</v>
      </c>
      <c r="AA234" s="117">
        <v>-1517</v>
      </c>
      <c r="AB234" s="117">
        <v>127214</v>
      </c>
      <c r="AC234" s="117">
        <v>5178</v>
      </c>
      <c r="AD234" s="117">
        <v>132392</v>
      </c>
      <c r="AE234">
        <v>0</v>
      </c>
    </row>
    <row r="235" spans="1:31" x14ac:dyDescent="0.35">
      <c r="A235">
        <v>3787</v>
      </c>
      <c r="B235" t="s">
        <v>299</v>
      </c>
      <c r="C235" s="109">
        <v>1995</v>
      </c>
      <c r="D235" s="107">
        <v>234.265748794644</v>
      </c>
      <c r="E235" s="112">
        <v>8.5159696211024229</v>
      </c>
      <c r="F235">
        <v>0</v>
      </c>
      <c r="G235" s="117">
        <v>0</v>
      </c>
      <c r="H235" s="109">
        <v>0</v>
      </c>
      <c r="I235" s="109">
        <v>0</v>
      </c>
      <c r="J235" s="117">
        <v>0</v>
      </c>
      <c r="K235" s="109">
        <v>0</v>
      </c>
      <c r="L235" s="109">
        <v>0</v>
      </c>
      <c r="M235" s="117">
        <v>0</v>
      </c>
      <c r="N235" s="117">
        <v>0</v>
      </c>
      <c r="O235" s="117">
        <v>0</v>
      </c>
      <c r="P235" s="120">
        <v>0</v>
      </c>
      <c r="Q235" s="120">
        <v>0</v>
      </c>
      <c r="R235" s="120">
        <v>0</v>
      </c>
      <c r="S235" s="117">
        <v>0</v>
      </c>
      <c r="T235" s="117">
        <v>0</v>
      </c>
      <c r="U235" s="117">
        <v>0</v>
      </c>
      <c r="V235" s="117">
        <v>0</v>
      </c>
      <c r="W235" s="117">
        <v>0</v>
      </c>
      <c r="X235" s="117">
        <v>0</v>
      </c>
      <c r="Y235" s="117">
        <v>0</v>
      </c>
      <c r="Z235" s="117">
        <v>0</v>
      </c>
      <c r="AA235" s="117">
        <v>0</v>
      </c>
      <c r="AB235" s="117">
        <v>0</v>
      </c>
      <c r="AC235" s="117">
        <v>0</v>
      </c>
      <c r="AD235" s="117">
        <v>0</v>
      </c>
      <c r="AE235">
        <v>0</v>
      </c>
    </row>
    <row r="236" spans="1:31" x14ac:dyDescent="0.35">
      <c r="A236">
        <v>3794</v>
      </c>
      <c r="B236" t="s">
        <v>300</v>
      </c>
      <c r="C236" s="109">
        <v>2307</v>
      </c>
      <c r="D236" s="107">
        <v>143.96293128128301</v>
      </c>
      <c r="E236" s="112">
        <v>16.024958504717102</v>
      </c>
      <c r="F236">
        <v>0</v>
      </c>
      <c r="G236" s="117">
        <v>0</v>
      </c>
      <c r="H236" s="109">
        <v>0</v>
      </c>
      <c r="I236" s="109">
        <v>0</v>
      </c>
      <c r="J236" s="117">
        <v>0</v>
      </c>
      <c r="K236" s="109">
        <v>0</v>
      </c>
      <c r="L236" s="109">
        <v>0</v>
      </c>
      <c r="M236" s="117">
        <v>0</v>
      </c>
      <c r="N236" s="117">
        <v>0</v>
      </c>
      <c r="O236" s="117">
        <v>0</v>
      </c>
      <c r="P236" s="120">
        <v>0</v>
      </c>
      <c r="Q236" s="120">
        <v>0</v>
      </c>
      <c r="R236" s="120">
        <v>0</v>
      </c>
      <c r="S236" s="117">
        <v>0</v>
      </c>
      <c r="T236" s="117">
        <v>0</v>
      </c>
      <c r="U236" s="117">
        <v>0</v>
      </c>
      <c r="V236" s="117">
        <v>0</v>
      </c>
      <c r="W236" s="117">
        <v>0</v>
      </c>
      <c r="X236" s="117">
        <v>0</v>
      </c>
      <c r="Y236" s="117">
        <v>0</v>
      </c>
      <c r="Z236" s="117">
        <v>0</v>
      </c>
      <c r="AA236" s="117">
        <v>0</v>
      </c>
      <c r="AB236" s="117">
        <v>0</v>
      </c>
      <c r="AC236" s="117">
        <v>0</v>
      </c>
      <c r="AD236" s="117">
        <v>0</v>
      </c>
      <c r="AE236">
        <v>0</v>
      </c>
    </row>
    <row r="237" spans="1:31" x14ac:dyDescent="0.35">
      <c r="A237">
        <v>3822</v>
      </c>
      <c r="B237" t="s">
        <v>301</v>
      </c>
      <c r="C237" s="109">
        <v>4724</v>
      </c>
      <c r="D237" s="107">
        <v>86.907895344208001</v>
      </c>
      <c r="E237" s="112">
        <v>54.356396289314034</v>
      </c>
      <c r="F237">
        <v>0</v>
      </c>
      <c r="G237" s="117">
        <v>0</v>
      </c>
      <c r="H237" s="109">
        <v>0</v>
      </c>
      <c r="I237" s="109">
        <v>0</v>
      </c>
      <c r="J237" s="117">
        <v>0</v>
      </c>
      <c r="K237" s="109">
        <v>0</v>
      </c>
      <c r="L237" s="109">
        <v>0</v>
      </c>
      <c r="M237" s="117">
        <v>0</v>
      </c>
      <c r="N237" s="117">
        <v>0</v>
      </c>
      <c r="O237" s="117">
        <v>0</v>
      </c>
      <c r="P237" s="120">
        <v>0</v>
      </c>
      <c r="Q237" s="120">
        <v>0</v>
      </c>
      <c r="R237" s="120">
        <v>0</v>
      </c>
      <c r="S237" s="117">
        <v>0</v>
      </c>
      <c r="T237" s="117">
        <v>0</v>
      </c>
      <c r="U237" s="117">
        <v>0</v>
      </c>
      <c r="V237" s="117">
        <v>0</v>
      </c>
      <c r="W237" s="117">
        <v>0</v>
      </c>
      <c r="X237" s="117">
        <v>0</v>
      </c>
      <c r="Y237" s="117">
        <v>0</v>
      </c>
      <c r="Z237" s="117">
        <v>0</v>
      </c>
      <c r="AA237" s="117">
        <v>0</v>
      </c>
      <c r="AB237" s="117">
        <v>0</v>
      </c>
      <c r="AC237" s="117">
        <v>0</v>
      </c>
      <c r="AD237" s="117">
        <v>0</v>
      </c>
      <c r="AE237">
        <v>0</v>
      </c>
    </row>
    <row r="238" spans="1:31" x14ac:dyDescent="0.35">
      <c r="A238">
        <v>3857</v>
      </c>
      <c r="B238" t="s">
        <v>302</v>
      </c>
      <c r="C238" s="109">
        <v>4858</v>
      </c>
      <c r="D238" s="107">
        <v>43.328828943144998</v>
      </c>
      <c r="E238" s="112">
        <v>112.1193468296719</v>
      </c>
      <c r="F238">
        <v>0</v>
      </c>
      <c r="G238" s="117">
        <v>0</v>
      </c>
      <c r="H238" s="109">
        <v>0</v>
      </c>
      <c r="I238" s="109">
        <v>0</v>
      </c>
      <c r="J238" s="117">
        <v>0</v>
      </c>
      <c r="K238" s="109">
        <v>0</v>
      </c>
      <c r="L238" s="109">
        <v>0</v>
      </c>
      <c r="M238" s="117">
        <v>0</v>
      </c>
      <c r="N238" s="117">
        <v>0</v>
      </c>
      <c r="O238" s="117">
        <v>0</v>
      </c>
      <c r="P238" s="120">
        <v>0</v>
      </c>
      <c r="Q238" s="120">
        <v>0</v>
      </c>
      <c r="R238" s="120">
        <v>0</v>
      </c>
      <c r="S238" s="117">
        <v>0</v>
      </c>
      <c r="T238" s="117">
        <v>0</v>
      </c>
      <c r="U238" s="117">
        <v>0</v>
      </c>
      <c r="V238" s="117">
        <v>0</v>
      </c>
      <c r="W238" s="117">
        <v>0</v>
      </c>
      <c r="X238" s="117">
        <v>0</v>
      </c>
      <c r="Y238" s="117">
        <v>0</v>
      </c>
      <c r="Z238" s="117">
        <v>0</v>
      </c>
      <c r="AA238" s="117">
        <v>0</v>
      </c>
      <c r="AB238" s="117">
        <v>0</v>
      </c>
      <c r="AC238" s="117">
        <v>0</v>
      </c>
      <c r="AD238" s="117">
        <v>0</v>
      </c>
      <c r="AE238">
        <v>0</v>
      </c>
    </row>
    <row r="239" spans="1:31" x14ac:dyDescent="0.35">
      <c r="A239">
        <v>3871</v>
      </c>
      <c r="B239" t="s">
        <v>111</v>
      </c>
      <c r="C239" s="109">
        <v>725</v>
      </c>
      <c r="D239" s="107">
        <v>229.235544283346</v>
      </c>
      <c r="E239" s="112">
        <v>3.1626857966837187</v>
      </c>
      <c r="F239">
        <v>1</v>
      </c>
      <c r="G239" s="117">
        <v>290000</v>
      </c>
      <c r="H239" s="109">
        <v>725</v>
      </c>
      <c r="I239" s="109">
        <v>0</v>
      </c>
      <c r="J239" s="117">
        <v>0</v>
      </c>
      <c r="K239" s="109">
        <v>0</v>
      </c>
      <c r="L239" s="109">
        <v>1</v>
      </c>
      <c r="M239" s="117">
        <v>290000</v>
      </c>
      <c r="N239" s="117">
        <v>725</v>
      </c>
      <c r="O239" s="117">
        <v>0</v>
      </c>
      <c r="P239" s="120">
        <v>0</v>
      </c>
      <c r="Q239" s="120">
        <v>0</v>
      </c>
      <c r="R239" s="120">
        <v>0</v>
      </c>
      <c r="S239" s="117">
        <v>290000</v>
      </c>
      <c r="T239" s="117">
        <v>286521</v>
      </c>
      <c r="U239" s="117">
        <v>286521</v>
      </c>
      <c r="V239" s="117">
        <v>272195</v>
      </c>
      <c r="W239" s="117">
        <v>14326</v>
      </c>
      <c r="X239" s="117">
        <v>286521</v>
      </c>
      <c r="Y239" s="117">
        <v>0</v>
      </c>
      <c r="Z239" s="117">
        <v>289803</v>
      </c>
      <c r="AA239" s="117">
        <v>-3282</v>
      </c>
      <c r="AB239" s="117">
        <v>275313</v>
      </c>
      <c r="AC239" s="117">
        <v>11208</v>
      </c>
      <c r="AD239" s="117">
        <v>286521</v>
      </c>
      <c r="AE239">
        <v>0</v>
      </c>
    </row>
    <row r="240" spans="1:31" x14ac:dyDescent="0.35">
      <c r="A240">
        <v>3892</v>
      </c>
      <c r="B240" t="s">
        <v>438</v>
      </c>
      <c r="C240" s="109">
        <v>6843</v>
      </c>
      <c r="D240" s="107">
        <v>58.8982174109262</v>
      </c>
      <c r="E240" s="112">
        <v>116.18348229891515</v>
      </c>
      <c r="F240">
        <v>0</v>
      </c>
      <c r="G240" s="117">
        <v>0</v>
      </c>
      <c r="H240" s="109">
        <v>0</v>
      </c>
      <c r="I240" s="109">
        <v>0</v>
      </c>
      <c r="J240" s="117">
        <v>0</v>
      </c>
      <c r="K240" s="109">
        <v>0</v>
      </c>
      <c r="L240" s="109">
        <v>0</v>
      </c>
      <c r="M240" s="117">
        <v>0</v>
      </c>
      <c r="N240" s="117">
        <v>0</v>
      </c>
      <c r="O240" s="117">
        <v>0</v>
      </c>
      <c r="P240" s="120">
        <v>0</v>
      </c>
      <c r="Q240" s="120">
        <v>0</v>
      </c>
      <c r="R240" s="120">
        <v>0</v>
      </c>
      <c r="S240" s="117">
        <v>0</v>
      </c>
      <c r="T240" s="117">
        <v>0</v>
      </c>
      <c r="U240" s="117">
        <v>0</v>
      </c>
      <c r="V240" s="117">
        <v>0</v>
      </c>
      <c r="W240" s="117">
        <v>0</v>
      </c>
      <c r="X240" s="117">
        <v>0</v>
      </c>
      <c r="Y240" s="117">
        <v>0</v>
      </c>
      <c r="Z240" s="117">
        <v>0</v>
      </c>
      <c r="AA240" s="117">
        <v>0</v>
      </c>
      <c r="AB240" s="117">
        <v>0</v>
      </c>
      <c r="AC240" s="117">
        <v>0</v>
      </c>
      <c r="AD240" s="117">
        <v>0</v>
      </c>
      <c r="AE240">
        <v>0</v>
      </c>
    </row>
    <row r="241" spans="1:31" x14ac:dyDescent="0.35">
      <c r="A241">
        <v>3899</v>
      </c>
      <c r="B241" t="s">
        <v>112</v>
      </c>
      <c r="C241" s="109">
        <v>893</v>
      </c>
      <c r="D241" s="107">
        <v>273.00064407986298</v>
      </c>
      <c r="E241" s="112">
        <v>3.2710545537715427</v>
      </c>
      <c r="F241">
        <v>0</v>
      </c>
      <c r="G241" s="117">
        <v>0</v>
      </c>
      <c r="H241" s="109">
        <v>0</v>
      </c>
      <c r="I241" s="109">
        <v>1</v>
      </c>
      <c r="J241" s="117">
        <v>89300</v>
      </c>
      <c r="K241" s="109">
        <v>893</v>
      </c>
      <c r="L241" s="109">
        <v>1</v>
      </c>
      <c r="M241" s="117">
        <v>89300</v>
      </c>
      <c r="N241" s="117">
        <v>893</v>
      </c>
      <c r="O241" s="117">
        <v>86900</v>
      </c>
      <c r="P241" s="120">
        <v>0</v>
      </c>
      <c r="Q241" s="120">
        <v>0</v>
      </c>
      <c r="R241" s="120">
        <v>0</v>
      </c>
      <c r="S241" s="117">
        <v>89300</v>
      </c>
      <c r="T241" s="117">
        <v>88229</v>
      </c>
      <c r="U241" s="117">
        <v>88229</v>
      </c>
      <c r="V241" s="117">
        <v>83818</v>
      </c>
      <c r="W241" s="117">
        <v>4411</v>
      </c>
      <c r="X241" s="117">
        <v>88229</v>
      </c>
      <c r="Y241" s="117">
        <v>0</v>
      </c>
      <c r="Z241" s="117">
        <v>89239</v>
      </c>
      <c r="AA241" s="117">
        <v>-1010</v>
      </c>
      <c r="AB241" s="117">
        <v>84777</v>
      </c>
      <c r="AC241" s="117">
        <v>3452</v>
      </c>
      <c r="AD241" s="117">
        <v>88229</v>
      </c>
      <c r="AE241">
        <v>0</v>
      </c>
    </row>
    <row r="242" spans="1:31" x14ac:dyDescent="0.35">
      <c r="A242">
        <v>3906</v>
      </c>
      <c r="B242" t="s">
        <v>304</v>
      </c>
      <c r="C242" s="109">
        <v>1026</v>
      </c>
      <c r="D242" s="107">
        <v>162.664651858018</v>
      </c>
      <c r="E242" s="112">
        <v>6.3074551740690721</v>
      </c>
      <c r="F242">
        <v>0</v>
      </c>
      <c r="G242" s="117">
        <v>0</v>
      </c>
      <c r="H242" s="109">
        <v>0</v>
      </c>
      <c r="I242" s="109">
        <v>0</v>
      </c>
      <c r="J242" s="117">
        <v>0</v>
      </c>
      <c r="K242" s="109">
        <v>0</v>
      </c>
      <c r="L242" s="109">
        <v>0</v>
      </c>
      <c r="M242" s="117">
        <v>0</v>
      </c>
      <c r="N242" s="117">
        <v>0</v>
      </c>
      <c r="O242" s="117">
        <v>0</v>
      </c>
      <c r="P242" s="120">
        <v>0</v>
      </c>
      <c r="Q242" s="120">
        <v>0</v>
      </c>
      <c r="R242" s="120">
        <v>0</v>
      </c>
      <c r="S242" s="117">
        <v>0</v>
      </c>
      <c r="T242" s="117">
        <v>0</v>
      </c>
      <c r="U242" s="117">
        <v>0</v>
      </c>
      <c r="V242" s="117">
        <v>0</v>
      </c>
      <c r="W242" s="117">
        <v>0</v>
      </c>
      <c r="X242" s="117">
        <v>0</v>
      </c>
      <c r="Y242" s="117">
        <v>0</v>
      </c>
      <c r="Z242" s="117">
        <v>0</v>
      </c>
      <c r="AA242" s="117">
        <v>0</v>
      </c>
      <c r="AB242" s="117">
        <v>0</v>
      </c>
      <c r="AC242" s="117">
        <v>0</v>
      </c>
      <c r="AD242" s="117">
        <v>0</v>
      </c>
      <c r="AE242">
        <v>0</v>
      </c>
    </row>
    <row r="243" spans="1:31" x14ac:dyDescent="0.35">
      <c r="A243">
        <v>3920</v>
      </c>
      <c r="B243" t="s">
        <v>113</v>
      </c>
      <c r="C243" s="109">
        <v>303</v>
      </c>
      <c r="D243" s="107">
        <v>87.552090622534195</v>
      </c>
      <c r="E243" s="112">
        <v>3.4607968564261071</v>
      </c>
      <c r="F243">
        <v>1</v>
      </c>
      <c r="G243" s="117">
        <v>121200</v>
      </c>
      <c r="H243" s="109">
        <v>303</v>
      </c>
      <c r="I243" s="109">
        <v>0</v>
      </c>
      <c r="J243" s="117">
        <v>0</v>
      </c>
      <c r="K243" s="109">
        <v>0</v>
      </c>
      <c r="L243" s="109">
        <v>1</v>
      </c>
      <c r="M243" s="117">
        <v>121200</v>
      </c>
      <c r="N243" s="117">
        <v>303</v>
      </c>
      <c r="O243" s="117">
        <v>0</v>
      </c>
      <c r="P243" s="120">
        <v>0</v>
      </c>
      <c r="Q243" s="120">
        <v>0</v>
      </c>
      <c r="R243" s="120">
        <v>0</v>
      </c>
      <c r="S243" s="117">
        <v>121200</v>
      </c>
      <c r="T243" s="117">
        <v>119746</v>
      </c>
      <c r="U243" s="117">
        <v>119746</v>
      </c>
      <c r="V243" s="117">
        <v>113759</v>
      </c>
      <c r="W243" s="117">
        <v>5987</v>
      </c>
      <c r="X243" s="117">
        <v>119746</v>
      </c>
      <c r="Y243" s="117">
        <v>0</v>
      </c>
      <c r="Z243" s="117">
        <v>121118</v>
      </c>
      <c r="AA243" s="117">
        <v>-1372</v>
      </c>
      <c r="AB243" s="117">
        <v>115062</v>
      </c>
      <c r="AC243" s="117">
        <v>4684</v>
      </c>
      <c r="AD243" s="117">
        <v>119746</v>
      </c>
      <c r="AE243">
        <v>0</v>
      </c>
    </row>
    <row r="244" spans="1:31" x14ac:dyDescent="0.35">
      <c r="A244">
        <v>3925</v>
      </c>
      <c r="B244" t="s">
        <v>305</v>
      </c>
      <c r="C244" s="109">
        <v>4334</v>
      </c>
      <c r="D244" s="107">
        <v>34.624497750668901</v>
      </c>
      <c r="E244" s="112">
        <v>125.17149075227445</v>
      </c>
      <c r="F244">
        <v>0</v>
      </c>
      <c r="G244" s="117">
        <v>0</v>
      </c>
      <c r="H244" s="109">
        <v>0</v>
      </c>
      <c r="I244" s="109">
        <v>0</v>
      </c>
      <c r="J244" s="117">
        <v>0</v>
      </c>
      <c r="K244" s="109">
        <v>0</v>
      </c>
      <c r="L244" s="109">
        <v>0</v>
      </c>
      <c r="M244" s="117">
        <v>0</v>
      </c>
      <c r="N244" s="117">
        <v>0</v>
      </c>
      <c r="O244" s="117">
        <v>0</v>
      </c>
      <c r="P244" s="120">
        <v>0</v>
      </c>
      <c r="Q244" s="120">
        <v>0</v>
      </c>
      <c r="R244" s="120">
        <v>0</v>
      </c>
      <c r="S244" s="117">
        <v>0</v>
      </c>
      <c r="T244" s="117">
        <v>0</v>
      </c>
      <c r="U244" s="117">
        <v>0</v>
      </c>
      <c r="V244" s="117">
        <v>0</v>
      </c>
      <c r="W244" s="117">
        <v>0</v>
      </c>
      <c r="X244" s="117">
        <v>0</v>
      </c>
      <c r="Y244" s="117">
        <v>0</v>
      </c>
      <c r="Z244" s="117">
        <v>0</v>
      </c>
      <c r="AA244" s="117">
        <v>0</v>
      </c>
      <c r="AB244" s="117">
        <v>0</v>
      </c>
      <c r="AC244" s="117">
        <v>0</v>
      </c>
      <c r="AD244" s="117">
        <v>0</v>
      </c>
      <c r="AE244">
        <v>0</v>
      </c>
    </row>
    <row r="245" spans="1:31" x14ac:dyDescent="0.35">
      <c r="A245">
        <v>3934</v>
      </c>
      <c r="B245" t="s">
        <v>306</v>
      </c>
      <c r="C245" s="109">
        <v>888</v>
      </c>
      <c r="D245" s="107">
        <v>77.014144141776399</v>
      </c>
      <c r="E245" s="112">
        <v>11.530349520800602</v>
      </c>
      <c r="F245">
        <v>0</v>
      </c>
      <c r="G245" s="117">
        <v>0</v>
      </c>
      <c r="H245" s="109">
        <v>0</v>
      </c>
      <c r="I245" s="109">
        <v>0</v>
      </c>
      <c r="J245" s="117">
        <v>0</v>
      </c>
      <c r="K245" s="109">
        <v>0</v>
      </c>
      <c r="L245" s="109">
        <v>0</v>
      </c>
      <c r="M245" s="117">
        <v>0</v>
      </c>
      <c r="N245" s="117">
        <v>0</v>
      </c>
      <c r="O245" s="117">
        <v>0</v>
      </c>
      <c r="P245" s="120">
        <v>0</v>
      </c>
      <c r="Q245" s="120">
        <v>0</v>
      </c>
      <c r="R245" s="120">
        <v>0</v>
      </c>
      <c r="S245" s="117">
        <v>0</v>
      </c>
      <c r="T245" s="117">
        <v>0</v>
      </c>
      <c r="U245" s="117">
        <v>0</v>
      </c>
      <c r="V245" s="117">
        <v>0</v>
      </c>
      <c r="W245" s="117">
        <v>0</v>
      </c>
      <c r="X245" s="117">
        <v>0</v>
      </c>
      <c r="Y245" s="117">
        <v>0</v>
      </c>
      <c r="Z245" s="117">
        <v>0</v>
      </c>
      <c r="AA245" s="117">
        <v>0</v>
      </c>
      <c r="AB245" s="117">
        <v>0</v>
      </c>
      <c r="AC245" s="117">
        <v>0</v>
      </c>
      <c r="AD245" s="117">
        <v>0</v>
      </c>
      <c r="AE245">
        <v>0</v>
      </c>
    </row>
    <row r="246" spans="1:31" x14ac:dyDescent="0.35">
      <c r="A246">
        <v>3941</v>
      </c>
      <c r="B246" t="s">
        <v>307</v>
      </c>
      <c r="C246" s="109">
        <v>1142</v>
      </c>
      <c r="D246" s="107">
        <v>129.9375427718</v>
      </c>
      <c r="E246" s="112">
        <v>8.7888378958005458</v>
      </c>
      <c r="F246">
        <v>0</v>
      </c>
      <c r="G246" s="117">
        <v>0</v>
      </c>
      <c r="H246" s="109">
        <v>0</v>
      </c>
      <c r="I246" s="109">
        <v>0</v>
      </c>
      <c r="J246" s="117">
        <v>0</v>
      </c>
      <c r="K246" s="109">
        <v>0</v>
      </c>
      <c r="L246" s="109">
        <v>0</v>
      </c>
      <c r="M246" s="117">
        <v>0</v>
      </c>
      <c r="N246" s="117">
        <v>0</v>
      </c>
      <c r="O246" s="117">
        <v>0</v>
      </c>
      <c r="P246" s="120">
        <v>0</v>
      </c>
      <c r="Q246" s="120">
        <v>0</v>
      </c>
      <c r="R246" s="120">
        <v>0</v>
      </c>
      <c r="S246" s="117">
        <v>0</v>
      </c>
      <c r="T246" s="117">
        <v>0</v>
      </c>
      <c r="U246" s="117">
        <v>0</v>
      </c>
      <c r="V246" s="117">
        <v>0</v>
      </c>
      <c r="W246" s="117">
        <v>0</v>
      </c>
      <c r="X246" s="117">
        <v>0</v>
      </c>
      <c r="Y246" s="117">
        <v>0</v>
      </c>
      <c r="Z246" s="117">
        <v>0</v>
      </c>
      <c r="AA246" s="117">
        <v>0</v>
      </c>
      <c r="AB246" s="117">
        <v>0</v>
      </c>
      <c r="AC246" s="117">
        <v>0</v>
      </c>
      <c r="AD246" s="117">
        <v>0</v>
      </c>
      <c r="AE246">
        <v>0</v>
      </c>
    </row>
    <row r="247" spans="1:31" x14ac:dyDescent="0.35">
      <c r="A247">
        <v>3948</v>
      </c>
      <c r="B247" t="s">
        <v>114</v>
      </c>
      <c r="C247" s="109">
        <v>595</v>
      </c>
      <c r="D247" s="107">
        <v>119.95646503125</v>
      </c>
      <c r="E247" s="112">
        <v>4.9601328268967899</v>
      </c>
      <c r="F247">
        <v>1</v>
      </c>
      <c r="G247" s="117">
        <v>238000</v>
      </c>
      <c r="H247" s="109">
        <v>595</v>
      </c>
      <c r="I247" s="109">
        <v>0</v>
      </c>
      <c r="J247" s="117">
        <v>0</v>
      </c>
      <c r="K247" s="109">
        <v>0</v>
      </c>
      <c r="L247" s="109">
        <v>1</v>
      </c>
      <c r="M247" s="117">
        <v>238000</v>
      </c>
      <c r="N247" s="117">
        <v>595</v>
      </c>
      <c r="O247" s="117">
        <v>0</v>
      </c>
      <c r="P247" s="120">
        <v>0</v>
      </c>
      <c r="Q247" s="120">
        <v>0</v>
      </c>
      <c r="R247" s="120">
        <v>0</v>
      </c>
      <c r="S247" s="117">
        <v>238000</v>
      </c>
      <c r="T247" s="117">
        <v>235145</v>
      </c>
      <c r="U247" s="117">
        <v>235145</v>
      </c>
      <c r="V247" s="117">
        <v>223388</v>
      </c>
      <c r="W247" s="117">
        <v>11757</v>
      </c>
      <c r="X247" s="117">
        <v>235145</v>
      </c>
      <c r="Y247" s="117">
        <v>0</v>
      </c>
      <c r="Z247" s="117">
        <v>237838</v>
      </c>
      <c r="AA247" s="117">
        <v>-2693</v>
      </c>
      <c r="AB247" s="117">
        <v>225946</v>
      </c>
      <c r="AC247" s="117">
        <v>9199</v>
      </c>
      <c r="AD247" s="117">
        <v>235145</v>
      </c>
      <c r="AE247">
        <v>0</v>
      </c>
    </row>
    <row r="248" spans="1:31" x14ac:dyDescent="0.35">
      <c r="A248">
        <v>3955</v>
      </c>
      <c r="B248" t="s">
        <v>308</v>
      </c>
      <c r="C248" s="109">
        <v>2222</v>
      </c>
      <c r="D248" s="107">
        <v>152.569940551493</v>
      </c>
      <c r="E248" s="112">
        <v>14.563812451968975</v>
      </c>
      <c r="F248">
        <v>0</v>
      </c>
      <c r="G248" s="117">
        <v>0</v>
      </c>
      <c r="H248" s="109">
        <v>0</v>
      </c>
      <c r="I248" s="109">
        <v>0</v>
      </c>
      <c r="J248" s="117">
        <v>0</v>
      </c>
      <c r="K248" s="109">
        <v>0</v>
      </c>
      <c r="L248" s="109">
        <v>0</v>
      </c>
      <c r="M248" s="117">
        <v>0</v>
      </c>
      <c r="N248" s="117">
        <v>0</v>
      </c>
      <c r="O248" s="117">
        <v>0</v>
      </c>
      <c r="P248" s="120">
        <v>0</v>
      </c>
      <c r="Q248" s="120">
        <v>0</v>
      </c>
      <c r="R248" s="120">
        <v>0</v>
      </c>
      <c r="S248" s="117">
        <v>0</v>
      </c>
      <c r="T248" s="117">
        <v>0</v>
      </c>
      <c r="U248" s="117">
        <v>0</v>
      </c>
      <c r="V248" s="117">
        <v>0</v>
      </c>
      <c r="W248" s="117">
        <v>0</v>
      </c>
      <c r="X248" s="117">
        <v>0</v>
      </c>
      <c r="Y248" s="117">
        <v>0</v>
      </c>
      <c r="Z248" s="117">
        <v>0</v>
      </c>
      <c r="AA248" s="117">
        <v>0</v>
      </c>
      <c r="AB248" s="117">
        <v>0</v>
      </c>
      <c r="AC248" s="117">
        <v>0</v>
      </c>
      <c r="AD248" s="117">
        <v>0</v>
      </c>
      <c r="AE248">
        <v>0</v>
      </c>
    </row>
    <row r="249" spans="1:31" x14ac:dyDescent="0.35">
      <c r="A249">
        <v>3962</v>
      </c>
      <c r="B249" t="s">
        <v>309</v>
      </c>
      <c r="C249" s="109">
        <v>3679</v>
      </c>
      <c r="D249" s="107">
        <v>152.078794851357</v>
      </c>
      <c r="E249" s="112">
        <v>24.191406853242643</v>
      </c>
      <c r="F249">
        <v>0</v>
      </c>
      <c r="G249" s="117">
        <v>0</v>
      </c>
      <c r="H249" s="109">
        <v>0</v>
      </c>
      <c r="I249" s="109">
        <v>0</v>
      </c>
      <c r="J249" s="117">
        <v>0</v>
      </c>
      <c r="K249" s="109">
        <v>0</v>
      </c>
      <c r="L249" s="109">
        <v>0</v>
      </c>
      <c r="M249" s="117">
        <v>0</v>
      </c>
      <c r="N249" s="117">
        <v>0</v>
      </c>
      <c r="O249" s="117">
        <v>0</v>
      </c>
      <c r="P249" s="120">
        <v>0</v>
      </c>
      <c r="Q249" s="120">
        <v>0</v>
      </c>
      <c r="R249" s="120">
        <v>0</v>
      </c>
      <c r="S249" s="117">
        <v>0</v>
      </c>
      <c r="T249" s="117">
        <v>0</v>
      </c>
      <c r="U249" s="117">
        <v>0</v>
      </c>
      <c r="V249" s="117">
        <v>0</v>
      </c>
      <c r="W249" s="117">
        <v>0</v>
      </c>
      <c r="X249" s="117">
        <v>0</v>
      </c>
      <c r="Y249" s="117">
        <v>0</v>
      </c>
      <c r="Z249" s="117">
        <v>0</v>
      </c>
      <c r="AA249" s="117">
        <v>0</v>
      </c>
      <c r="AB249" s="117">
        <v>0</v>
      </c>
      <c r="AC249" s="117">
        <v>0</v>
      </c>
      <c r="AD249" s="117">
        <v>0</v>
      </c>
      <c r="AE249">
        <v>0</v>
      </c>
    </row>
    <row r="250" spans="1:31" x14ac:dyDescent="0.35">
      <c r="A250">
        <v>3969</v>
      </c>
      <c r="B250" t="s">
        <v>115</v>
      </c>
      <c r="C250" s="109">
        <v>347</v>
      </c>
      <c r="D250" s="107">
        <v>71.288940305152806</v>
      </c>
      <c r="E250" s="112">
        <v>4.867515192604408</v>
      </c>
      <c r="F250">
        <v>1</v>
      </c>
      <c r="G250" s="117">
        <v>138800</v>
      </c>
      <c r="H250" s="109">
        <v>347</v>
      </c>
      <c r="I250" s="109">
        <v>0</v>
      </c>
      <c r="J250" s="117">
        <v>0</v>
      </c>
      <c r="K250" s="109">
        <v>0</v>
      </c>
      <c r="L250" s="109">
        <v>1</v>
      </c>
      <c r="M250" s="117">
        <v>138800</v>
      </c>
      <c r="N250" s="117">
        <v>347</v>
      </c>
      <c r="O250" s="117">
        <v>0</v>
      </c>
      <c r="P250" s="120">
        <v>0</v>
      </c>
      <c r="Q250" s="120">
        <v>0</v>
      </c>
      <c r="R250" s="120">
        <v>0</v>
      </c>
      <c r="S250" s="117">
        <v>138800</v>
      </c>
      <c r="T250" s="117">
        <v>137135</v>
      </c>
      <c r="U250" s="117">
        <v>137135</v>
      </c>
      <c r="V250" s="117">
        <v>130278</v>
      </c>
      <c r="W250" s="117">
        <v>6857</v>
      </c>
      <c r="X250" s="117">
        <v>137135</v>
      </c>
      <c r="Y250" s="117">
        <v>0</v>
      </c>
      <c r="Z250" s="117">
        <v>138706</v>
      </c>
      <c r="AA250" s="117">
        <v>-1571</v>
      </c>
      <c r="AB250" s="117">
        <v>131771</v>
      </c>
      <c r="AC250" s="117">
        <v>5364</v>
      </c>
      <c r="AD250" s="117">
        <v>137135</v>
      </c>
      <c r="AE250">
        <v>0</v>
      </c>
    </row>
    <row r="251" spans="1:31" x14ac:dyDescent="0.35">
      <c r="A251">
        <v>2177</v>
      </c>
      <c r="B251" t="s">
        <v>246</v>
      </c>
      <c r="C251" s="109">
        <v>1076</v>
      </c>
      <c r="D251" s="107">
        <v>16.484943324525101</v>
      </c>
      <c r="E251" s="112">
        <v>65.271683306257131</v>
      </c>
      <c r="F251">
        <v>0</v>
      </c>
      <c r="G251" s="117">
        <v>0</v>
      </c>
      <c r="H251" s="109">
        <v>0</v>
      </c>
      <c r="I251" s="109">
        <v>0</v>
      </c>
      <c r="J251" s="117">
        <v>0</v>
      </c>
      <c r="K251" s="109">
        <v>0</v>
      </c>
      <c r="L251" s="109">
        <v>0</v>
      </c>
      <c r="M251" s="117">
        <v>0</v>
      </c>
      <c r="N251" s="117">
        <v>0</v>
      </c>
      <c r="O251" s="117">
        <v>0</v>
      </c>
      <c r="P251" s="120">
        <v>0</v>
      </c>
      <c r="Q251" s="120">
        <v>0</v>
      </c>
      <c r="R251" s="120">
        <v>0</v>
      </c>
      <c r="S251" s="117">
        <v>0</v>
      </c>
      <c r="T251" s="117">
        <v>0</v>
      </c>
      <c r="U251" s="117">
        <v>0</v>
      </c>
      <c r="V251" s="117">
        <v>0</v>
      </c>
      <c r="W251" s="117">
        <v>0</v>
      </c>
      <c r="X251" s="117">
        <v>0</v>
      </c>
      <c r="Y251" s="117">
        <v>0</v>
      </c>
      <c r="Z251" s="117">
        <v>0</v>
      </c>
      <c r="AA251" s="117">
        <v>0</v>
      </c>
      <c r="AB251" s="117">
        <v>0</v>
      </c>
      <c r="AC251" s="117">
        <v>0</v>
      </c>
      <c r="AD251" s="117">
        <v>0</v>
      </c>
      <c r="AE251">
        <v>0</v>
      </c>
    </row>
    <row r="252" spans="1:31" x14ac:dyDescent="0.35">
      <c r="A252">
        <v>3976</v>
      </c>
      <c r="B252" t="s">
        <v>310</v>
      </c>
      <c r="C252" s="109">
        <v>21</v>
      </c>
      <c r="D252" s="107">
        <v>1.2413353724214999</v>
      </c>
      <c r="E252" s="112">
        <v>16.917265443773541</v>
      </c>
      <c r="F252">
        <v>0</v>
      </c>
      <c r="G252" s="117">
        <v>0</v>
      </c>
      <c r="H252" s="109">
        <v>0</v>
      </c>
      <c r="I252" s="109">
        <v>0</v>
      </c>
      <c r="J252" s="117">
        <v>0</v>
      </c>
      <c r="K252" s="109">
        <v>0</v>
      </c>
      <c r="L252" s="109">
        <v>0</v>
      </c>
      <c r="M252" s="117">
        <v>0</v>
      </c>
      <c r="N252" s="117">
        <v>0</v>
      </c>
      <c r="O252" s="117">
        <v>0</v>
      </c>
      <c r="P252" s="120">
        <v>0</v>
      </c>
      <c r="Q252" s="120">
        <v>0</v>
      </c>
      <c r="R252" s="120">
        <v>0</v>
      </c>
      <c r="S252" s="117">
        <v>0</v>
      </c>
      <c r="T252" s="117">
        <v>0</v>
      </c>
      <c r="U252" s="117">
        <v>0</v>
      </c>
      <c r="V252" s="117">
        <v>0</v>
      </c>
      <c r="W252" s="117">
        <v>0</v>
      </c>
      <c r="X252" s="117">
        <v>0</v>
      </c>
      <c r="Y252" s="117">
        <v>0</v>
      </c>
      <c r="Z252" s="117">
        <v>0</v>
      </c>
      <c r="AA252" s="117">
        <v>0</v>
      </c>
      <c r="AB252" s="117">
        <v>0</v>
      </c>
      <c r="AC252" s="117">
        <v>0</v>
      </c>
      <c r="AD252" s="117">
        <v>0</v>
      </c>
      <c r="AE252">
        <v>0</v>
      </c>
    </row>
    <row r="253" spans="1:31" x14ac:dyDescent="0.35">
      <c r="A253">
        <v>4690</v>
      </c>
      <c r="B253" t="s">
        <v>138</v>
      </c>
      <c r="C253" s="109">
        <v>201</v>
      </c>
      <c r="D253" s="107">
        <v>20.4255029496574</v>
      </c>
      <c r="E253" s="112">
        <v>9.840638954908643</v>
      </c>
      <c r="F253">
        <v>1</v>
      </c>
      <c r="G253" s="117">
        <v>80400</v>
      </c>
      <c r="H253" s="109">
        <v>201</v>
      </c>
      <c r="I253" s="109">
        <v>0</v>
      </c>
      <c r="J253" s="117">
        <v>0</v>
      </c>
      <c r="K253" s="109">
        <v>0</v>
      </c>
      <c r="L253" s="109">
        <v>1</v>
      </c>
      <c r="M253" s="117">
        <v>80400</v>
      </c>
      <c r="N253" s="117">
        <v>201</v>
      </c>
      <c r="O253" s="117">
        <v>0</v>
      </c>
      <c r="P253" s="120">
        <v>0</v>
      </c>
      <c r="Q253" s="120">
        <v>0</v>
      </c>
      <c r="R253" s="120">
        <v>0</v>
      </c>
      <c r="S253" s="117">
        <v>80400</v>
      </c>
      <c r="T253" s="117">
        <v>79435</v>
      </c>
      <c r="U253" s="117">
        <v>79435</v>
      </c>
      <c r="V253" s="117">
        <v>75463</v>
      </c>
      <c r="W253" s="117">
        <v>3972</v>
      </c>
      <c r="X253" s="117">
        <v>79435</v>
      </c>
      <c r="Y253" s="117">
        <v>0</v>
      </c>
      <c r="Z253" s="117">
        <v>80345</v>
      </c>
      <c r="AA253" s="117">
        <v>-910</v>
      </c>
      <c r="AB253" s="117">
        <v>76328</v>
      </c>
      <c r="AC253" s="117">
        <v>3107</v>
      </c>
      <c r="AD253" s="117">
        <v>79435</v>
      </c>
      <c r="AE253">
        <v>0</v>
      </c>
    </row>
    <row r="254" spans="1:31" x14ac:dyDescent="0.35">
      <c r="A254">
        <v>2016</v>
      </c>
      <c r="B254" t="s">
        <v>60</v>
      </c>
      <c r="C254" s="109">
        <v>446</v>
      </c>
      <c r="D254" s="107">
        <v>162.07970517279199</v>
      </c>
      <c r="E254" s="112">
        <v>2.7517325474187078</v>
      </c>
      <c r="F254">
        <v>1</v>
      </c>
      <c r="G254" s="117">
        <v>178400</v>
      </c>
      <c r="H254" s="109">
        <v>446</v>
      </c>
      <c r="I254" s="109">
        <v>0</v>
      </c>
      <c r="J254" s="117">
        <v>0</v>
      </c>
      <c r="K254" s="109">
        <v>0</v>
      </c>
      <c r="L254" s="109">
        <v>1</v>
      </c>
      <c r="M254" s="117">
        <v>178400</v>
      </c>
      <c r="N254" s="117">
        <v>446</v>
      </c>
      <c r="O254" s="117">
        <v>0</v>
      </c>
      <c r="P254" s="120">
        <v>0</v>
      </c>
      <c r="Q254" s="120">
        <v>0</v>
      </c>
      <c r="R254" s="120">
        <v>0</v>
      </c>
      <c r="S254" s="117">
        <v>178400</v>
      </c>
      <c r="T254" s="117">
        <v>176260</v>
      </c>
      <c r="U254" s="117">
        <v>176260</v>
      </c>
      <c r="V254" s="117">
        <v>167447</v>
      </c>
      <c r="W254" s="117">
        <v>8813</v>
      </c>
      <c r="X254" s="117">
        <v>176260</v>
      </c>
      <c r="Y254" s="117">
        <v>0</v>
      </c>
      <c r="Z254" s="117">
        <v>178279</v>
      </c>
      <c r="AA254" s="117">
        <v>-2019</v>
      </c>
      <c r="AB254" s="117">
        <v>169365</v>
      </c>
      <c r="AC254" s="117">
        <v>6895</v>
      </c>
      <c r="AD254" s="117">
        <v>176260</v>
      </c>
      <c r="AE254">
        <v>0</v>
      </c>
    </row>
    <row r="255" spans="1:31" x14ac:dyDescent="0.35">
      <c r="A255">
        <v>3983</v>
      </c>
      <c r="B255" t="s">
        <v>311</v>
      </c>
      <c r="C255" s="109">
        <v>1383</v>
      </c>
      <c r="D255" s="107">
        <v>28.3637183578704</v>
      </c>
      <c r="E255" s="112">
        <v>48.75947442963674</v>
      </c>
      <c r="F255">
        <v>0</v>
      </c>
      <c r="G255" s="117">
        <v>0</v>
      </c>
      <c r="H255" s="109">
        <v>0</v>
      </c>
      <c r="I255" s="109">
        <v>0</v>
      </c>
      <c r="J255" s="117">
        <v>0</v>
      </c>
      <c r="K255" s="109">
        <v>0</v>
      </c>
      <c r="L255" s="109">
        <v>0</v>
      </c>
      <c r="M255" s="117">
        <v>0</v>
      </c>
      <c r="N255" s="117">
        <v>0</v>
      </c>
      <c r="O255" s="117">
        <v>0</v>
      </c>
      <c r="P255" s="120">
        <v>0</v>
      </c>
      <c r="Q255" s="120">
        <v>0</v>
      </c>
      <c r="R255" s="120">
        <v>0</v>
      </c>
      <c r="S255" s="117">
        <v>0</v>
      </c>
      <c r="T255" s="117">
        <v>0</v>
      </c>
      <c r="U255" s="117">
        <v>0</v>
      </c>
      <c r="V255" s="117">
        <v>0</v>
      </c>
      <c r="W255" s="117">
        <v>0</v>
      </c>
      <c r="X255" s="117">
        <v>0</v>
      </c>
      <c r="Y255" s="117">
        <v>0</v>
      </c>
      <c r="Z255" s="117">
        <v>0</v>
      </c>
      <c r="AA255" s="117">
        <v>0</v>
      </c>
      <c r="AB255" s="117">
        <v>0</v>
      </c>
      <c r="AC255" s="117">
        <v>0</v>
      </c>
      <c r="AD255" s="117">
        <v>0</v>
      </c>
      <c r="AE255">
        <v>0</v>
      </c>
    </row>
    <row r="256" spans="1:31" x14ac:dyDescent="0.35">
      <c r="A256">
        <v>3514</v>
      </c>
      <c r="B256" t="s">
        <v>293</v>
      </c>
      <c r="C256" s="109">
        <v>255</v>
      </c>
      <c r="D256" s="107">
        <v>12.5577247355765</v>
      </c>
      <c r="E256" s="112">
        <v>20.30622627661009</v>
      </c>
      <c r="F256">
        <v>0</v>
      </c>
      <c r="G256" s="117">
        <v>0</v>
      </c>
      <c r="H256" s="109">
        <v>0</v>
      </c>
      <c r="I256" s="109">
        <v>0</v>
      </c>
      <c r="J256" s="117">
        <v>0</v>
      </c>
      <c r="K256" s="109">
        <v>0</v>
      </c>
      <c r="L256" s="109">
        <v>0</v>
      </c>
      <c r="M256" s="117">
        <v>0</v>
      </c>
      <c r="N256" s="117">
        <v>0</v>
      </c>
      <c r="O256" s="117">
        <v>0</v>
      </c>
      <c r="P256" s="120">
        <v>0</v>
      </c>
      <c r="Q256" s="120">
        <v>0</v>
      </c>
      <c r="R256" s="120">
        <v>0</v>
      </c>
      <c r="S256" s="117">
        <v>0</v>
      </c>
      <c r="T256" s="117">
        <v>0</v>
      </c>
      <c r="U256" s="117">
        <v>0</v>
      </c>
      <c r="V256" s="117">
        <v>0</v>
      </c>
      <c r="W256" s="117">
        <v>0</v>
      </c>
      <c r="X256" s="117">
        <v>0</v>
      </c>
      <c r="Y256" s="117">
        <v>0</v>
      </c>
      <c r="Z256" s="117">
        <v>0</v>
      </c>
      <c r="AA256" s="117">
        <v>0</v>
      </c>
      <c r="AB256" s="117">
        <v>0</v>
      </c>
      <c r="AC256" s="117">
        <v>0</v>
      </c>
      <c r="AD256" s="117">
        <v>0</v>
      </c>
      <c r="AE256">
        <v>0</v>
      </c>
    </row>
    <row r="257" spans="1:31" x14ac:dyDescent="0.35">
      <c r="A257">
        <v>616</v>
      </c>
      <c r="B257" t="s">
        <v>23</v>
      </c>
      <c r="C257" s="109">
        <v>135</v>
      </c>
      <c r="D257" s="107">
        <v>267.069467305854</v>
      </c>
      <c r="E257" s="112">
        <v>0.5054864614882949</v>
      </c>
      <c r="F257">
        <v>1</v>
      </c>
      <c r="G257" s="117">
        <v>54000</v>
      </c>
      <c r="H257" s="109">
        <v>135</v>
      </c>
      <c r="I257" s="109">
        <v>0</v>
      </c>
      <c r="J257" s="117">
        <v>0</v>
      </c>
      <c r="K257" s="109">
        <v>0</v>
      </c>
      <c r="L257" s="109">
        <v>1</v>
      </c>
      <c r="M257" s="117">
        <v>54000</v>
      </c>
      <c r="N257" s="117">
        <v>135</v>
      </c>
      <c r="O257" s="117">
        <v>0</v>
      </c>
      <c r="P257" s="120">
        <v>0</v>
      </c>
      <c r="Q257" s="120">
        <v>0</v>
      </c>
      <c r="R257" s="120">
        <v>0</v>
      </c>
      <c r="S257" s="117">
        <v>54000</v>
      </c>
      <c r="T257" s="117">
        <v>53352</v>
      </c>
      <c r="U257" s="117">
        <v>53352</v>
      </c>
      <c r="V257" s="117">
        <v>50684</v>
      </c>
      <c r="W257" s="117">
        <v>2668</v>
      </c>
      <c r="X257" s="117">
        <v>53352</v>
      </c>
      <c r="Y257" s="117">
        <v>0</v>
      </c>
      <c r="Z257" s="117">
        <v>53963</v>
      </c>
      <c r="AA257" s="117">
        <v>-611</v>
      </c>
      <c r="AB257" s="117">
        <v>51265</v>
      </c>
      <c r="AC257" s="117">
        <v>2087</v>
      </c>
      <c r="AD257" s="117">
        <v>53352</v>
      </c>
      <c r="AE257">
        <v>0</v>
      </c>
    </row>
    <row r="258" spans="1:31" x14ac:dyDescent="0.35">
      <c r="A258">
        <v>1945</v>
      </c>
      <c r="B258" t="s">
        <v>241</v>
      </c>
      <c r="C258" s="109">
        <v>744</v>
      </c>
      <c r="D258" s="107">
        <v>62.488241665270699</v>
      </c>
      <c r="E258" s="112">
        <v>11.906239960877238</v>
      </c>
      <c r="F258">
        <v>0</v>
      </c>
      <c r="G258" s="117">
        <v>0</v>
      </c>
      <c r="H258" s="109">
        <v>0</v>
      </c>
      <c r="I258" s="109">
        <v>0</v>
      </c>
      <c r="J258" s="117">
        <v>0</v>
      </c>
      <c r="K258" s="109">
        <v>0</v>
      </c>
      <c r="L258" s="109">
        <v>0</v>
      </c>
      <c r="M258" s="117">
        <v>0</v>
      </c>
      <c r="N258" s="117">
        <v>0</v>
      </c>
      <c r="O258" s="117">
        <v>0</v>
      </c>
      <c r="P258" s="120">
        <v>0</v>
      </c>
      <c r="Q258" s="120">
        <v>0</v>
      </c>
      <c r="R258" s="120">
        <v>0</v>
      </c>
      <c r="S258" s="117">
        <v>0</v>
      </c>
      <c r="T258" s="117">
        <v>0</v>
      </c>
      <c r="U258" s="117">
        <v>0</v>
      </c>
      <c r="V258" s="117">
        <v>0</v>
      </c>
      <c r="W258" s="117">
        <v>0</v>
      </c>
      <c r="X258" s="117">
        <v>0</v>
      </c>
      <c r="Y258" s="117">
        <v>0</v>
      </c>
      <c r="Z258" s="117">
        <v>0</v>
      </c>
      <c r="AA258" s="117">
        <v>0</v>
      </c>
      <c r="AB258" s="117">
        <v>0</v>
      </c>
      <c r="AC258" s="117">
        <v>0</v>
      </c>
      <c r="AD258" s="117">
        <v>0</v>
      </c>
      <c r="AE258">
        <v>0</v>
      </c>
    </row>
    <row r="259" spans="1:31" x14ac:dyDescent="0.35">
      <c r="A259">
        <v>1526</v>
      </c>
      <c r="B259" t="s">
        <v>226</v>
      </c>
      <c r="C259" s="109">
        <v>1318</v>
      </c>
      <c r="D259" s="107">
        <v>476.12807369477798</v>
      </c>
      <c r="E259" s="112">
        <v>2.7681627545552043</v>
      </c>
      <c r="F259">
        <v>0</v>
      </c>
      <c r="G259" s="117">
        <v>0</v>
      </c>
      <c r="H259" s="109">
        <v>0</v>
      </c>
      <c r="I259" s="109">
        <v>0</v>
      </c>
      <c r="J259" s="117">
        <v>0</v>
      </c>
      <c r="K259" s="109">
        <v>0</v>
      </c>
      <c r="L259" s="109">
        <v>0</v>
      </c>
      <c r="M259" s="117">
        <v>0</v>
      </c>
      <c r="N259" s="117">
        <v>0</v>
      </c>
      <c r="O259" s="117">
        <v>0</v>
      </c>
      <c r="P259" s="120">
        <v>0</v>
      </c>
      <c r="Q259" s="120">
        <v>0</v>
      </c>
      <c r="R259" s="120">
        <v>0</v>
      </c>
      <c r="S259" s="117">
        <v>0</v>
      </c>
      <c r="T259" s="117">
        <v>0</v>
      </c>
      <c r="U259" s="117">
        <v>0</v>
      </c>
      <c r="V259" s="117">
        <v>0</v>
      </c>
      <c r="W259" s="117">
        <v>0</v>
      </c>
      <c r="X259" s="117">
        <v>0</v>
      </c>
      <c r="Y259" s="117">
        <v>0</v>
      </c>
      <c r="Z259" s="117">
        <v>0</v>
      </c>
      <c r="AA259" s="117">
        <v>0</v>
      </c>
      <c r="AB259" s="117">
        <v>0</v>
      </c>
      <c r="AC259" s="117">
        <v>0</v>
      </c>
      <c r="AD259" s="117">
        <v>0</v>
      </c>
      <c r="AE259">
        <v>0</v>
      </c>
    </row>
    <row r="260" spans="1:31" x14ac:dyDescent="0.35">
      <c r="A260">
        <v>3654</v>
      </c>
      <c r="B260" t="s">
        <v>105</v>
      </c>
      <c r="C260" s="109">
        <v>317</v>
      </c>
      <c r="D260" s="107">
        <v>418.37401899199602</v>
      </c>
      <c r="E260" s="112">
        <v>0.75769523347496537</v>
      </c>
      <c r="F260">
        <v>1</v>
      </c>
      <c r="G260" s="117">
        <v>126800</v>
      </c>
      <c r="H260" s="109">
        <v>317</v>
      </c>
      <c r="I260" s="109">
        <v>0</v>
      </c>
      <c r="J260" s="117">
        <v>0</v>
      </c>
      <c r="K260" s="109">
        <v>0</v>
      </c>
      <c r="L260" s="109">
        <v>1</v>
      </c>
      <c r="M260" s="117">
        <v>126800</v>
      </c>
      <c r="N260" s="117">
        <v>317</v>
      </c>
      <c r="O260" s="117">
        <v>0</v>
      </c>
      <c r="P260" s="120">
        <v>0</v>
      </c>
      <c r="Q260" s="120">
        <v>0</v>
      </c>
      <c r="R260" s="120">
        <v>0</v>
      </c>
      <c r="S260" s="117">
        <v>126800</v>
      </c>
      <c r="T260" s="117">
        <v>125279</v>
      </c>
      <c r="U260" s="117">
        <v>125279</v>
      </c>
      <c r="V260" s="117">
        <v>119015</v>
      </c>
      <c r="W260" s="117">
        <v>6264</v>
      </c>
      <c r="X260" s="117">
        <v>125279</v>
      </c>
      <c r="Y260" s="117">
        <v>0</v>
      </c>
      <c r="Z260" s="117">
        <v>126714</v>
      </c>
      <c r="AA260" s="117">
        <v>-1435</v>
      </c>
      <c r="AB260" s="117">
        <v>120378</v>
      </c>
      <c r="AC260" s="117">
        <v>4901</v>
      </c>
      <c r="AD260" s="117">
        <v>125279</v>
      </c>
      <c r="AE260">
        <v>0</v>
      </c>
    </row>
    <row r="261" spans="1:31" x14ac:dyDescent="0.35">
      <c r="A261">
        <v>3990</v>
      </c>
      <c r="B261" t="s">
        <v>116</v>
      </c>
      <c r="C261" s="109">
        <v>588</v>
      </c>
      <c r="D261" s="107">
        <v>147.799864693373</v>
      </c>
      <c r="E261" s="112">
        <v>3.9783527624999548</v>
      </c>
      <c r="F261">
        <v>1</v>
      </c>
      <c r="G261" s="117">
        <v>235200</v>
      </c>
      <c r="H261" s="109">
        <v>588</v>
      </c>
      <c r="I261" s="109">
        <v>0</v>
      </c>
      <c r="J261" s="117">
        <v>0</v>
      </c>
      <c r="K261" s="109">
        <v>0</v>
      </c>
      <c r="L261" s="109">
        <v>1</v>
      </c>
      <c r="M261" s="117">
        <v>235200</v>
      </c>
      <c r="N261" s="117">
        <v>588</v>
      </c>
      <c r="O261" s="117">
        <v>0</v>
      </c>
      <c r="P261" s="120">
        <v>0</v>
      </c>
      <c r="Q261" s="120">
        <v>0</v>
      </c>
      <c r="R261" s="120">
        <v>0</v>
      </c>
      <c r="S261" s="117">
        <v>235200</v>
      </c>
      <c r="T261" s="117">
        <v>232378</v>
      </c>
      <c r="U261" s="117">
        <v>232378</v>
      </c>
      <c r="V261" s="117">
        <v>220759</v>
      </c>
      <c r="W261" s="117">
        <v>11619</v>
      </c>
      <c r="X261" s="117">
        <v>232378</v>
      </c>
      <c r="Y261" s="117">
        <v>0</v>
      </c>
      <c r="Z261" s="117">
        <v>235040</v>
      </c>
      <c r="AA261" s="117">
        <v>-2662</v>
      </c>
      <c r="AB261" s="117">
        <v>223288</v>
      </c>
      <c r="AC261" s="117">
        <v>9090</v>
      </c>
      <c r="AD261" s="117">
        <v>232378</v>
      </c>
      <c r="AE261">
        <v>0</v>
      </c>
    </row>
    <row r="262" spans="1:31" x14ac:dyDescent="0.35">
      <c r="A262">
        <v>4011</v>
      </c>
      <c r="B262" t="s">
        <v>117</v>
      </c>
      <c r="C262" s="109">
        <v>72</v>
      </c>
      <c r="D262" s="107">
        <v>8.6837011593740705</v>
      </c>
      <c r="E262" s="112">
        <v>8.291395417526072</v>
      </c>
      <c r="F262">
        <v>1</v>
      </c>
      <c r="G262" s="117">
        <v>28800</v>
      </c>
      <c r="H262" s="109">
        <v>72</v>
      </c>
      <c r="I262" s="109">
        <v>0</v>
      </c>
      <c r="J262" s="117">
        <v>0</v>
      </c>
      <c r="K262" s="109">
        <v>0</v>
      </c>
      <c r="L262" s="109">
        <v>1</v>
      </c>
      <c r="M262" s="117">
        <v>28800</v>
      </c>
      <c r="N262" s="117">
        <v>72</v>
      </c>
      <c r="O262" s="117">
        <v>0</v>
      </c>
      <c r="P262" s="120">
        <v>0</v>
      </c>
      <c r="Q262" s="120">
        <v>0</v>
      </c>
      <c r="R262" s="120">
        <v>0</v>
      </c>
      <c r="S262" s="117">
        <v>28800</v>
      </c>
      <c r="T262" s="117">
        <v>28454</v>
      </c>
      <c r="U262" s="117">
        <v>28454</v>
      </c>
      <c r="V262" s="117">
        <v>27031</v>
      </c>
      <c r="W262" s="117">
        <v>1423</v>
      </c>
      <c r="X262" s="117">
        <v>28454</v>
      </c>
      <c r="Y262" s="117">
        <v>0</v>
      </c>
      <c r="Z262" s="117">
        <v>28780</v>
      </c>
      <c r="AA262" s="117">
        <v>-326</v>
      </c>
      <c r="AB262" s="117">
        <v>27341</v>
      </c>
      <c r="AC262" s="117">
        <v>1113</v>
      </c>
      <c r="AD262" s="117">
        <v>28454</v>
      </c>
      <c r="AE262">
        <v>0</v>
      </c>
    </row>
    <row r="263" spans="1:31" x14ac:dyDescent="0.35">
      <c r="A263">
        <v>4018</v>
      </c>
      <c r="B263" t="s">
        <v>439</v>
      </c>
      <c r="C263" s="109">
        <v>6213</v>
      </c>
      <c r="D263" s="107">
        <v>33.117164841636999</v>
      </c>
      <c r="E263" s="112">
        <v>187.60663932767042</v>
      </c>
      <c r="F263">
        <v>0</v>
      </c>
      <c r="G263" s="117">
        <v>0</v>
      </c>
      <c r="H263" s="109">
        <v>0</v>
      </c>
      <c r="I263" s="109">
        <v>0</v>
      </c>
      <c r="J263" s="117">
        <v>0</v>
      </c>
      <c r="K263" s="109">
        <v>0</v>
      </c>
      <c r="L263" s="109">
        <v>0</v>
      </c>
      <c r="M263" s="117">
        <v>0</v>
      </c>
      <c r="N263" s="117">
        <v>0</v>
      </c>
      <c r="O263" s="117">
        <v>0</v>
      </c>
      <c r="P263" s="120">
        <v>0</v>
      </c>
      <c r="Q263" s="120">
        <v>0</v>
      </c>
      <c r="R263" s="120">
        <v>0</v>
      </c>
      <c r="S263" s="117">
        <v>0</v>
      </c>
      <c r="T263" s="117">
        <v>0</v>
      </c>
      <c r="U263" s="117">
        <v>0</v>
      </c>
      <c r="V263" s="117">
        <v>0</v>
      </c>
      <c r="W263" s="117">
        <v>0</v>
      </c>
      <c r="X263" s="117">
        <v>0</v>
      </c>
      <c r="Y263" s="117">
        <v>0</v>
      </c>
      <c r="Z263" s="117">
        <v>0</v>
      </c>
      <c r="AA263" s="117">
        <v>0</v>
      </c>
      <c r="AB263" s="117">
        <v>0</v>
      </c>
      <c r="AC263" s="117">
        <v>0</v>
      </c>
      <c r="AD263" s="117">
        <v>0</v>
      </c>
      <c r="AE263">
        <v>0</v>
      </c>
    </row>
    <row r="264" spans="1:31" x14ac:dyDescent="0.35">
      <c r="A264">
        <v>4025</v>
      </c>
      <c r="B264" t="s">
        <v>118</v>
      </c>
      <c r="C264" s="109">
        <v>475</v>
      </c>
      <c r="D264" s="107">
        <v>61.774422373238302</v>
      </c>
      <c r="E264" s="112">
        <v>7.6892665564733447</v>
      </c>
      <c r="F264">
        <v>1</v>
      </c>
      <c r="G264" s="117">
        <v>190000</v>
      </c>
      <c r="H264" s="109">
        <v>475</v>
      </c>
      <c r="I264" s="109">
        <v>0</v>
      </c>
      <c r="J264" s="117">
        <v>0</v>
      </c>
      <c r="K264" s="109">
        <v>0</v>
      </c>
      <c r="L264" s="109">
        <v>1</v>
      </c>
      <c r="M264" s="117">
        <v>190000</v>
      </c>
      <c r="N264" s="117">
        <v>475</v>
      </c>
      <c r="O264" s="117">
        <v>0</v>
      </c>
      <c r="P264" s="120">
        <v>0</v>
      </c>
      <c r="Q264" s="120">
        <v>0</v>
      </c>
      <c r="R264" s="120">
        <v>0</v>
      </c>
      <c r="S264" s="117">
        <v>190000</v>
      </c>
      <c r="T264" s="117">
        <v>187721</v>
      </c>
      <c r="U264" s="117">
        <v>187721</v>
      </c>
      <c r="V264" s="117">
        <v>178335</v>
      </c>
      <c r="W264" s="117">
        <v>9386</v>
      </c>
      <c r="X264" s="117">
        <v>187721</v>
      </c>
      <c r="Y264" s="117">
        <v>0</v>
      </c>
      <c r="Z264" s="117">
        <v>183076</v>
      </c>
      <c r="AA264" s="117">
        <v>4645</v>
      </c>
      <c r="AB264" s="117">
        <v>173922</v>
      </c>
      <c r="AC264" s="117">
        <v>13799</v>
      </c>
      <c r="AD264" s="117">
        <v>187721</v>
      </c>
      <c r="AE264">
        <v>0</v>
      </c>
    </row>
    <row r="265" spans="1:31" x14ac:dyDescent="0.35">
      <c r="A265">
        <v>4060</v>
      </c>
      <c r="B265" t="s">
        <v>312</v>
      </c>
      <c r="C265" s="109">
        <v>5154</v>
      </c>
      <c r="D265" s="107">
        <v>120.753285799262</v>
      </c>
      <c r="E265" s="112">
        <v>42.682068366801325</v>
      </c>
      <c r="F265">
        <v>0</v>
      </c>
      <c r="G265" s="117">
        <v>0</v>
      </c>
      <c r="H265" s="109">
        <v>0</v>
      </c>
      <c r="I265" s="109">
        <v>0</v>
      </c>
      <c r="J265" s="117">
        <v>0</v>
      </c>
      <c r="K265" s="109">
        <v>0</v>
      </c>
      <c r="L265" s="109">
        <v>0</v>
      </c>
      <c r="M265" s="117">
        <v>0</v>
      </c>
      <c r="N265" s="117">
        <v>0</v>
      </c>
      <c r="O265" s="117">
        <v>0</v>
      </c>
      <c r="P265" s="120">
        <v>0</v>
      </c>
      <c r="Q265" s="120">
        <v>0</v>
      </c>
      <c r="R265" s="120">
        <v>0</v>
      </c>
      <c r="S265" s="117">
        <v>0</v>
      </c>
      <c r="T265" s="117">
        <v>0</v>
      </c>
      <c r="U265" s="117">
        <v>0</v>
      </c>
      <c r="V265" s="117">
        <v>0</v>
      </c>
      <c r="W265" s="117">
        <v>0</v>
      </c>
      <c r="X265" s="117">
        <v>0</v>
      </c>
      <c r="Y265" s="117">
        <v>0</v>
      </c>
      <c r="Z265" s="117">
        <v>0</v>
      </c>
      <c r="AA265" s="117">
        <v>0</v>
      </c>
      <c r="AB265" s="117">
        <v>0</v>
      </c>
      <c r="AC265" s="117">
        <v>0</v>
      </c>
      <c r="AD265" s="117">
        <v>0</v>
      </c>
      <c r="AE265">
        <v>0</v>
      </c>
    </row>
    <row r="266" spans="1:31" x14ac:dyDescent="0.35">
      <c r="A266">
        <v>4074</v>
      </c>
      <c r="B266" t="s">
        <v>441</v>
      </c>
      <c r="C266" s="109">
        <v>1752</v>
      </c>
      <c r="D266" s="107">
        <v>178.48527125621499</v>
      </c>
      <c r="E266" s="112">
        <v>9.8159360022766808</v>
      </c>
      <c r="F266">
        <v>0</v>
      </c>
      <c r="G266" s="117">
        <v>0</v>
      </c>
      <c r="H266" s="109">
        <v>0</v>
      </c>
      <c r="I266" s="109">
        <v>0</v>
      </c>
      <c r="J266" s="117">
        <v>0</v>
      </c>
      <c r="K266" s="109">
        <v>0</v>
      </c>
      <c r="L266" s="109">
        <v>0</v>
      </c>
      <c r="M266" s="117">
        <v>0</v>
      </c>
      <c r="N266" s="117">
        <v>0</v>
      </c>
      <c r="O266" s="117">
        <v>0</v>
      </c>
      <c r="P266" s="120">
        <v>0</v>
      </c>
      <c r="Q266" s="120">
        <v>0</v>
      </c>
      <c r="R266" s="120">
        <v>0</v>
      </c>
      <c r="S266" s="117">
        <v>0</v>
      </c>
      <c r="T266" s="117">
        <v>0</v>
      </c>
      <c r="U266" s="117">
        <v>0</v>
      </c>
      <c r="V266" s="117">
        <v>0</v>
      </c>
      <c r="W266" s="117">
        <v>0</v>
      </c>
      <c r="X266" s="117">
        <v>0</v>
      </c>
      <c r="Y266" s="117">
        <v>0</v>
      </c>
      <c r="Z266" s="117">
        <v>0</v>
      </c>
      <c r="AA266" s="117">
        <v>0</v>
      </c>
      <c r="AB266" s="117">
        <v>0</v>
      </c>
      <c r="AC266" s="117">
        <v>0</v>
      </c>
      <c r="AD266" s="117">
        <v>0</v>
      </c>
      <c r="AE266">
        <v>0</v>
      </c>
    </row>
    <row r="267" spans="1:31" x14ac:dyDescent="0.35">
      <c r="A267">
        <v>4067</v>
      </c>
      <c r="B267" t="s">
        <v>440</v>
      </c>
      <c r="C267" s="109">
        <v>1027</v>
      </c>
      <c r="D267" s="107">
        <v>98.9615997961766</v>
      </c>
      <c r="E267" s="112">
        <v>10.37776270912385</v>
      </c>
      <c r="F267">
        <v>0</v>
      </c>
      <c r="G267" s="117">
        <v>0</v>
      </c>
      <c r="H267" s="109">
        <v>0</v>
      </c>
      <c r="I267" s="109">
        <v>0</v>
      </c>
      <c r="J267" s="117">
        <v>0</v>
      </c>
      <c r="K267" s="109">
        <v>0</v>
      </c>
      <c r="L267" s="109">
        <v>0</v>
      </c>
      <c r="M267" s="117">
        <v>0</v>
      </c>
      <c r="N267" s="117">
        <v>0</v>
      </c>
      <c r="O267" s="117">
        <v>0</v>
      </c>
      <c r="P267" s="120">
        <v>0</v>
      </c>
      <c r="Q267" s="120">
        <v>0</v>
      </c>
      <c r="R267" s="120">
        <v>0</v>
      </c>
      <c r="S267" s="117">
        <v>0</v>
      </c>
      <c r="T267" s="117">
        <v>0</v>
      </c>
      <c r="U267" s="117">
        <v>0</v>
      </c>
      <c r="V267" s="117">
        <v>0</v>
      </c>
      <c r="W267" s="117">
        <v>0</v>
      </c>
      <c r="X267" s="117">
        <v>0</v>
      </c>
      <c r="Y267" s="117">
        <v>0</v>
      </c>
      <c r="Z267" s="117">
        <v>0</v>
      </c>
      <c r="AA267" s="117">
        <v>0</v>
      </c>
      <c r="AB267" s="117">
        <v>0</v>
      </c>
      <c r="AC267" s="117">
        <v>0</v>
      </c>
      <c r="AD267" s="117">
        <v>0</v>
      </c>
      <c r="AE267">
        <v>0</v>
      </c>
    </row>
    <row r="268" spans="1:31" x14ac:dyDescent="0.35">
      <c r="A268">
        <v>4088</v>
      </c>
      <c r="B268" t="s">
        <v>313</v>
      </c>
      <c r="C268" s="109">
        <v>1235</v>
      </c>
      <c r="D268" s="107">
        <v>97.498016569782195</v>
      </c>
      <c r="E268" s="112">
        <v>12.666924348313016</v>
      </c>
      <c r="F268">
        <v>0</v>
      </c>
      <c r="G268" s="117">
        <v>0</v>
      </c>
      <c r="H268" s="109">
        <v>0</v>
      </c>
      <c r="I268" s="109">
        <v>0</v>
      </c>
      <c r="J268" s="117">
        <v>0</v>
      </c>
      <c r="K268" s="109">
        <v>0</v>
      </c>
      <c r="L268" s="109">
        <v>0</v>
      </c>
      <c r="M268" s="117">
        <v>0</v>
      </c>
      <c r="N268" s="117">
        <v>0</v>
      </c>
      <c r="O268" s="117">
        <v>0</v>
      </c>
      <c r="P268" s="120">
        <v>0</v>
      </c>
      <c r="Q268" s="120">
        <v>0</v>
      </c>
      <c r="R268" s="120">
        <v>0</v>
      </c>
      <c r="S268" s="117">
        <v>0</v>
      </c>
      <c r="T268" s="117">
        <v>0</v>
      </c>
      <c r="U268" s="117">
        <v>0</v>
      </c>
      <c r="V268" s="117">
        <v>0</v>
      </c>
      <c r="W268" s="117">
        <v>0</v>
      </c>
      <c r="X268" s="117">
        <v>0</v>
      </c>
      <c r="Y268" s="117">
        <v>0</v>
      </c>
      <c r="Z268" s="117">
        <v>0</v>
      </c>
      <c r="AA268" s="117">
        <v>0</v>
      </c>
      <c r="AB268" s="117">
        <v>0</v>
      </c>
      <c r="AC268" s="117">
        <v>0</v>
      </c>
      <c r="AD268" s="117">
        <v>0</v>
      </c>
      <c r="AE268">
        <v>0</v>
      </c>
    </row>
    <row r="269" spans="1:31" x14ac:dyDescent="0.35">
      <c r="A269">
        <v>4095</v>
      </c>
      <c r="B269" t="s">
        <v>314</v>
      </c>
      <c r="C269" s="109">
        <v>2736</v>
      </c>
      <c r="D269" s="107">
        <v>14.192260141011801</v>
      </c>
      <c r="E269" s="112">
        <v>192.78113371764505</v>
      </c>
      <c r="F269">
        <v>0</v>
      </c>
      <c r="G269" s="117">
        <v>0</v>
      </c>
      <c r="H269" s="109">
        <v>0</v>
      </c>
      <c r="I269" s="109">
        <v>0</v>
      </c>
      <c r="J269" s="117">
        <v>0</v>
      </c>
      <c r="K269" s="109">
        <v>0</v>
      </c>
      <c r="L269" s="109">
        <v>0</v>
      </c>
      <c r="M269" s="117">
        <v>0</v>
      </c>
      <c r="N269" s="117">
        <v>0</v>
      </c>
      <c r="O269" s="117">
        <v>0</v>
      </c>
      <c r="P269" s="120">
        <v>0</v>
      </c>
      <c r="Q269" s="120">
        <v>0</v>
      </c>
      <c r="R269" s="120">
        <v>0</v>
      </c>
      <c r="S269" s="117">
        <v>0</v>
      </c>
      <c r="T269" s="117">
        <v>0</v>
      </c>
      <c r="U269" s="117">
        <v>0</v>
      </c>
      <c r="V269" s="117">
        <v>0</v>
      </c>
      <c r="W269" s="117">
        <v>0</v>
      </c>
      <c r="X269" s="117">
        <v>0</v>
      </c>
      <c r="Y269" s="117">
        <v>0</v>
      </c>
      <c r="Z269" s="117">
        <v>0</v>
      </c>
      <c r="AA269" s="117">
        <v>0</v>
      </c>
      <c r="AB269" s="117">
        <v>0</v>
      </c>
      <c r="AC269" s="117">
        <v>0</v>
      </c>
      <c r="AD269" s="117">
        <v>0</v>
      </c>
      <c r="AE269">
        <v>0</v>
      </c>
    </row>
    <row r="270" spans="1:31" x14ac:dyDescent="0.35">
      <c r="A270">
        <v>4137</v>
      </c>
      <c r="B270" t="s">
        <v>315</v>
      </c>
      <c r="C270" s="109">
        <v>930</v>
      </c>
      <c r="D270" s="107">
        <v>40.839769946468202</v>
      </c>
      <c r="E270" s="112">
        <v>22.771920635670128</v>
      </c>
      <c r="F270">
        <v>0</v>
      </c>
      <c r="G270" s="117">
        <v>0</v>
      </c>
      <c r="H270" s="109">
        <v>0</v>
      </c>
      <c r="I270" s="109">
        <v>0</v>
      </c>
      <c r="J270" s="117">
        <v>0</v>
      </c>
      <c r="K270" s="109">
        <v>0</v>
      </c>
      <c r="L270" s="109">
        <v>0</v>
      </c>
      <c r="M270" s="117">
        <v>0</v>
      </c>
      <c r="N270" s="117">
        <v>0</v>
      </c>
      <c r="O270" s="117">
        <v>0</v>
      </c>
      <c r="P270" s="120">
        <v>0</v>
      </c>
      <c r="Q270" s="120">
        <v>0</v>
      </c>
      <c r="R270" s="120">
        <v>0</v>
      </c>
      <c r="S270" s="117">
        <v>0</v>
      </c>
      <c r="T270" s="117">
        <v>0</v>
      </c>
      <c r="U270" s="117">
        <v>0</v>
      </c>
      <c r="V270" s="117">
        <v>0</v>
      </c>
      <c r="W270" s="117">
        <v>0</v>
      </c>
      <c r="X270" s="117">
        <v>0</v>
      </c>
      <c r="Y270" s="117">
        <v>0</v>
      </c>
      <c r="Z270" s="117">
        <v>0</v>
      </c>
      <c r="AA270" s="117">
        <v>0</v>
      </c>
      <c r="AB270" s="117">
        <v>0</v>
      </c>
      <c r="AC270" s="117">
        <v>0</v>
      </c>
      <c r="AD270" s="117">
        <v>0</v>
      </c>
      <c r="AE270">
        <v>0</v>
      </c>
    </row>
    <row r="271" spans="1:31" x14ac:dyDescent="0.35">
      <c r="A271">
        <v>4144</v>
      </c>
      <c r="B271" t="s">
        <v>316</v>
      </c>
      <c r="C271" s="109">
        <v>3878</v>
      </c>
      <c r="D271" s="107">
        <v>88.666583450684499</v>
      </c>
      <c r="E271" s="112">
        <v>43.736883153470174</v>
      </c>
      <c r="F271">
        <v>0</v>
      </c>
      <c r="G271" s="117">
        <v>0</v>
      </c>
      <c r="H271" s="109">
        <v>0</v>
      </c>
      <c r="I271" s="109">
        <v>0</v>
      </c>
      <c r="J271" s="117">
        <v>0</v>
      </c>
      <c r="K271" s="109">
        <v>0</v>
      </c>
      <c r="L271" s="109">
        <v>0</v>
      </c>
      <c r="M271" s="117">
        <v>0</v>
      </c>
      <c r="N271" s="117">
        <v>0</v>
      </c>
      <c r="O271" s="117">
        <v>0</v>
      </c>
      <c r="P271" s="120">
        <v>0</v>
      </c>
      <c r="Q271" s="120">
        <v>0</v>
      </c>
      <c r="R271" s="120">
        <v>0</v>
      </c>
      <c r="S271" s="117">
        <v>0</v>
      </c>
      <c r="T271" s="117">
        <v>0</v>
      </c>
      <c r="U271" s="117">
        <v>0</v>
      </c>
      <c r="V271" s="117">
        <v>0</v>
      </c>
      <c r="W271" s="117">
        <v>0</v>
      </c>
      <c r="X271" s="117">
        <v>0</v>
      </c>
      <c r="Y271" s="117">
        <v>0</v>
      </c>
      <c r="Z271" s="117">
        <v>0</v>
      </c>
      <c r="AA271" s="117">
        <v>0</v>
      </c>
      <c r="AB271" s="117">
        <v>0</v>
      </c>
      <c r="AC271" s="117">
        <v>0</v>
      </c>
      <c r="AD271" s="117">
        <v>0</v>
      </c>
      <c r="AE271">
        <v>0</v>
      </c>
    </row>
    <row r="272" spans="1:31" x14ac:dyDescent="0.35">
      <c r="A272">
        <v>4165</v>
      </c>
      <c r="B272" t="s">
        <v>317</v>
      </c>
      <c r="C272" s="109">
        <v>1536</v>
      </c>
      <c r="D272" s="107">
        <v>112.975930280966</v>
      </c>
      <c r="E272" s="112">
        <v>13.595816349376703</v>
      </c>
      <c r="F272">
        <v>0</v>
      </c>
      <c r="G272" s="117">
        <v>0</v>
      </c>
      <c r="H272" s="109">
        <v>0</v>
      </c>
      <c r="I272" s="109">
        <v>0</v>
      </c>
      <c r="J272" s="117">
        <v>0</v>
      </c>
      <c r="K272" s="109">
        <v>0</v>
      </c>
      <c r="L272" s="109">
        <v>0</v>
      </c>
      <c r="M272" s="117">
        <v>0</v>
      </c>
      <c r="N272" s="117">
        <v>0</v>
      </c>
      <c r="O272" s="117">
        <v>0</v>
      </c>
      <c r="P272" s="120">
        <v>0</v>
      </c>
      <c r="Q272" s="120">
        <v>0</v>
      </c>
      <c r="R272" s="120">
        <v>0</v>
      </c>
      <c r="S272" s="117">
        <v>0</v>
      </c>
      <c r="T272" s="117">
        <v>0</v>
      </c>
      <c r="U272" s="117">
        <v>0</v>
      </c>
      <c r="V272" s="117">
        <v>0</v>
      </c>
      <c r="W272" s="117">
        <v>0</v>
      </c>
      <c r="X272" s="117">
        <v>0</v>
      </c>
      <c r="Y272" s="117">
        <v>0</v>
      </c>
      <c r="Z272" s="117">
        <v>0</v>
      </c>
      <c r="AA272" s="117">
        <v>0</v>
      </c>
      <c r="AB272" s="117">
        <v>0</v>
      </c>
      <c r="AC272" s="117">
        <v>0</v>
      </c>
      <c r="AD272" s="117">
        <v>0</v>
      </c>
      <c r="AE272">
        <v>0</v>
      </c>
    </row>
    <row r="273" spans="1:31" x14ac:dyDescent="0.35">
      <c r="A273">
        <v>4179</v>
      </c>
      <c r="B273" t="s">
        <v>318</v>
      </c>
      <c r="C273" s="109">
        <v>9282</v>
      </c>
      <c r="D273" s="107">
        <v>105.454085616516</v>
      </c>
      <c r="E273" s="112">
        <v>88.019349328522111</v>
      </c>
      <c r="F273">
        <v>0</v>
      </c>
      <c r="G273" s="117">
        <v>0</v>
      </c>
      <c r="H273" s="109">
        <v>0</v>
      </c>
      <c r="I273" s="109">
        <v>0</v>
      </c>
      <c r="J273" s="117">
        <v>0</v>
      </c>
      <c r="K273" s="109">
        <v>0</v>
      </c>
      <c r="L273" s="109">
        <v>0</v>
      </c>
      <c r="M273" s="117">
        <v>0</v>
      </c>
      <c r="N273" s="117">
        <v>0</v>
      </c>
      <c r="O273" s="117">
        <v>0</v>
      </c>
      <c r="P273" s="120">
        <v>0</v>
      </c>
      <c r="Q273" s="120">
        <v>0</v>
      </c>
      <c r="R273" s="120">
        <v>0</v>
      </c>
      <c r="S273" s="117">
        <v>0</v>
      </c>
      <c r="T273" s="117">
        <v>0</v>
      </c>
      <c r="U273" s="117">
        <v>0</v>
      </c>
      <c r="V273" s="117">
        <v>0</v>
      </c>
      <c r="W273" s="117">
        <v>0</v>
      </c>
      <c r="X273" s="117">
        <v>0</v>
      </c>
      <c r="Y273" s="117">
        <v>0</v>
      </c>
      <c r="Z273" s="117">
        <v>0</v>
      </c>
      <c r="AA273" s="117">
        <v>0</v>
      </c>
      <c r="AB273" s="117">
        <v>0</v>
      </c>
      <c r="AC273" s="117">
        <v>0</v>
      </c>
      <c r="AD273" s="117">
        <v>0</v>
      </c>
      <c r="AE273">
        <v>0</v>
      </c>
    </row>
    <row r="274" spans="1:31" x14ac:dyDescent="0.35">
      <c r="A274">
        <v>4186</v>
      </c>
      <c r="B274" t="s">
        <v>120</v>
      </c>
      <c r="C274" s="109">
        <v>883</v>
      </c>
      <c r="D274" s="107">
        <v>288.18467779386202</v>
      </c>
      <c r="E274" s="112">
        <v>3.0640074509152369</v>
      </c>
      <c r="F274">
        <v>0</v>
      </c>
      <c r="G274" s="117">
        <v>0</v>
      </c>
      <c r="H274" s="109">
        <v>0</v>
      </c>
      <c r="I274" s="109">
        <v>1</v>
      </c>
      <c r="J274" s="117">
        <v>88300</v>
      </c>
      <c r="K274" s="109">
        <v>883</v>
      </c>
      <c r="L274" s="109">
        <v>1</v>
      </c>
      <c r="M274" s="117">
        <v>88300</v>
      </c>
      <c r="N274" s="117">
        <v>883</v>
      </c>
      <c r="O274" s="117">
        <v>86400</v>
      </c>
      <c r="P274" s="120">
        <v>0</v>
      </c>
      <c r="Q274" s="120">
        <v>0</v>
      </c>
      <c r="R274" s="120">
        <v>0</v>
      </c>
      <c r="S274" s="117">
        <v>88300</v>
      </c>
      <c r="T274" s="117">
        <v>87241</v>
      </c>
      <c r="U274" s="117">
        <v>87241</v>
      </c>
      <c r="V274" s="117">
        <v>82879</v>
      </c>
      <c r="W274" s="117">
        <v>4362</v>
      </c>
      <c r="X274" s="117">
        <v>87241</v>
      </c>
      <c r="Y274" s="117">
        <v>0</v>
      </c>
      <c r="Z274" s="117">
        <v>88240</v>
      </c>
      <c r="AA274" s="117">
        <v>-999</v>
      </c>
      <c r="AB274" s="117">
        <v>83828</v>
      </c>
      <c r="AC274" s="117">
        <v>3413</v>
      </c>
      <c r="AD274" s="117">
        <v>87241</v>
      </c>
      <c r="AE274">
        <v>0</v>
      </c>
    </row>
    <row r="275" spans="1:31" x14ac:dyDescent="0.35">
      <c r="A275">
        <v>4207</v>
      </c>
      <c r="B275" t="s">
        <v>121</v>
      </c>
      <c r="C275" s="109">
        <v>435</v>
      </c>
      <c r="D275" s="107">
        <v>157.98258291069101</v>
      </c>
      <c r="E275" s="112">
        <v>2.7534680848072313</v>
      </c>
      <c r="F275">
        <v>1</v>
      </c>
      <c r="G275" s="117">
        <v>174000</v>
      </c>
      <c r="H275" s="109">
        <v>435</v>
      </c>
      <c r="I275" s="109">
        <v>0</v>
      </c>
      <c r="J275" s="117">
        <v>0</v>
      </c>
      <c r="K275" s="109">
        <v>0</v>
      </c>
      <c r="L275" s="109">
        <v>1</v>
      </c>
      <c r="M275" s="117">
        <v>174000</v>
      </c>
      <c r="N275" s="117">
        <v>435</v>
      </c>
      <c r="O275" s="117">
        <v>0</v>
      </c>
      <c r="P275" s="120">
        <v>0</v>
      </c>
      <c r="Q275" s="120">
        <v>0</v>
      </c>
      <c r="R275" s="120">
        <v>0</v>
      </c>
      <c r="S275" s="117">
        <v>174000</v>
      </c>
      <c r="T275" s="117">
        <v>171913</v>
      </c>
      <c r="U275" s="117">
        <v>171913</v>
      </c>
      <c r="V275" s="117">
        <v>163317</v>
      </c>
      <c r="W275" s="117">
        <v>8596</v>
      </c>
      <c r="X275" s="117">
        <v>171913</v>
      </c>
      <c r="Y275" s="117">
        <v>0</v>
      </c>
      <c r="Z275" s="117">
        <v>173882</v>
      </c>
      <c r="AA275" s="117">
        <v>-1969</v>
      </c>
      <c r="AB275" s="117">
        <v>165188</v>
      </c>
      <c r="AC275" s="117">
        <v>6725</v>
      </c>
      <c r="AD275" s="117">
        <v>171913</v>
      </c>
      <c r="AE275">
        <v>0</v>
      </c>
    </row>
    <row r="276" spans="1:31" x14ac:dyDescent="0.35">
      <c r="A276">
        <v>4221</v>
      </c>
      <c r="B276" t="s">
        <v>319</v>
      </c>
      <c r="C276" s="109">
        <v>928</v>
      </c>
      <c r="D276" s="107">
        <v>80.500330327305505</v>
      </c>
      <c r="E276" s="112">
        <v>11.527903006445488</v>
      </c>
      <c r="F276">
        <v>0</v>
      </c>
      <c r="G276" s="117">
        <v>0</v>
      </c>
      <c r="H276" s="109">
        <v>0</v>
      </c>
      <c r="I276" s="109">
        <v>0</v>
      </c>
      <c r="J276" s="117">
        <v>0</v>
      </c>
      <c r="K276" s="109">
        <v>0</v>
      </c>
      <c r="L276" s="109">
        <v>0</v>
      </c>
      <c r="M276" s="117">
        <v>0</v>
      </c>
      <c r="N276" s="117">
        <v>0</v>
      </c>
      <c r="O276" s="117">
        <v>0</v>
      </c>
      <c r="P276" s="120">
        <v>0</v>
      </c>
      <c r="Q276" s="120">
        <v>0</v>
      </c>
      <c r="R276" s="120">
        <v>0</v>
      </c>
      <c r="S276" s="117">
        <v>0</v>
      </c>
      <c r="T276" s="117">
        <v>0</v>
      </c>
      <c r="U276" s="117">
        <v>0</v>
      </c>
      <c r="V276" s="117">
        <v>0</v>
      </c>
      <c r="W276" s="117">
        <v>0</v>
      </c>
      <c r="X276" s="117">
        <v>0</v>
      </c>
      <c r="Y276" s="117">
        <v>0</v>
      </c>
      <c r="Z276" s="117">
        <v>0</v>
      </c>
      <c r="AA276" s="117">
        <v>0</v>
      </c>
      <c r="AB276" s="117">
        <v>0</v>
      </c>
      <c r="AC276" s="117">
        <v>0</v>
      </c>
      <c r="AD276" s="117">
        <v>0</v>
      </c>
      <c r="AE276">
        <v>0</v>
      </c>
    </row>
    <row r="277" spans="1:31" x14ac:dyDescent="0.35">
      <c r="A277">
        <v>4228</v>
      </c>
      <c r="B277" t="s">
        <v>122</v>
      </c>
      <c r="C277" s="109">
        <v>857</v>
      </c>
      <c r="D277" s="107">
        <v>92.390760303340798</v>
      </c>
      <c r="E277" s="112">
        <v>9.2758193263727406</v>
      </c>
      <c r="F277">
        <v>0</v>
      </c>
      <c r="G277" s="117">
        <v>0</v>
      </c>
      <c r="H277" s="109">
        <v>0</v>
      </c>
      <c r="I277" s="109">
        <v>1</v>
      </c>
      <c r="J277" s="117">
        <v>85700</v>
      </c>
      <c r="K277" s="109">
        <v>857</v>
      </c>
      <c r="L277" s="109">
        <v>1</v>
      </c>
      <c r="M277" s="117">
        <v>85700</v>
      </c>
      <c r="N277" s="117">
        <v>857</v>
      </c>
      <c r="O277" s="117">
        <v>87300</v>
      </c>
      <c r="P277" s="120">
        <v>0</v>
      </c>
      <c r="Q277" s="120">
        <v>0</v>
      </c>
      <c r="R277" s="120">
        <v>0</v>
      </c>
      <c r="S277" s="117">
        <v>85700</v>
      </c>
      <c r="T277" s="117">
        <v>84672</v>
      </c>
      <c r="U277" s="117">
        <v>84672</v>
      </c>
      <c r="V277" s="117">
        <v>80438</v>
      </c>
      <c r="W277" s="117">
        <v>4234</v>
      </c>
      <c r="X277" s="117">
        <v>84672</v>
      </c>
      <c r="Y277" s="117">
        <v>0</v>
      </c>
      <c r="Z277" s="117">
        <v>85642</v>
      </c>
      <c r="AA277" s="117">
        <v>-970</v>
      </c>
      <c r="AB277" s="117">
        <v>81360</v>
      </c>
      <c r="AC277" s="117">
        <v>3312</v>
      </c>
      <c r="AD277" s="117">
        <v>84672</v>
      </c>
      <c r="AE277">
        <v>0</v>
      </c>
    </row>
    <row r="278" spans="1:31" x14ac:dyDescent="0.35">
      <c r="A278">
        <v>4235</v>
      </c>
      <c r="B278" t="s">
        <v>123</v>
      </c>
      <c r="C278" s="109">
        <v>157</v>
      </c>
      <c r="D278" s="107">
        <v>36.925212449053603</v>
      </c>
      <c r="E278" s="112">
        <v>4.2518374191242856</v>
      </c>
      <c r="F278">
        <v>1</v>
      </c>
      <c r="G278" s="117">
        <v>62800</v>
      </c>
      <c r="H278" s="109">
        <v>157</v>
      </c>
      <c r="I278" s="109">
        <v>0</v>
      </c>
      <c r="J278" s="117">
        <v>0</v>
      </c>
      <c r="K278" s="109">
        <v>0</v>
      </c>
      <c r="L278" s="109">
        <v>1</v>
      </c>
      <c r="M278" s="117">
        <v>62800</v>
      </c>
      <c r="N278" s="117">
        <v>157</v>
      </c>
      <c r="O278" s="117">
        <v>0</v>
      </c>
      <c r="P278" s="120">
        <v>0</v>
      </c>
      <c r="Q278" s="120">
        <v>0</v>
      </c>
      <c r="R278" s="120">
        <v>0</v>
      </c>
      <c r="S278" s="117">
        <v>62800</v>
      </c>
      <c r="T278" s="117">
        <v>62047</v>
      </c>
      <c r="U278" s="117">
        <v>62047</v>
      </c>
      <c r="V278" s="117">
        <v>58945</v>
      </c>
      <c r="W278" s="117">
        <v>3102</v>
      </c>
      <c r="X278" s="117">
        <v>62047</v>
      </c>
      <c r="Y278" s="117">
        <v>0</v>
      </c>
      <c r="Z278" s="117">
        <v>62757</v>
      </c>
      <c r="AA278" s="117">
        <v>-710</v>
      </c>
      <c r="AB278" s="117">
        <v>59619</v>
      </c>
      <c r="AC278" s="117">
        <v>2428</v>
      </c>
      <c r="AD278" s="117">
        <v>62047</v>
      </c>
      <c r="AE278">
        <v>0</v>
      </c>
    </row>
    <row r="279" spans="1:31" x14ac:dyDescent="0.35">
      <c r="A279">
        <v>4151</v>
      </c>
      <c r="B279" t="s">
        <v>119</v>
      </c>
      <c r="C279" s="109">
        <v>890</v>
      </c>
      <c r="D279" s="107">
        <v>124.595664235301</v>
      </c>
      <c r="E279" s="112">
        <v>7.1431057048600026</v>
      </c>
      <c r="F279">
        <v>0</v>
      </c>
      <c r="G279" s="117">
        <v>0</v>
      </c>
      <c r="H279" s="109">
        <v>0</v>
      </c>
      <c r="I279" s="109">
        <v>1</v>
      </c>
      <c r="J279" s="117">
        <v>89000</v>
      </c>
      <c r="K279" s="109">
        <v>890</v>
      </c>
      <c r="L279" s="109">
        <v>1</v>
      </c>
      <c r="M279" s="117">
        <v>89000</v>
      </c>
      <c r="N279" s="117">
        <v>890</v>
      </c>
      <c r="O279" s="117">
        <v>86200</v>
      </c>
      <c r="P279" s="120">
        <v>0</v>
      </c>
      <c r="Q279" s="120">
        <v>0</v>
      </c>
      <c r="R279" s="120">
        <v>0</v>
      </c>
      <c r="S279" s="117">
        <v>89000</v>
      </c>
      <c r="T279" s="117">
        <v>87932</v>
      </c>
      <c r="U279" s="117">
        <v>87932</v>
      </c>
      <c r="V279" s="117">
        <v>83535</v>
      </c>
      <c r="W279" s="117">
        <v>4397</v>
      </c>
      <c r="X279" s="117">
        <v>87932</v>
      </c>
      <c r="Y279" s="117">
        <v>0</v>
      </c>
      <c r="Z279" s="117">
        <v>88940</v>
      </c>
      <c r="AA279" s="117">
        <v>-1008</v>
      </c>
      <c r="AB279" s="117">
        <v>84493</v>
      </c>
      <c r="AC279" s="117">
        <v>3439</v>
      </c>
      <c r="AD279" s="117">
        <v>87932</v>
      </c>
      <c r="AE279">
        <v>0</v>
      </c>
    </row>
    <row r="280" spans="1:31" x14ac:dyDescent="0.35">
      <c r="A280">
        <v>490</v>
      </c>
      <c r="B280" t="s">
        <v>21</v>
      </c>
      <c r="C280" s="109">
        <v>437</v>
      </c>
      <c r="D280" s="107">
        <v>114.376958892133</v>
      </c>
      <c r="E280" s="112">
        <v>3.8206995904841934</v>
      </c>
      <c r="F280">
        <v>1</v>
      </c>
      <c r="G280" s="117">
        <v>174800</v>
      </c>
      <c r="H280" s="109">
        <v>437</v>
      </c>
      <c r="I280" s="109">
        <v>0</v>
      </c>
      <c r="J280" s="117">
        <v>0</v>
      </c>
      <c r="K280" s="109">
        <v>0</v>
      </c>
      <c r="L280" s="109">
        <v>1</v>
      </c>
      <c r="M280" s="117">
        <v>174800</v>
      </c>
      <c r="N280" s="117">
        <v>437</v>
      </c>
      <c r="O280" s="117">
        <v>0</v>
      </c>
      <c r="P280" s="120">
        <v>0</v>
      </c>
      <c r="Q280" s="120">
        <v>0</v>
      </c>
      <c r="R280" s="120">
        <v>0</v>
      </c>
      <c r="S280" s="117">
        <v>174800</v>
      </c>
      <c r="T280" s="117">
        <v>172703</v>
      </c>
      <c r="U280" s="117">
        <v>172703</v>
      </c>
      <c r="V280" s="117">
        <v>164068</v>
      </c>
      <c r="W280" s="117">
        <v>8635</v>
      </c>
      <c r="X280" s="117">
        <v>172703</v>
      </c>
      <c r="Y280" s="117">
        <v>0</v>
      </c>
      <c r="Z280" s="117">
        <v>174681</v>
      </c>
      <c r="AA280" s="117">
        <v>-1978</v>
      </c>
      <c r="AB280" s="117">
        <v>165947</v>
      </c>
      <c r="AC280" s="117">
        <v>6756</v>
      </c>
      <c r="AD280" s="117">
        <v>172703</v>
      </c>
      <c r="AE280">
        <v>0</v>
      </c>
    </row>
    <row r="281" spans="1:31" x14ac:dyDescent="0.35">
      <c r="A281">
        <v>4270</v>
      </c>
      <c r="B281" t="s">
        <v>125</v>
      </c>
      <c r="C281" s="109">
        <v>245</v>
      </c>
      <c r="D281" s="107">
        <v>81.148546449597603</v>
      </c>
      <c r="E281" s="112">
        <v>3.0191545100832164</v>
      </c>
      <c r="F281">
        <v>1</v>
      </c>
      <c r="G281" s="117">
        <v>98000</v>
      </c>
      <c r="H281" s="109">
        <v>245</v>
      </c>
      <c r="I281" s="109">
        <v>0</v>
      </c>
      <c r="J281" s="117">
        <v>0</v>
      </c>
      <c r="K281" s="109">
        <v>0</v>
      </c>
      <c r="L281" s="109">
        <v>1</v>
      </c>
      <c r="M281" s="117">
        <v>98000</v>
      </c>
      <c r="N281" s="117">
        <v>245</v>
      </c>
      <c r="O281" s="117">
        <v>0</v>
      </c>
      <c r="P281" s="120">
        <v>0</v>
      </c>
      <c r="Q281" s="120">
        <v>0</v>
      </c>
      <c r="R281" s="120">
        <v>0</v>
      </c>
      <c r="S281" s="117">
        <v>98000</v>
      </c>
      <c r="T281" s="117">
        <v>96824</v>
      </c>
      <c r="U281" s="117">
        <v>96824</v>
      </c>
      <c r="V281" s="117">
        <v>91983</v>
      </c>
      <c r="W281" s="117">
        <v>4841</v>
      </c>
      <c r="X281" s="117">
        <v>96824</v>
      </c>
      <c r="Y281" s="117">
        <v>0</v>
      </c>
      <c r="Z281" s="117">
        <v>97933</v>
      </c>
      <c r="AA281" s="117">
        <v>-1109</v>
      </c>
      <c r="AB281" s="117">
        <v>93036</v>
      </c>
      <c r="AC281" s="117">
        <v>3788</v>
      </c>
      <c r="AD281" s="117">
        <v>96824</v>
      </c>
      <c r="AE281">
        <v>0</v>
      </c>
    </row>
    <row r="282" spans="1:31" x14ac:dyDescent="0.35">
      <c r="A282">
        <v>4305</v>
      </c>
      <c r="B282" t="s">
        <v>320</v>
      </c>
      <c r="C282" s="109">
        <v>950</v>
      </c>
      <c r="D282" s="107">
        <v>88.227258909271498</v>
      </c>
      <c r="E282" s="112">
        <v>10.767647229944348</v>
      </c>
      <c r="F282">
        <v>0</v>
      </c>
      <c r="G282" s="117">
        <v>0</v>
      </c>
      <c r="H282" s="109">
        <v>0</v>
      </c>
      <c r="I282" s="109">
        <v>0</v>
      </c>
      <c r="J282" s="117">
        <v>0</v>
      </c>
      <c r="K282" s="109">
        <v>0</v>
      </c>
      <c r="L282" s="109">
        <v>0</v>
      </c>
      <c r="M282" s="117">
        <v>0</v>
      </c>
      <c r="N282" s="117">
        <v>0</v>
      </c>
      <c r="O282" s="117">
        <v>0</v>
      </c>
      <c r="P282" s="120">
        <v>0</v>
      </c>
      <c r="Q282" s="120">
        <v>0</v>
      </c>
      <c r="R282" s="120">
        <v>0</v>
      </c>
      <c r="S282" s="117">
        <v>0</v>
      </c>
      <c r="T282" s="117">
        <v>0</v>
      </c>
      <c r="U282" s="117">
        <v>0</v>
      </c>
      <c r="V282" s="117">
        <v>0</v>
      </c>
      <c r="W282" s="117">
        <v>0</v>
      </c>
      <c r="X282" s="117">
        <v>0</v>
      </c>
      <c r="Y282" s="117">
        <v>0</v>
      </c>
      <c r="Z282" s="117">
        <v>0</v>
      </c>
      <c r="AA282" s="117">
        <v>0</v>
      </c>
      <c r="AB282" s="117">
        <v>0</v>
      </c>
      <c r="AC282" s="117">
        <v>0</v>
      </c>
      <c r="AD282" s="117">
        <v>0</v>
      </c>
      <c r="AE282">
        <v>0</v>
      </c>
    </row>
    <row r="283" spans="1:31" x14ac:dyDescent="0.35">
      <c r="A283">
        <v>4312</v>
      </c>
      <c r="B283" t="s">
        <v>321</v>
      </c>
      <c r="C283" s="109">
        <v>2764</v>
      </c>
      <c r="D283" s="107">
        <v>15.8187487358725</v>
      </c>
      <c r="E283" s="112">
        <v>174.72936994896574</v>
      </c>
      <c r="F283">
        <v>0</v>
      </c>
      <c r="G283" s="117">
        <v>0</v>
      </c>
      <c r="H283" s="109">
        <v>0</v>
      </c>
      <c r="I283" s="109">
        <v>0</v>
      </c>
      <c r="J283" s="117">
        <v>0</v>
      </c>
      <c r="K283" s="109">
        <v>0</v>
      </c>
      <c r="L283" s="109">
        <v>0</v>
      </c>
      <c r="M283" s="117">
        <v>0</v>
      </c>
      <c r="N283" s="117">
        <v>0</v>
      </c>
      <c r="O283" s="117">
        <v>0</v>
      </c>
      <c r="P283" s="120">
        <v>0</v>
      </c>
      <c r="Q283" s="120">
        <v>0</v>
      </c>
      <c r="R283" s="120">
        <v>0</v>
      </c>
      <c r="S283" s="117">
        <v>0</v>
      </c>
      <c r="T283" s="117">
        <v>0</v>
      </c>
      <c r="U283" s="117">
        <v>0</v>
      </c>
      <c r="V283" s="117">
        <v>0</v>
      </c>
      <c r="W283" s="117">
        <v>0</v>
      </c>
      <c r="X283" s="117">
        <v>0</v>
      </c>
      <c r="Y283" s="117">
        <v>0</v>
      </c>
      <c r="Z283" s="117">
        <v>0</v>
      </c>
      <c r="AA283" s="117">
        <v>0</v>
      </c>
      <c r="AB283" s="117">
        <v>0</v>
      </c>
      <c r="AC283" s="117">
        <v>0</v>
      </c>
      <c r="AD283" s="117">
        <v>0</v>
      </c>
      <c r="AE283">
        <v>0</v>
      </c>
    </row>
    <row r="284" spans="1:31" x14ac:dyDescent="0.35">
      <c r="A284">
        <v>4330</v>
      </c>
      <c r="B284" t="s">
        <v>126</v>
      </c>
      <c r="C284" s="109">
        <v>106</v>
      </c>
      <c r="D284" s="107">
        <v>108.282901759937</v>
      </c>
      <c r="E284" s="112">
        <v>0.97891724618723097</v>
      </c>
      <c r="F284">
        <v>1</v>
      </c>
      <c r="G284" s="117">
        <v>42400</v>
      </c>
      <c r="H284" s="109">
        <v>106</v>
      </c>
      <c r="I284" s="109">
        <v>0</v>
      </c>
      <c r="J284" s="117">
        <v>0</v>
      </c>
      <c r="K284" s="109">
        <v>0</v>
      </c>
      <c r="L284" s="109">
        <v>1</v>
      </c>
      <c r="M284" s="117">
        <v>42400</v>
      </c>
      <c r="N284" s="117">
        <v>106</v>
      </c>
      <c r="O284" s="117">
        <v>0</v>
      </c>
      <c r="P284" s="120">
        <v>0</v>
      </c>
      <c r="Q284" s="120">
        <v>0</v>
      </c>
      <c r="R284" s="120">
        <v>0</v>
      </c>
      <c r="S284" s="117">
        <v>42400</v>
      </c>
      <c r="T284" s="117">
        <v>41891</v>
      </c>
      <c r="U284" s="117">
        <v>41891</v>
      </c>
      <c r="V284" s="117">
        <v>39796</v>
      </c>
      <c r="W284" s="117">
        <v>2095</v>
      </c>
      <c r="X284" s="117">
        <v>41891</v>
      </c>
      <c r="Y284" s="117">
        <v>0</v>
      </c>
      <c r="Z284" s="117">
        <v>42371</v>
      </c>
      <c r="AA284" s="117">
        <v>-480</v>
      </c>
      <c r="AB284" s="117">
        <v>40252</v>
      </c>
      <c r="AC284" s="117">
        <v>1639</v>
      </c>
      <c r="AD284" s="117">
        <v>41891</v>
      </c>
      <c r="AE284">
        <v>0</v>
      </c>
    </row>
    <row r="285" spans="1:31" x14ac:dyDescent="0.35">
      <c r="A285">
        <v>4347</v>
      </c>
      <c r="B285" t="s">
        <v>127</v>
      </c>
      <c r="C285" s="109">
        <v>721</v>
      </c>
      <c r="D285" s="107">
        <v>586.33001882366898</v>
      </c>
      <c r="E285" s="112">
        <v>1.2296829035745331</v>
      </c>
      <c r="F285">
        <v>1</v>
      </c>
      <c r="G285" s="117">
        <v>288400</v>
      </c>
      <c r="H285" s="109">
        <v>721</v>
      </c>
      <c r="I285" s="109">
        <v>0</v>
      </c>
      <c r="J285" s="117">
        <v>0</v>
      </c>
      <c r="K285" s="109">
        <v>0</v>
      </c>
      <c r="L285" s="109">
        <v>1</v>
      </c>
      <c r="M285" s="117">
        <v>288400</v>
      </c>
      <c r="N285" s="117">
        <v>721</v>
      </c>
      <c r="O285" s="117">
        <v>0</v>
      </c>
      <c r="P285" s="120">
        <v>0</v>
      </c>
      <c r="Q285" s="120">
        <v>0</v>
      </c>
      <c r="R285" s="120">
        <v>0</v>
      </c>
      <c r="S285" s="117">
        <v>288400</v>
      </c>
      <c r="T285" s="117">
        <v>284940</v>
      </c>
      <c r="U285" s="117">
        <v>284940</v>
      </c>
      <c r="V285" s="117">
        <v>270693</v>
      </c>
      <c r="W285" s="117">
        <v>14247</v>
      </c>
      <c r="X285" s="117">
        <v>284940</v>
      </c>
      <c r="Y285" s="117">
        <v>0</v>
      </c>
      <c r="Z285" s="117">
        <v>288204</v>
      </c>
      <c r="AA285" s="117">
        <v>-3264</v>
      </c>
      <c r="AB285" s="117">
        <v>273794</v>
      </c>
      <c r="AC285" s="117">
        <v>11146</v>
      </c>
      <c r="AD285" s="117">
        <v>284940</v>
      </c>
      <c r="AE285">
        <v>0</v>
      </c>
    </row>
    <row r="286" spans="1:31" x14ac:dyDescent="0.35">
      <c r="A286">
        <v>4368</v>
      </c>
      <c r="B286" t="s">
        <v>128</v>
      </c>
      <c r="C286" s="109">
        <v>552</v>
      </c>
      <c r="D286" s="107">
        <v>367.12042330012702</v>
      </c>
      <c r="E286" s="112">
        <v>1.5035938208992825</v>
      </c>
      <c r="F286">
        <v>1</v>
      </c>
      <c r="G286" s="117">
        <v>220800</v>
      </c>
      <c r="H286" s="109">
        <v>552</v>
      </c>
      <c r="I286" s="109">
        <v>0</v>
      </c>
      <c r="J286" s="117">
        <v>0</v>
      </c>
      <c r="K286" s="109">
        <v>0</v>
      </c>
      <c r="L286" s="109">
        <v>1</v>
      </c>
      <c r="M286" s="117">
        <v>220800</v>
      </c>
      <c r="N286" s="117">
        <v>552</v>
      </c>
      <c r="O286" s="117">
        <v>0</v>
      </c>
      <c r="P286" s="120">
        <v>0</v>
      </c>
      <c r="Q286" s="120">
        <v>0</v>
      </c>
      <c r="R286" s="120">
        <v>0</v>
      </c>
      <c r="S286" s="117">
        <v>220800</v>
      </c>
      <c r="T286" s="117">
        <v>218151</v>
      </c>
      <c r="U286" s="117">
        <v>218151</v>
      </c>
      <c r="V286" s="117">
        <v>207243</v>
      </c>
      <c r="W286" s="117">
        <v>10908</v>
      </c>
      <c r="X286" s="117">
        <v>218151</v>
      </c>
      <c r="Y286" s="117">
        <v>0</v>
      </c>
      <c r="Z286" s="117">
        <v>220650</v>
      </c>
      <c r="AA286" s="117">
        <v>-2499</v>
      </c>
      <c r="AB286" s="117">
        <v>209618</v>
      </c>
      <c r="AC286" s="117">
        <v>8533</v>
      </c>
      <c r="AD286" s="117">
        <v>218151</v>
      </c>
      <c r="AE286">
        <v>0</v>
      </c>
    </row>
    <row r="287" spans="1:31" x14ac:dyDescent="0.35">
      <c r="A287">
        <v>4389</v>
      </c>
      <c r="B287" t="s">
        <v>322</v>
      </c>
      <c r="C287" s="109">
        <v>1608</v>
      </c>
      <c r="D287" s="107">
        <v>146.467221754799</v>
      </c>
      <c r="E287" s="112">
        <v>10.978565584400551</v>
      </c>
      <c r="F287">
        <v>0</v>
      </c>
      <c r="G287" s="117">
        <v>0</v>
      </c>
      <c r="H287" s="109">
        <v>0</v>
      </c>
      <c r="I287" s="109">
        <v>0</v>
      </c>
      <c r="J287" s="117">
        <v>0</v>
      </c>
      <c r="K287" s="109">
        <v>0</v>
      </c>
      <c r="L287" s="109">
        <v>0</v>
      </c>
      <c r="M287" s="117">
        <v>0</v>
      </c>
      <c r="N287" s="117">
        <v>0</v>
      </c>
      <c r="O287" s="117">
        <v>0</v>
      </c>
      <c r="P287" s="120">
        <v>0</v>
      </c>
      <c r="Q287" s="120">
        <v>0</v>
      </c>
      <c r="R287" s="120">
        <v>0</v>
      </c>
      <c r="S287" s="117">
        <v>0</v>
      </c>
      <c r="T287" s="117">
        <v>0</v>
      </c>
      <c r="U287" s="117">
        <v>0</v>
      </c>
      <c r="V287" s="117">
        <v>0</v>
      </c>
      <c r="W287" s="117">
        <v>0</v>
      </c>
      <c r="X287" s="117">
        <v>0</v>
      </c>
      <c r="Y287" s="117">
        <v>0</v>
      </c>
      <c r="Z287" s="117">
        <v>0</v>
      </c>
      <c r="AA287" s="117">
        <v>0</v>
      </c>
      <c r="AB287" s="117">
        <v>0</v>
      </c>
      <c r="AC287" s="117">
        <v>0</v>
      </c>
      <c r="AD287" s="117">
        <v>0</v>
      </c>
      <c r="AE287">
        <v>0</v>
      </c>
    </row>
    <row r="288" spans="1:31" x14ac:dyDescent="0.35">
      <c r="A288">
        <v>4459</v>
      </c>
      <c r="B288" t="s">
        <v>130</v>
      </c>
      <c r="C288" s="109">
        <v>270</v>
      </c>
      <c r="D288" s="107">
        <v>82.849912377806405</v>
      </c>
      <c r="E288" s="112">
        <v>3.2589050760701448</v>
      </c>
      <c r="F288">
        <v>1</v>
      </c>
      <c r="G288" s="117">
        <v>108000</v>
      </c>
      <c r="H288" s="109">
        <v>270</v>
      </c>
      <c r="I288" s="109">
        <v>0</v>
      </c>
      <c r="J288" s="117">
        <v>0</v>
      </c>
      <c r="K288" s="109">
        <v>0</v>
      </c>
      <c r="L288" s="109">
        <v>1</v>
      </c>
      <c r="M288" s="117">
        <v>108000</v>
      </c>
      <c r="N288" s="117">
        <v>270</v>
      </c>
      <c r="O288" s="117">
        <v>0</v>
      </c>
      <c r="P288" s="120">
        <v>0</v>
      </c>
      <c r="Q288" s="120">
        <v>0</v>
      </c>
      <c r="R288" s="120">
        <v>0</v>
      </c>
      <c r="S288" s="117">
        <v>108000</v>
      </c>
      <c r="T288" s="117">
        <v>106704</v>
      </c>
      <c r="U288" s="117">
        <v>106704</v>
      </c>
      <c r="V288" s="117">
        <v>101369</v>
      </c>
      <c r="W288" s="117">
        <v>5335</v>
      </c>
      <c r="X288" s="117">
        <v>106704</v>
      </c>
      <c r="Y288" s="117">
        <v>0</v>
      </c>
      <c r="Z288" s="117">
        <v>107927</v>
      </c>
      <c r="AA288" s="117">
        <v>-1223</v>
      </c>
      <c r="AB288" s="117">
        <v>102531</v>
      </c>
      <c r="AC288" s="117">
        <v>4173</v>
      </c>
      <c r="AD288" s="117">
        <v>106704</v>
      </c>
      <c r="AE288">
        <v>0</v>
      </c>
    </row>
    <row r="289" spans="1:31" x14ac:dyDescent="0.35">
      <c r="A289">
        <v>4473</v>
      </c>
      <c r="B289" t="s">
        <v>442</v>
      </c>
      <c r="C289" s="109">
        <v>2131</v>
      </c>
      <c r="D289" s="107">
        <v>125.651221646512</v>
      </c>
      <c r="E289" s="112">
        <v>16.959644101153515</v>
      </c>
      <c r="F289">
        <v>0</v>
      </c>
      <c r="G289" s="117">
        <v>0</v>
      </c>
      <c r="H289" s="109">
        <v>0</v>
      </c>
      <c r="I289" s="109">
        <v>0</v>
      </c>
      <c r="J289" s="117">
        <v>0</v>
      </c>
      <c r="K289" s="109">
        <v>0</v>
      </c>
      <c r="L289" s="109">
        <v>0</v>
      </c>
      <c r="M289" s="117">
        <v>0</v>
      </c>
      <c r="N289" s="117">
        <v>0</v>
      </c>
      <c r="O289" s="117">
        <v>0</v>
      </c>
      <c r="P289" s="120">
        <v>0</v>
      </c>
      <c r="Q289" s="120">
        <v>0</v>
      </c>
      <c r="R289" s="120">
        <v>0</v>
      </c>
      <c r="S289" s="117">
        <v>0</v>
      </c>
      <c r="T289" s="117">
        <v>0</v>
      </c>
      <c r="U289" s="117">
        <v>0</v>
      </c>
      <c r="V289" s="117">
        <v>0</v>
      </c>
      <c r="W289" s="117">
        <v>0</v>
      </c>
      <c r="X289" s="117">
        <v>0</v>
      </c>
      <c r="Y289" s="117">
        <v>0</v>
      </c>
      <c r="Z289" s="117">
        <v>0</v>
      </c>
      <c r="AA289" s="117">
        <v>0</v>
      </c>
      <c r="AB289" s="117">
        <v>0</v>
      </c>
      <c r="AC289" s="117">
        <v>0</v>
      </c>
      <c r="AD289" s="117">
        <v>0</v>
      </c>
      <c r="AE289">
        <v>0</v>
      </c>
    </row>
    <row r="290" spans="1:31" x14ac:dyDescent="0.35">
      <c r="A290">
        <v>4508</v>
      </c>
      <c r="B290" t="s">
        <v>131</v>
      </c>
      <c r="C290" s="109">
        <v>416</v>
      </c>
      <c r="D290" s="107">
        <v>60.940404376872003</v>
      </c>
      <c r="E290" s="112">
        <v>6.8263413125279424</v>
      </c>
      <c r="F290">
        <v>1</v>
      </c>
      <c r="G290" s="117">
        <v>166400</v>
      </c>
      <c r="H290" s="109">
        <v>416</v>
      </c>
      <c r="I290" s="109">
        <v>0</v>
      </c>
      <c r="J290" s="117">
        <v>0</v>
      </c>
      <c r="K290" s="109">
        <v>0</v>
      </c>
      <c r="L290" s="109">
        <v>1</v>
      </c>
      <c r="M290" s="117">
        <v>166400</v>
      </c>
      <c r="N290" s="117">
        <v>416</v>
      </c>
      <c r="O290" s="117">
        <v>0</v>
      </c>
      <c r="P290" s="120">
        <v>0</v>
      </c>
      <c r="Q290" s="120">
        <v>0</v>
      </c>
      <c r="R290" s="120">
        <v>0</v>
      </c>
      <c r="S290" s="117">
        <v>166400</v>
      </c>
      <c r="T290" s="117">
        <v>164404</v>
      </c>
      <c r="U290" s="117">
        <v>164404</v>
      </c>
      <c r="V290" s="117">
        <v>156184</v>
      </c>
      <c r="W290" s="117">
        <v>8220</v>
      </c>
      <c r="X290" s="117">
        <v>164404</v>
      </c>
      <c r="Y290" s="117">
        <v>0</v>
      </c>
      <c r="Z290" s="117">
        <v>166287</v>
      </c>
      <c r="AA290" s="117">
        <v>-1883</v>
      </c>
      <c r="AB290" s="117">
        <v>157973</v>
      </c>
      <c r="AC290" s="117">
        <v>6431</v>
      </c>
      <c r="AD290" s="117">
        <v>164404</v>
      </c>
      <c r="AE290">
        <v>0</v>
      </c>
    </row>
    <row r="291" spans="1:31" x14ac:dyDescent="0.35">
      <c r="A291">
        <v>4515</v>
      </c>
      <c r="B291" t="s">
        <v>443</v>
      </c>
      <c r="C291" s="109">
        <v>2559</v>
      </c>
      <c r="D291" s="107">
        <v>31.121234120700599</v>
      </c>
      <c r="E291" s="112">
        <v>82.226816265549559</v>
      </c>
      <c r="F291">
        <v>0</v>
      </c>
      <c r="G291" s="117">
        <v>0</v>
      </c>
      <c r="H291" s="109">
        <v>0</v>
      </c>
      <c r="I291" s="109">
        <v>0</v>
      </c>
      <c r="J291" s="117">
        <v>0</v>
      </c>
      <c r="K291" s="109">
        <v>0</v>
      </c>
      <c r="L291" s="109">
        <v>0</v>
      </c>
      <c r="M291" s="117">
        <v>0</v>
      </c>
      <c r="N291" s="117">
        <v>0</v>
      </c>
      <c r="O291" s="117">
        <v>0</v>
      </c>
      <c r="P291" s="120">
        <v>0</v>
      </c>
      <c r="Q291" s="120">
        <v>0</v>
      </c>
      <c r="R291" s="120">
        <v>0</v>
      </c>
      <c r="S291" s="117">
        <v>0</v>
      </c>
      <c r="T291" s="117">
        <v>0</v>
      </c>
      <c r="U291" s="117">
        <v>0</v>
      </c>
      <c r="V291" s="117">
        <v>0</v>
      </c>
      <c r="W291" s="117">
        <v>0</v>
      </c>
      <c r="X291" s="117">
        <v>0</v>
      </c>
      <c r="Y291" s="117">
        <v>0</v>
      </c>
      <c r="Z291" s="117">
        <v>0</v>
      </c>
      <c r="AA291" s="117">
        <v>0</v>
      </c>
      <c r="AB291" s="117">
        <v>0</v>
      </c>
      <c r="AC291" s="117">
        <v>0</v>
      </c>
      <c r="AD291" s="117">
        <v>0</v>
      </c>
      <c r="AE291">
        <v>0</v>
      </c>
    </row>
    <row r="292" spans="1:31" x14ac:dyDescent="0.35">
      <c r="A292">
        <v>4501</v>
      </c>
      <c r="B292" t="s">
        <v>323</v>
      </c>
      <c r="C292" s="109">
        <v>2075</v>
      </c>
      <c r="D292" s="107">
        <v>210.92254127478199</v>
      </c>
      <c r="E292" s="112">
        <v>9.8377346843017968</v>
      </c>
      <c r="F292">
        <v>0</v>
      </c>
      <c r="G292" s="117">
        <v>0</v>
      </c>
      <c r="H292" s="109">
        <v>0</v>
      </c>
      <c r="I292" s="109">
        <v>0</v>
      </c>
      <c r="J292" s="117">
        <v>0</v>
      </c>
      <c r="K292" s="109">
        <v>0</v>
      </c>
      <c r="L292" s="109">
        <v>0</v>
      </c>
      <c r="M292" s="117">
        <v>0</v>
      </c>
      <c r="N292" s="117">
        <v>0</v>
      </c>
      <c r="O292" s="117">
        <v>0</v>
      </c>
      <c r="P292" s="120">
        <v>0</v>
      </c>
      <c r="Q292" s="120">
        <v>0</v>
      </c>
      <c r="R292" s="120">
        <v>0</v>
      </c>
      <c r="S292" s="117">
        <v>0</v>
      </c>
      <c r="T292" s="117">
        <v>0</v>
      </c>
      <c r="U292" s="117">
        <v>0</v>
      </c>
      <c r="V292" s="117">
        <v>0</v>
      </c>
      <c r="W292" s="117">
        <v>0</v>
      </c>
      <c r="X292" s="117">
        <v>0</v>
      </c>
      <c r="Y292" s="117">
        <v>0</v>
      </c>
      <c r="Z292" s="117">
        <v>0</v>
      </c>
      <c r="AA292" s="117">
        <v>0</v>
      </c>
      <c r="AB292" s="117">
        <v>0</v>
      </c>
      <c r="AC292" s="117">
        <v>0</v>
      </c>
      <c r="AD292" s="117">
        <v>0</v>
      </c>
      <c r="AE292">
        <v>0</v>
      </c>
    </row>
    <row r="293" spans="1:31" x14ac:dyDescent="0.35">
      <c r="A293">
        <v>4529</v>
      </c>
      <c r="B293" t="s">
        <v>133</v>
      </c>
      <c r="C293" s="109">
        <v>304</v>
      </c>
      <c r="D293" s="107">
        <v>64.964773229802702</v>
      </c>
      <c r="E293" s="112">
        <v>4.6794591112424522</v>
      </c>
      <c r="F293">
        <v>1</v>
      </c>
      <c r="G293" s="117">
        <v>121600</v>
      </c>
      <c r="H293" s="109">
        <v>304</v>
      </c>
      <c r="I293" s="109">
        <v>0</v>
      </c>
      <c r="J293" s="117">
        <v>0</v>
      </c>
      <c r="K293" s="109">
        <v>0</v>
      </c>
      <c r="L293" s="109">
        <v>1</v>
      </c>
      <c r="M293" s="117">
        <v>121600</v>
      </c>
      <c r="N293" s="117">
        <v>304</v>
      </c>
      <c r="O293" s="117">
        <v>0</v>
      </c>
      <c r="P293" s="120">
        <v>0</v>
      </c>
      <c r="Q293" s="120">
        <v>0</v>
      </c>
      <c r="R293" s="120">
        <v>0</v>
      </c>
      <c r="S293" s="117">
        <v>121600</v>
      </c>
      <c r="T293" s="117">
        <v>120141</v>
      </c>
      <c r="U293" s="117">
        <v>120141</v>
      </c>
      <c r="V293" s="117">
        <v>114134</v>
      </c>
      <c r="W293" s="117">
        <v>6007</v>
      </c>
      <c r="X293" s="117">
        <v>120141</v>
      </c>
      <c r="Y293" s="117">
        <v>0</v>
      </c>
      <c r="Z293" s="117">
        <v>121517</v>
      </c>
      <c r="AA293" s="117">
        <v>-1376</v>
      </c>
      <c r="AB293" s="117">
        <v>115441</v>
      </c>
      <c r="AC293" s="117">
        <v>4700</v>
      </c>
      <c r="AD293" s="117">
        <v>120141</v>
      </c>
      <c r="AE293">
        <v>0</v>
      </c>
    </row>
    <row r="294" spans="1:31" x14ac:dyDescent="0.35">
      <c r="A294">
        <v>4536</v>
      </c>
      <c r="B294" t="s">
        <v>324</v>
      </c>
      <c r="C294" s="109">
        <v>1020</v>
      </c>
      <c r="D294" s="107">
        <v>99.659668023089097</v>
      </c>
      <c r="E294" s="112">
        <v>10.234832407465847</v>
      </c>
      <c r="F294">
        <v>0</v>
      </c>
      <c r="G294" s="117">
        <v>0</v>
      </c>
      <c r="H294" s="109">
        <v>0</v>
      </c>
      <c r="I294" s="109">
        <v>0</v>
      </c>
      <c r="J294" s="117">
        <v>0</v>
      </c>
      <c r="K294" s="109">
        <v>0</v>
      </c>
      <c r="L294" s="109">
        <v>0</v>
      </c>
      <c r="M294" s="117">
        <v>0</v>
      </c>
      <c r="N294" s="117">
        <v>0</v>
      </c>
      <c r="O294" s="117">
        <v>0</v>
      </c>
      <c r="P294" s="120">
        <v>0</v>
      </c>
      <c r="Q294" s="120">
        <v>0</v>
      </c>
      <c r="R294" s="120">
        <v>0</v>
      </c>
      <c r="S294" s="117">
        <v>0</v>
      </c>
      <c r="T294" s="117">
        <v>0</v>
      </c>
      <c r="U294" s="117">
        <v>0</v>
      </c>
      <c r="V294" s="117">
        <v>0</v>
      </c>
      <c r="W294" s="117">
        <v>0</v>
      </c>
      <c r="X294" s="117">
        <v>0</v>
      </c>
      <c r="Y294" s="117">
        <v>0</v>
      </c>
      <c r="Z294" s="117">
        <v>0</v>
      </c>
      <c r="AA294" s="117">
        <v>0</v>
      </c>
      <c r="AB294" s="117">
        <v>0</v>
      </c>
      <c r="AC294" s="117">
        <v>0</v>
      </c>
      <c r="AD294" s="117">
        <v>0</v>
      </c>
      <c r="AE294">
        <v>0</v>
      </c>
    </row>
    <row r="295" spans="1:31" x14ac:dyDescent="0.35">
      <c r="A295">
        <v>4543</v>
      </c>
      <c r="B295" t="s">
        <v>325</v>
      </c>
      <c r="C295" s="109">
        <v>967</v>
      </c>
      <c r="D295" s="107">
        <v>90.982421434717907</v>
      </c>
      <c r="E295" s="112">
        <v>10.628426730693752</v>
      </c>
      <c r="F295">
        <v>0</v>
      </c>
      <c r="G295" s="117">
        <v>0</v>
      </c>
      <c r="H295" s="109">
        <v>0</v>
      </c>
      <c r="I295" s="109">
        <v>0</v>
      </c>
      <c r="J295" s="117">
        <v>0</v>
      </c>
      <c r="K295" s="109">
        <v>0</v>
      </c>
      <c r="L295" s="109">
        <v>0</v>
      </c>
      <c r="M295" s="117">
        <v>0</v>
      </c>
      <c r="N295" s="117">
        <v>0</v>
      </c>
      <c r="O295" s="117">
        <v>0</v>
      </c>
      <c r="P295" s="120">
        <v>0</v>
      </c>
      <c r="Q295" s="120">
        <v>0</v>
      </c>
      <c r="R295" s="120">
        <v>0</v>
      </c>
      <c r="S295" s="117">
        <v>0</v>
      </c>
      <c r="T295" s="117">
        <v>0</v>
      </c>
      <c r="U295" s="117">
        <v>0</v>
      </c>
      <c r="V295" s="117">
        <v>0</v>
      </c>
      <c r="W295" s="117">
        <v>0</v>
      </c>
      <c r="X295" s="117">
        <v>0</v>
      </c>
      <c r="Y295" s="117">
        <v>0</v>
      </c>
      <c r="Z295" s="117">
        <v>0</v>
      </c>
      <c r="AA295" s="117">
        <v>0</v>
      </c>
      <c r="AB295" s="117">
        <v>0</v>
      </c>
      <c r="AC295" s="117">
        <v>0</v>
      </c>
      <c r="AD295" s="117">
        <v>0</v>
      </c>
      <c r="AE295">
        <v>0</v>
      </c>
    </row>
    <row r="296" spans="1:31" x14ac:dyDescent="0.35">
      <c r="A296">
        <v>4557</v>
      </c>
      <c r="B296" t="s">
        <v>444</v>
      </c>
      <c r="C296" s="109">
        <v>297</v>
      </c>
      <c r="D296" s="107">
        <v>88.635644034285903</v>
      </c>
      <c r="E296" s="112">
        <v>3.3507964345034251</v>
      </c>
      <c r="F296">
        <v>1</v>
      </c>
      <c r="G296" s="117">
        <v>118800</v>
      </c>
      <c r="H296" s="109">
        <v>297</v>
      </c>
      <c r="I296" s="109">
        <v>0</v>
      </c>
      <c r="J296" s="117">
        <v>0</v>
      </c>
      <c r="K296" s="109">
        <v>0</v>
      </c>
      <c r="L296" s="109">
        <v>1</v>
      </c>
      <c r="M296" s="117">
        <v>118800</v>
      </c>
      <c r="N296" s="117">
        <v>297</v>
      </c>
      <c r="O296" s="117">
        <v>0</v>
      </c>
      <c r="P296" s="120">
        <v>0</v>
      </c>
      <c r="Q296" s="120">
        <v>0</v>
      </c>
      <c r="R296" s="120">
        <v>0</v>
      </c>
      <c r="S296" s="117">
        <v>118800</v>
      </c>
      <c r="T296" s="117">
        <v>117375</v>
      </c>
      <c r="U296" s="117">
        <v>117375</v>
      </c>
      <c r="V296" s="117">
        <v>111506</v>
      </c>
      <c r="W296" s="117">
        <v>5869</v>
      </c>
      <c r="X296" s="117">
        <v>117375</v>
      </c>
      <c r="Y296" s="117">
        <v>0</v>
      </c>
      <c r="Z296" s="117">
        <v>118719</v>
      </c>
      <c r="AA296" s="117">
        <v>-1344</v>
      </c>
      <c r="AB296" s="117">
        <v>112783</v>
      </c>
      <c r="AC296" s="117">
        <v>4592</v>
      </c>
      <c r="AD296" s="117">
        <v>117375</v>
      </c>
      <c r="AE296">
        <v>0</v>
      </c>
    </row>
    <row r="297" spans="1:31" x14ac:dyDescent="0.35">
      <c r="A297">
        <v>4571</v>
      </c>
      <c r="B297" t="s">
        <v>134</v>
      </c>
      <c r="C297" s="109">
        <v>410</v>
      </c>
      <c r="D297" s="107">
        <v>418.53116746042502</v>
      </c>
      <c r="E297" s="112">
        <v>0.97961641061957061</v>
      </c>
      <c r="F297">
        <v>1</v>
      </c>
      <c r="G297" s="117">
        <v>164000</v>
      </c>
      <c r="H297" s="109">
        <v>410</v>
      </c>
      <c r="I297" s="109">
        <v>0</v>
      </c>
      <c r="J297" s="117">
        <v>0</v>
      </c>
      <c r="K297" s="109">
        <v>0</v>
      </c>
      <c r="L297" s="109">
        <v>1</v>
      </c>
      <c r="M297" s="117">
        <v>164000</v>
      </c>
      <c r="N297" s="117">
        <v>410</v>
      </c>
      <c r="O297" s="117">
        <v>0</v>
      </c>
      <c r="P297" s="120">
        <v>0</v>
      </c>
      <c r="Q297" s="120">
        <v>0</v>
      </c>
      <c r="R297" s="120">
        <v>0</v>
      </c>
      <c r="S297" s="117">
        <v>164000</v>
      </c>
      <c r="T297" s="117">
        <v>162032</v>
      </c>
      <c r="U297" s="117">
        <v>162032</v>
      </c>
      <c r="V297" s="117">
        <v>153930</v>
      </c>
      <c r="W297" s="117">
        <v>8102</v>
      </c>
      <c r="X297" s="117">
        <v>162032</v>
      </c>
      <c r="Y297" s="117">
        <v>0</v>
      </c>
      <c r="Z297" s="117">
        <v>163889</v>
      </c>
      <c r="AA297" s="117">
        <v>-1857</v>
      </c>
      <c r="AB297" s="117">
        <v>155695</v>
      </c>
      <c r="AC297" s="117">
        <v>6337</v>
      </c>
      <c r="AD297" s="117">
        <v>162032</v>
      </c>
      <c r="AE297">
        <v>0</v>
      </c>
    </row>
    <row r="298" spans="1:31" x14ac:dyDescent="0.35">
      <c r="A298">
        <v>4578</v>
      </c>
      <c r="B298" t="s">
        <v>326</v>
      </c>
      <c r="C298" s="109">
        <v>1359</v>
      </c>
      <c r="D298" s="107">
        <v>73.010726856446595</v>
      </c>
      <c r="E298" s="112">
        <v>18.613703198326739</v>
      </c>
      <c r="F298">
        <v>0</v>
      </c>
      <c r="G298" s="117">
        <v>0</v>
      </c>
      <c r="H298" s="109">
        <v>0</v>
      </c>
      <c r="I298" s="109">
        <v>0</v>
      </c>
      <c r="J298" s="117">
        <v>0</v>
      </c>
      <c r="K298" s="109">
        <v>0</v>
      </c>
      <c r="L298" s="109">
        <v>0</v>
      </c>
      <c r="M298" s="117">
        <v>0</v>
      </c>
      <c r="N298" s="117">
        <v>0</v>
      </c>
      <c r="O298" s="117">
        <v>0</v>
      </c>
      <c r="P298" s="120">
        <v>0</v>
      </c>
      <c r="Q298" s="120">
        <v>0</v>
      </c>
      <c r="R298" s="120">
        <v>0</v>
      </c>
      <c r="S298" s="117">
        <v>0</v>
      </c>
      <c r="T298" s="117">
        <v>0</v>
      </c>
      <c r="U298" s="117">
        <v>0</v>
      </c>
      <c r="V298" s="117">
        <v>0</v>
      </c>
      <c r="W298" s="117">
        <v>0</v>
      </c>
      <c r="X298" s="117">
        <v>0</v>
      </c>
      <c r="Y298" s="117">
        <v>0</v>
      </c>
      <c r="Z298" s="117">
        <v>0</v>
      </c>
      <c r="AA298" s="117">
        <v>0</v>
      </c>
      <c r="AB298" s="117">
        <v>0</v>
      </c>
      <c r="AC298" s="117">
        <v>0</v>
      </c>
      <c r="AD298" s="117">
        <v>0</v>
      </c>
      <c r="AE298">
        <v>0</v>
      </c>
    </row>
    <row r="299" spans="1:31" x14ac:dyDescent="0.35">
      <c r="A299">
        <v>4606</v>
      </c>
      <c r="B299" t="s">
        <v>135</v>
      </c>
      <c r="C299" s="109">
        <v>365</v>
      </c>
      <c r="D299" s="107">
        <v>90.600211999622502</v>
      </c>
      <c r="E299" s="112">
        <v>4.0286881448083234</v>
      </c>
      <c r="F299">
        <v>1</v>
      </c>
      <c r="G299" s="117">
        <v>146000</v>
      </c>
      <c r="H299" s="109">
        <v>365</v>
      </c>
      <c r="I299" s="109">
        <v>0</v>
      </c>
      <c r="J299" s="117">
        <v>0</v>
      </c>
      <c r="K299" s="109">
        <v>0</v>
      </c>
      <c r="L299" s="109">
        <v>1</v>
      </c>
      <c r="M299" s="117">
        <v>146000</v>
      </c>
      <c r="N299" s="117">
        <v>365</v>
      </c>
      <c r="O299" s="117">
        <v>0</v>
      </c>
      <c r="P299" s="120">
        <v>0</v>
      </c>
      <c r="Q299" s="120">
        <v>0</v>
      </c>
      <c r="R299" s="120">
        <v>0</v>
      </c>
      <c r="S299" s="117">
        <v>146000</v>
      </c>
      <c r="T299" s="117">
        <v>144248</v>
      </c>
      <c r="U299" s="117">
        <v>144248</v>
      </c>
      <c r="V299" s="117">
        <v>137036</v>
      </c>
      <c r="W299" s="117">
        <v>7212</v>
      </c>
      <c r="X299" s="117">
        <v>144248</v>
      </c>
      <c r="Y299" s="117">
        <v>0</v>
      </c>
      <c r="Z299" s="117">
        <v>145901</v>
      </c>
      <c r="AA299" s="117">
        <v>-1653</v>
      </c>
      <c r="AB299" s="117">
        <v>138606</v>
      </c>
      <c r="AC299" s="117">
        <v>5642</v>
      </c>
      <c r="AD299" s="117">
        <v>144248</v>
      </c>
      <c r="AE299">
        <v>0</v>
      </c>
    </row>
    <row r="300" spans="1:31" x14ac:dyDescent="0.35">
      <c r="A300">
        <v>4613</v>
      </c>
      <c r="B300" t="s">
        <v>327</v>
      </c>
      <c r="C300" s="109">
        <v>4005</v>
      </c>
      <c r="D300" s="107">
        <v>183.95319788435199</v>
      </c>
      <c r="E300" s="112">
        <v>21.771842218898907</v>
      </c>
      <c r="F300">
        <v>0</v>
      </c>
      <c r="G300" s="117">
        <v>0</v>
      </c>
      <c r="H300" s="109">
        <v>0</v>
      </c>
      <c r="I300" s="109">
        <v>0</v>
      </c>
      <c r="J300" s="117">
        <v>0</v>
      </c>
      <c r="K300" s="109">
        <v>0</v>
      </c>
      <c r="L300" s="109">
        <v>0</v>
      </c>
      <c r="M300" s="117">
        <v>0</v>
      </c>
      <c r="N300" s="117">
        <v>0</v>
      </c>
      <c r="O300" s="117">
        <v>0</v>
      </c>
      <c r="P300" s="120">
        <v>0</v>
      </c>
      <c r="Q300" s="120">
        <v>0</v>
      </c>
      <c r="R300" s="120">
        <v>0</v>
      </c>
      <c r="S300" s="117">
        <v>0</v>
      </c>
      <c r="T300" s="117">
        <v>0</v>
      </c>
      <c r="U300" s="117">
        <v>0</v>
      </c>
      <c r="V300" s="117">
        <v>0</v>
      </c>
      <c r="W300" s="117">
        <v>0</v>
      </c>
      <c r="X300" s="117">
        <v>0</v>
      </c>
      <c r="Y300" s="117">
        <v>0</v>
      </c>
      <c r="Z300" s="117">
        <v>0</v>
      </c>
      <c r="AA300" s="117">
        <v>0</v>
      </c>
      <c r="AB300" s="117">
        <v>0</v>
      </c>
      <c r="AC300" s="117">
        <v>0</v>
      </c>
      <c r="AD300" s="117">
        <v>0</v>
      </c>
      <c r="AE300">
        <v>0</v>
      </c>
    </row>
    <row r="301" spans="1:31" x14ac:dyDescent="0.35">
      <c r="A301">
        <v>4620</v>
      </c>
      <c r="B301" t="s">
        <v>445</v>
      </c>
      <c r="C301" s="109">
        <v>17730</v>
      </c>
      <c r="D301" s="107">
        <v>100.98033717922</v>
      </c>
      <c r="E301" s="112">
        <v>175.5787363685742</v>
      </c>
      <c r="F301">
        <v>0</v>
      </c>
      <c r="G301" s="117">
        <v>0</v>
      </c>
      <c r="H301" s="109">
        <v>0</v>
      </c>
      <c r="I301" s="109">
        <v>0</v>
      </c>
      <c r="J301" s="117">
        <v>0</v>
      </c>
      <c r="K301" s="109">
        <v>0</v>
      </c>
      <c r="L301" s="109">
        <v>0</v>
      </c>
      <c r="M301" s="117">
        <v>0</v>
      </c>
      <c r="N301" s="117">
        <v>0</v>
      </c>
      <c r="O301" s="117">
        <v>0</v>
      </c>
      <c r="P301" s="120">
        <v>0</v>
      </c>
      <c r="Q301" s="120">
        <v>0</v>
      </c>
      <c r="R301" s="120">
        <v>0</v>
      </c>
      <c r="S301" s="117">
        <v>0</v>
      </c>
      <c r="T301" s="117">
        <v>0</v>
      </c>
      <c r="U301" s="117">
        <v>0</v>
      </c>
      <c r="V301" s="117">
        <v>0</v>
      </c>
      <c r="W301" s="117">
        <v>0</v>
      </c>
      <c r="X301" s="117">
        <v>0</v>
      </c>
      <c r="Y301" s="117">
        <v>0</v>
      </c>
      <c r="Z301" s="117">
        <v>0</v>
      </c>
      <c r="AA301" s="117">
        <v>0</v>
      </c>
      <c r="AB301" s="117">
        <v>0</v>
      </c>
      <c r="AC301" s="117">
        <v>0</v>
      </c>
      <c r="AD301" s="117">
        <v>0</v>
      </c>
      <c r="AE301">
        <v>0</v>
      </c>
    </row>
    <row r="302" spans="1:31" x14ac:dyDescent="0.35">
      <c r="A302">
        <v>4627</v>
      </c>
      <c r="B302" t="s">
        <v>328</v>
      </c>
      <c r="C302" s="109">
        <v>588</v>
      </c>
      <c r="D302" s="107">
        <v>17.403535998889001</v>
      </c>
      <c r="E302" s="112">
        <v>33.786237465624026</v>
      </c>
      <c r="F302">
        <v>0</v>
      </c>
      <c r="G302" s="117">
        <v>0</v>
      </c>
      <c r="H302" s="109">
        <v>0</v>
      </c>
      <c r="I302" s="109">
        <v>0</v>
      </c>
      <c r="J302" s="117">
        <v>0</v>
      </c>
      <c r="K302" s="109">
        <v>0</v>
      </c>
      <c r="L302" s="109">
        <v>0</v>
      </c>
      <c r="M302" s="117">
        <v>0</v>
      </c>
      <c r="N302" s="117">
        <v>0</v>
      </c>
      <c r="O302" s="117">
        <v>0</v>
      </c>
      <c r="P302" s="120">
        <v>0</v>
      </c>
      <c r="Q302" s="120">
        <v>0</v>
      </c>
      <c r="R302" s="120">
        <v>0</v>
      </c>
      <c r="S302" s="117">
        <v>0</v>
      </c>
      <c r="T302" s="117">
        <v>0</v>
      </c>
      <c r="U302" s="117">
        <v>0</v>
      </c>
      <c r="V302" s="117">
        <v>0</v>
      </c>
      <c r="W302" s="117">
        <v>0</v>
      </c>
      <c r="X302" s="117">
        <v>0</v>
      </c>
      <c r="Y302" s="117">
        <v>0</v>
      </c>
      <c r="Z302" s="117">
        <v>0</v>
      </c>
      <c r="AA302" s="117">
        <v>0</v>
      </c>
      <c r="AB302" s="117">
        <v>0</v>
      </c>
      <c r="AC302" s="117">
        <v>0</v>
      </c>
      <c r="AD302" s="117">
        <v>0</v>
      </c>
      <c r="AE302">
        <v>0</v>
      </c>
    </row>
    <row r="303" spans="1:31" x14ac:dyDescent="0.35">
      <c r="A303">
        <v>4634</v>
      </c>
      <c r="B303" t="s">
        <v>136</v>
      </c>
      <c r="C303" s="109">
        <v>487</v>
      </c>
      <c r="D303" s="107">
        <v>60.136054307899997</v>
      </c>
      <c r="E303" s="112">
        <v>8.0983031827550978</v>
      </c>
      <c r="F303">
        <v>1</v>
      </c>
      <c r="G303" s="117">
        <v>194800</v>
      </c>
      <c r="H303" s="109">
        <v>487</v>
      </c>
      <c r="I303" s="109">
        <v>0</v>
      </c>
      <c r="J303" s="117">
        <v>0</v>
      </c>
      <c r="K303" s="109">
        <v>0</v>
      </c>
      <c r="L303" s="109">
        <v>1</v>
      </c>
      <c r="M303" s="117">
        <v>194800</v>
      </c>
      <c r="N303" s="117">
        <v>487</v>
      </c>
      <c r="O303" s="117">
        <v>0</v>
      </c>
      <c r="P303" s="120">
        <v>0</v>
      </c>
      <c r="Q303" s="120">
        <v>0</v>
      </c>
      <c r="R303" s="120">
        <v>0</v>
      </c>
      <c r="S303" s="117">
        <v>194800</v>
      </c>
      <c r="T303" s="117">
        <v>192463</v>
      </c>
      <c r="U303" s="117">
        <v>192463</v>
      </c>
      <c r="V303" s="117">
        <v>182840</v>
      </c>
      <c r="W303" s="117">
        <v>9623</v>
      </c>
      <c r="X303" s="117">
        <v>192463</v>
      </c>
      <c r="Y303" s="117">
        <v>0</v>
      </c>
      <c r="Z303" s="117">
        <v>194668</v>
      </c>
      <c r="AA303" s="117">
        <v>-2205</v>
      </c>
      <c r="AB303" s="117">
        <v>184935</v>
      </c>
      <c r="AC303" s="117">
        <v>7528</v>
      </c>
      <c r="AD303" s="117">
        <v>192463</v>
      </c>
      <c r="AE303">
        <v>0</v>
      </c>
    </row>
    <row r="304" spans="1:31" x14ac:dyDescent="0.35">
      <c r="A304">
        <v>4641</v>
      </c>
      <c r="B304" t="s">
        <v>137</v>
      </c>
      <c r="C304" s="109">
        <v>753</v>
      </c>
      <c r="D304" s="107">
        <v>91.431961622976999</v>
      </c>
      <c r="E304" s="112">
        <v>8.2356321206912604</v>
      </c>
      <c r="F304">
        <v>0</v>
      </c>
      <c r="G304" s="117">
        <v>0</v>
      </c>
      <c r="H304" s="109">
        <v>0</v>
      </c>
      <c r="I304" s="109">
        <v>1</v>
      </c>
      <c r="J304" s="117">
        <v>75300</v>
      </c>
      <c r="K304" s="109">
        <v>753</v>
      </c>
      <c r="L304" s="109">
        <v>1</v>
      </c>
      <c r="M304" s="117">
        <v>75300</v>
      </c>
      <c r="N304" s="117">
        <v>753</v>
      </c>
      <c r="O304" s="117">
        <v>77000</v>
      </c>
      <c r="P304" s="120">
        <v>0</v>
      </c>
      <c r="Q304" s="120">
        <v>0</v>
      </c>
      <c r="R304" s="120">
        <v>0</v>
      </c>
      <c r="S304" s="117">
        <v>75300</v>
      </c>
      <c r="T304" s="117">
        <v>74397</v>
      </c>
      <c r="U304" s="117">
        <v>74397</v>
      </c>
      <c r="V304" s="117">
        <v>70677</v>
      </c>
      <c r="W304" s="117">
        <v>3720</v>
      </c>
      <c r="X304" s="117">
        <v>74397</v>
      </c>
      <c r="Y304" s="117">
        <v>0</v>
      </c>
      <c r="Z304" s="117">
        <v>75249</v>
      </c>
      <c r="AA304" s="117">
        <v>-852</v>
      </c>
      <c r="AB304" s="117">
        <v>71487</v>
      </c>
      <c r="AC304" s="117">
        <v>2910</v>
      </c>
      <c r="AD304" s="117">
        <v>74397</v>
      </c>
      <c r="AE304">
        <v>0</v>
      </c>
    </row>
    <row r="305" spans="1:31" x14ac:dyDescent="0.35">
      <c r="A305">
        <v>4686</v>
      </c>
      <c r="B305" t="s">
        <v>329</v>
      </c>
      <c r="C305" s="109">
        <v>322</v>
      </c>
      <c r="D305" s="107">
        <v>30.960968950843</v>
      </c>
      <c r="E305" s="112">
        <v>10.400191302515182</v>
      </c>
      <c r="F305">
        <v>0</v>
      </c>
      <c r="G305" s="117">
        <v>0</v>
      </c>
      <c r="H305" s="109">
        <v>0</v>
      </c>
      <c r="I305" s="109">
        <v>0</v>
      </c>
      <c r="J305" s="117">
        <v>0</v>
      </c>
      <c r="K305" s="109">
        <v>0</v>
      </c>
      <c r="L305" s="109">
        <v>0</v>
      </c>
      <c r="M305" s="117">
        <v>0</v>
      </c>
      <c r="N305" s="117">
        <v>0</v>
      </c>
      <c r="O305" s="117">
        <v>0</v>
      </c>
      <c r="P305" s="120">
        <v>0</v>
      </c>
      <c r="Q305" s="120">
        <v>0</v>
      </c>
      <c r="R305" s="120">
        <v>0</v>
      </c>
      <c r="S305" s="117">
        <v>0</v>
      </c>
      <c r="T305" s="117">
        <v>0</v>
      </c>
      <c r="U305" s="117">
        <v>0</v>
      </c>
      <c r="V305" s="117">
        <v>0</v>
      </c>
      <c r="W305" s="117">
        <v>0</v>
      </c>
      <c r="X305" s="117">
        <v>0</v>
      </c>
      <c r="Y305" s="117">
        <v>0</v>
      </c>
      <c r="Z305" s="117">
        <v>0</v>
      </c>
      <c r="AA305" s="117">
        <v>0</v>
      </c>
      <c r="AB305" s="117">
        <v>0</v>
      </c>
      <c r="AC305" s="117">
        <v>0</v>
      </c>
      <c r="AD305" s="117">
        <v>0</v>
      </c>
      <c r="AE305">
        <v>0</v>
      </c>
    </row>
    <row r="306" spans="1:31" x14ac:dyDescent="0.35">
      <c r="A306">
        <v>4753</v>
      </c>
      <c r="B306" t="s">
        <v>330</v>
      </c>
      <c r="C306" s="109">
        <v>2631</v>
      </c>
      <c r="D306" s="107">
        <v>241.040673801411</v>
      </c>
      <c r="E306" s="112">
        <v>10.915170284363015</v>
      </c>
      <c r="F306">
        <v>0</v>
      </c>
      <c r="G306" s="117">
        <v>0</v>
      </c>
      <c r="H306" s="109">
        <v>0</v>
      </c>
      <c r="I306" s="109">
        <v>0</v>
      </c>
      <c r="J306" s="117">
        <v>0</v>
      </c>
      <c r="K306" s="109">
        <v>0</v>
      </c>
      <c r="L306" s="109">
        <v>0</v>
      </c>
      <c r="M306" s="117">
        <v>0</v>
      </c>
      <c r="N306" s="117">
        <v>0</v>
      </c>
      <c r="O306" s="117">
        <v>0</v>
      </c>
      <c r="P306" s="120">
        <v>0</v>
      </c>
      <c r="Q306" s="120">
        <v>0</v>
      </c>
      <c r="R306" s="120">
        <v>0</v>
      </c>
      <c r="S306" s="117">
        <v>0</v>
      </c>
      <c r="T306" s="117">
        <v>0</v>
      </c>
      <c r="U306" s="117">
        <v>0</v>
      </c>
      <c r="V306" s="117">
        <v>0</v>
      </c>
      <c r="W306" s="117">
        <v>0</v>
      </c>
      <c r="X306" s="117">
        <v>0</v>
      </c>
      <c r="Y306" s="117">
        <v>0</v>
      </c>
      <c r="Z306" s="117">
        <v>0</v>
      </c>
      <c r="AA306" s="117">
        <v>0</v>
      </c>
      <c r="AB306" s="117">
        <v>0</v>
      </c>
      <c r="AC306" s="117">
        <v>0</v>
      </c>
      <c r="AD306" s="117">
        <v>0</v>
      </c>
      <c r="AE306">
        <v>0</v>
      </c>
    </row>
    <row r="307" spans="1:31" x14ac:dyDescent="0.35">
      <c r="A307">
        <v>4760</v>
      </c>
      <c r="B307" t="s">
        <v>139</v>
      </c>
      <c r="C307" s="109">
        <v>637</v>
      </c>
      <c r="D307" s="107">
        <v>111.528038891817</v>
      </c>
      <c r="E307" s="112">
        <v>5.7115681969257484</v>
      </c>
      <c r="F307">
        <v>1</v>
      </c>
      <c r="G307" s="117">
        <v>254800</v>
      </c>
      <c r="H307" s="109">
        <v>637</v>
      </c>
      <c r="I307" s="109">
        <v>0</v>
      </c>
      <c r="J307" s="117">
        <v>0</v>
      </c>
      <c r="K307" s="109">
        <v>0</v>
      </c>
      <c r="L307" s="109">
        <v>1</v>
      </c>
      <c r="M307" s="117">
        <v>254800</v>
      </c>
      <c r="N307" s="117">
        <v>637</v>
      </c>
      <c r="O307" s="117">
        <v>0</v>
      </c>
      <c r="P307" s="120">
        <v>0</v>
      </c>
      <c r="Q307" s="120">
        <v>0</v>
      </c>
      <c r="R307" s="120">
        <v>0</v>
      </c>
      <c r="S307" s="117">
        <v>254800</v>
      </c>
      <c r="T307" s="117">
        <v>251743</v>
      </c>
      <c r="U307" s="117">
        <v>251743</v>
      </c>
      <c r="V307" s="117">
        <v>239156</v>
      </c>
      <c r="W307" s="117">
        <v>12587</v>
      </c>
      <c r="X307" s="117">
        <v>251743</v>
      </c>
      <c r="Y307" s="117">
        <v>0</v>
      </c>
      <c r="Z307" s="117">
        <v>254627</v>
      </c>
      <c r="AA307" s="117">
        <v>-2884</v>
      </c>
      <c r="AB307" s="117">
        <v>241896</v>
      </c>
      <c r="AC307" s="117">
        <v>9847</v>
      </c>
      <c r="AD307" s="117">
        <v>251743</v>
      </c>
      <c r="AE307">
        <v>0</v>
      </c>
    </row>
    <row r="308" spans="1:31" x14ac:dyDescent="0.35">
      <c r="A308">
        <v>4781</v>
      </c>
      <c r="B308" t="s">
        <v>331</v>
      </c>
      <c r="C308" s="109">
        <v>2374</v>
      </c>
      <c r="D308" s="107">
        <v>384.44783477392002</v>
      </c>
      <c r="E308" s="112">
        <v>6.1750900519340011</v>
      </c>
      <c r="F308">
        <v>0</v>
      </c>
      <c r="G308" s="117">
        <v>0</v>
      </c>
      <c r="H308" s="109">
        <v>0</v>
      </c>
      <c r="I308" s="109">
        <v>0</v>
      </c>
      <c r="J308" s="117">
        <v>0</v>
      </c>
      <c r="K308" s="109">
        <v>0</v>
      </c>
      <c r="L308" s="109">
        <v>0</v>
      </c>
      <c r="M308" s="117">
        <v>0</v>
      </c>
      <c r="N308" s="117">
        <v>0</v>
      </c>
      <c r="O308" s="117">
        <v>0</v>
      </c>
      <c r="P308" s="120">
        <v>0</v>
      </c>
      <c r="Q308" s="120">
        <v>0</v>
      </c>
      <c r="R308" s="120">
        <v>0</v>
      </c>
      <c r="S308" s="117">
        <v>0</v>
      </c>
      <c r="T308" s="117">
        <v>0</v>
      </c>
      <c r="U308" s="117">
        <v>0</v>
      </c>
      <c r="V308" s="117">
        <v>0</v>
      </c>
      <c r="W308" s="117">
        <v>0</v>
      </c>
      <c r="X308" s="117">
        <v>0</v>
      </c>
      <c r="Y308" s="117">
        <v>0</v>
      </c>
      <c r="Z308" s="117">
        <v>0</v>
      </c>
      <c r="AA308" s="117">
        <v>0</v>
      </c>
      <c r="AB308" s="117">
        <v>0</v>
      </c>
      <c r="AC308" s="117">
        <v>0</v>
      </c>
      <c r="AD308" s="117">
        <v>0</v>
      </c>
      <c r="AE308">
        <v>0</v>
      </c>
    </row>
    <row r="309" spans="1:31" x14ac:dyDescent="0.35">
      <c r="A309">
        <v>4795</v>
      </c>
      <c r="B309" t="s">
        <v>140</v>
      </c>
      <c r="C309" s="109">
        <v>498</v>
      </c>
      <c r="D309" s="107">
        <v>282.56387555005301</v>
      </c>
      <c r="E309" s="112">
        <v>1.7624333578755182</v>
      </c>
      <c r="F309">
        <v>1</v>
      </c>
      <c r="G309" s="117">
        <v>199200</v>
      </c>
      <c r="H309" s="109">
        <v>498</v>
      </c>
      <c r="I309" s="109">
        <v>0</v>
      </c>
      <c r="J309" s="117">
        <v>0</v>
      </c>
      <c r="K309" s="109">
        <v>0</v>
      </c>
      <c r="L309" s="109">
        <v>1</v>
      </c>
      <c r="M309" s="117">
        <v>199200</v>
      </c>
      <c r="N309" s="117">
        <v>498</v>
      </c>
      <c r="O309" s="117">
        <v>0</v>
      </c>
      <c r="P309" s="120">
        <v>0</v>
      </c>
      <c r="Q309" s="120">
        <v>0</v>
      </c>
      <c r="R309" s="120">
        <v>0</v>
      </c>
      <c r="S309" s="117">
        <v>199200</v>
      </c>
      <c r="T309" s="117">
        <v>196810</v>
      </c>
      <c r="U309" s="117">
        <v>196810</v>
      </c>
      <c r="V309" s="117">
        <v>186970</v>
      </c>
      <c r="W309" s="117">
        <v>9840</v>
      </c>
      <c r="X309" s="117">
        <v>196810</v>
      </c>
      <c r="Y309" s="117">
        <v>0</v>
      </c>
      <c r="Z309" s="117">
        <v>199065</v>
      </c>
      <c r="AA309" s="117">
        <v>-2255</v>
      </c>
      <c r="AB309" s="117">
        <v>189112</v>
      </c>
      <c r="AC309" s="117">
        <v>7698</v>
      </c>
      <c r="AD309" s="117">
        <v>196810</v>
      </c>
      <c r="AE309">
        <v>0</v>
      </c>
    </row>
    <row r="310" spans="1:31" x14ac:dyDescent="0.35">
      <c r="A310">
        <v>4802</v>
      </c>
      <c r="B310" t="s">
        <v>332</v>
      </c>
      <c r="C310" s="109">
        <v>2199</v>
      </c>
      <c r="D310" s="107">
        <v>236.204245565945</v>
      </c>
      <c r="E310" s="112">
        <v>9.3097395211131762</v>
      </c>
      <c r="F310">
        <v>0</v>
      </c>
      <c r="G310" s="117">
        <v>0</v>
      </c>
      <c r="H310" s="109">
        <v>0</v>
      </c>
      <c r="I310" s="109">
        <v>0</v>
      </c>
      <c r="J310" s="117">
        <v>0</v>
      </c>
      <c r="K310" s="109">
        <v>0</v>
      </c>
      <c r="L310" s="109">
        <v>0</v>
      </c>
      <c r="M310" s="117">
        <v>0</v>
      </c>
      <c r="N310" s="117">
        <v>0</v>
      </c>
      <c r="O310" s="117">
        <v>0</v>
      </c>
      <c r="P310" s="120">
        <v>0</v>
      </c>
      <c r="Q310" s="120">
        <v>0</v>
      </c>
      <c r="R310" s="120">
        <v>0</v>
      </c>
      <c r="S310" s="117">
        <v>0</v>
      </c>
      <c r="T310" s="117">
        <v>0</v>
      </c>
      <c r="U310" s="117">
        <v>0</v>
      </c>
      <c r="V310" s="117">
        <v>0</v>
      </c>
      <c r="W310" s="117">
        <v>0</v>
      </c>
      <c r="X310" s="117">
        <v>0</v>
      </c>
      <c r="Y310" s="117">
        <v>0</v>
      </c>
      <c r="Z310" s="117">
        <v>0</v>
      </c>
      <c r="AA310" s="117">
        <v>0</v>
      </c>
      <c r="AB310" s="117">
        <v>0</v>
      </c>
      <c r="AC310" s="117">
        <v>0</v>
      </c>
      <c r="AD310" s="117">
        <v>0</v>
      </c>
      <c r="AE310">
        <v>0</v>
      </c>
    </row>
    <row r="311" spans="1:31" x14ac:dyDescent="0.35">
      <c r="A311">
        <v>4851</v>
      </c>
      <c r="B311" t="s">
        <v>333</v>
      </c>
      <c r="C311" s="109">
        <v>1298</v>
      </c>
      <c r="D311" s="107">
        <v>261.26901532808898</v>
      </c>
      <c r="E311" s="112">
        <v>4.9680594477306634</v>
      </c>
      <c r="F311">
        <v>0</v>
      </c>
      <c r="G311" s="117">
        <v>0</v>
      </c>
      <c r="H311" s="109">
        <v>0</v>
      </c>
      <c r="I311" s="109">
        <v>0</v>
      </c>
      <c r="J311" s="117">
        <v>0</v>
      </c>
      <c r="K311" s="109">
        <v>0</v>
      </c>
      <c r="L311" s="109">
        <v>0</v>
      </c>
      <c r="M311" s="117">
        <v>0</v>
      </c>
      <c r="N311" s="117">
        <v>0</v>
      </c>
      <c r="O311" s="117">
        <v>0</v>
      </c>
      <c r="P311" s="120">
        <v>0</v>
      </c>
      <c r="Q311" s="120">
        <v>0</v>
      </c>
      <c r="R311" s="120">
        <v>0</v>
      </c>
      <c r="S311" s="117">
        <v>0</v>
      </c>
      <c r="T311" s="117">
        <v>0</v>
      </c>
      <c r="U311" s="117">
        <v>0</v>
      </c>
      <c r="V311" s="117">
        <v>0</v>
      </c>
      <c r="W311" s="117">
        <v>0</v>
      </c>
      <c r="X311" s="117">
        <v>0</v>
      </c>
      <c r="Y311" s="117">
        <v>0</v>
      </c>
      <c r="Z311" s="117">
        <v>0</v>
      </c>
      <c r="AA311" s="117">
        <v>0</v>
      </c>
      <c r="AB311" s="117">
        <v>0</v>
      </c>
      <c r="AC311" s="117">
        <v>0</v>
      </c>
      <c r="AD311" s="117">
        <v>0</v>
      </c>
      <c r="AE311">
        <v>0</v>
      </c>
    </row>
    <row r="312" spans="1:31" x14ac:dyDescent="0.35">
      <c r="A312">
        <v>3122</v>
      </c>
      <c r="B312" t="s">
        <v>276</v>
      </c>
      <c r="C312" s="109">
        <v>386</v>
      </c>
      <c r="D312" s="107">
        <v>6.4851071791328296</v>
      </c>
      <c r="E312" s="112">
        <v>59.520990068141764</v>
      </c>
      <c r="F312">
        <v>0</v>
      </c>
      <c r="G312" s="117">
        <v>0</v>
      </c>
      <c r="H312" s="109">
        <v>0</v>
      </c>
      <c r="I312" s="109">
        <v>0</v>
      </c>
      <c r="J312" s="117">
        <v>0</v>
      </c>
      <c r="K312" s="109">
        <v>0</v>
      </c>
      <c r="L312" s="109">
        <v>0</v>
      </c>
      <c r="M312" s="117">
        <v>0</v>
      </c>
      <c r="N312" s="117">
        <v>0</v>
      </c>
      <c r="O312" s="117">
        <v>0</v>
      </c>
      <c r="P312" s="120">
        <v>0</v>
      </c>
      <c r="Q312" s="120">
        <v>0</v>
      </c>
      <c r="R312" s="120">
        <v>0</v>
      </c>
      <c r="S312" s="117">
        <v>0</v>
      </c>
      <c r="T312" s="117">
        <v>0</v>
      </c>
      <c r="U312" s="117">
        <v>0</v>
      </c>
      <c r="V312" s="117">
        <v>0</v>
      </c>
      <c r="W312" s="117">
        <v>0</v>
      </c>
      <c r="X312" s="117">
        <v>0</v>
      </c>
      <c r="Y312" s="117">
        <v>0</v>
      </c>
      <c r="Z312" s="117">
        <v>0</v>
      </c>
      <c r="AA312" s="117">
        <v>0</v>
      </c>
      <c r="AB312" s="117">
        <v>0</v>
      </c>
      <c r="AC312" s="117">
        <v>0</v>
      </c>
      <c r="AD312" s="117">
        <v>0</v>
      </c>
      <c r="AE312">
        <v>0</v>
      </c>
    </row>
    <row r="313" spans="1:31" x14ac:dyDescent="0.35">
      <c r="A313">
        <v>4865</v>
      </c>
      <c r="B313" t="s">
        <v>141</v>
      </c>
      <c r="C313" s="109">
        <v>390</v>
      </c>
      <c r="D313" s="107">
        <v>75.458679543595807</v>
      </c>
      <c r="E313" s="112">
        <v>5.1683915271096126</v>
      </c>
      <c r="F313">
        <v>1</v>
      </c>
      <c r="G313" s="117">
        <v>156000</v>
      </c>
      <c r="H313" s="109">
        <v>390</v>
      </c>
      <c r="I313" s="109">
        <v>0</v>
      </c>
      <c r="J313" s="117">
        <v>0</v>
      </c>
      <c r="K313" s="109">
        <v>0</v>
      </c>
      <c r="L313" s="109">
        <v>1</v>
      </c>
      <c r="M313" s="117">
        <v>156000</v>
      </c>
      <c r="N313" s="117">
        <v>390</v>
      </c>
      <c r="O313" s="117">
        <v>0</v>
      </c>
      <c r="P313" s="120">
        <v>0</v>
      </c>
      <c r="Q313" s="120">
        <v>0</v>
      </c>
      <c r="R313" s="120">
        <v>0</v>
      </c>
      <c r="S313" s="117">
        <v>156000</v>
      </c>
      <c r="T313" s="117">
        <v>154128</v>
      </c>
      <c r="U313" s="117">
        <v>154128</v>
      </c>
      <c r="V313" s="117">
        <v>146422</v>
      </c>
      <c r="W313" s="117">
        <v>7706</v>
      </c>
      <c r="X313" s="117">
        <v>154128</v>
      </c>
      <c r="Y313" s="117">
        <v>0</v>
      </c>
      <c r="Z313" s="117">
        <v>155894</v>
      </c>
      <c r="AA313" s="117">
        <v>-1766</v>
      </c>
      <c r="AB313" s="117">
        <v>148099</v>
      </c>
      <c r="AC313" s="117">
        <v>6029</v>
      </c>
      <c r="AD313" s="117">
        <v>154128</v>
      </c>
      <c r="AE313">
        <v>0</v>
      </c>
    </row>
    <row r="314" spans="1:31" x14ac:dyDescent="0.35">
      <c r="A314">
        <v>4872</v>
      </c>
      <c r="B314" t="s">
        <v>334</v>
      </c>
      <c r="C314" s="109">
        <v>1519</v>
      </c>
      <c r="D314" s="107">
        <v>112.33900454681999</v>
      </c>
      <c r="E314" s="112">
        <v>13.521572548445718</v>
      </c>
      <c r="F314">
        <v>0</v>
      </c>
      <c r="G314" s="117">
        <v>0</v>
      </c>
      <c r="H314" s="109">
        <v>0</v>
      </c>
      <c r="I314" s="109">
        <v>0</v>
      </c>
      <c r="J314" s="117">
        <v>0</v>
      </c>
      <c r="K314" s="109">
        <v>0</v>
      </c>
      <c r="L314" s="109">
        <v>0</v>
      </c>
      <c r="M314" s="117">
        <v>0</v>
      </c>
      <c r="N314" s="117">
        <v>0</v>
      </c>
      <c r="O314" s="117">
        <v>0</v>
      </c>
      <c r="P314" s="120">
        <v>0</v>
      </c>
      <c r="Q314" s="120">
        <v>0</v>
      </c>
      <c r="R314" s="120">
        <v>0</v>
      </c>
      <c r="S314" s="117">
        <v>0</v>
      </c>
      <c r="T314" s="117">
        <v>0</v>
      </c>
      <c r="U314" s="117">
        <v>0</v>
      </c>
      <c r="V314" s="117">
        <v>0</v>
      </c>
      <c r="W314" s="117">
        <v>0</v>
      </c>
      <c r="X314" s="117">
        <v>0</v>
      </c>
      <c r="Y314" s="117">
        <v>0</v>
      </c>
      <c r="Z314" s="117">
        <v>0</v>
      </c>
      <c r="AA314" s="117">
        <v>0</v>
      </c>
      <c r="AB314" s="117">
        <v>0</v>
      </c>
      <c r="AC314" s="117">
        <v>0</v>
      </c>
      <c r="AD314" s="117">
        <v>0</v>
      </c>
      <c r="AE314">
        <v>0</v>
      </c>
    </row>
    <row r="315" spans="1:31" x14ac:dyDescent="0.35">
      <c r="A315">
        <v>4893</v>
      </c>
      <c r="B315" t="s">
        <v>335</v>
      </c>
      <c r="C315" s="109">
        <v>3444</v>
      </c>
      <c r="D315" s="107">
        <v>143.02665788350001</v>
      </c>
      <c r="E315" s="112">
        <v>24.079427226812872</v>
      </c>
      <c r="F315">
        <v>0</v>
      </c>
      <c r="G315" s="117">
        <v>0</v>
      </c>
      <c r="H315" s="109">
        <v>0</v>
      </c>
      <c r="I315" s="109">
        <v>0</v>
      </c>
      <c r="J315" s="117">
        <v>0</v>
      </c>
      <c r="K315" s="109">
        <v>0</v>
      </c>
      <c r="L315" s="109">
        <v>0</v>
      </c>
      <c r="M315" s="117">
        <v>0</v>
      </c>
      <c r="N315" s="117">
        <v>0</v>
      </c>
      <c r="O315" s="117">
        <v>0</v>
      </c>
      <c r="P315" s="120">
        <v>0</v>
      </c>
      <c r="Q315" s="120">
        <v>0</v>
      </c>
      <c r="R315" s="120">
        <v>0</v>
      </c>
      <c r="S315" s="117">
        <v>0</v>
      </c>
      <c r="T315" s="117">
        <v>0</v>
      </c>
      <c r="U315" s="117">
        <v>0</v>
      </c>
      <c r="V315" s="117">
        <v>0</v>
      </c>
      <c r="W315" s="117">
        <v>0</v>
      </c>
      <c r="X315" s="117">
        <v>0</v>
      </c>
      <c r="Y315" s="117">
        <v>0</v>
      </c>
      <c r="Z315" s="117">
        <v>0</v>
      </c>
      <c r="AA315" s="117">
        <v>0</v>
      </c>
      <c r="AB315" s="117">
        <v>0</v>
      </c>
      <c r="AC315" s="117">
        <v>0</v>
      </c>
      <c r="AD315" s="117">
        <v>0</v>
      </c>
      <c r="AE315">
        <v>0</v>
      </c>
    </row>
    <row r="316" spans="1:31" x14ac:dyDescent="0.35">
      <c r="A316">
        <v>4904</v>
      </c>
      <c r="B316" t="s">
        <v>142</v>
      </c>
      <c r="C316" s="109">
        <v>554</v>
      </c>
      <c r="D316" s="107">
        <v>209.81595795579599</v>
      </c>
      <c r="E316" s="112">
        <v>2.6404092681869158</v>
      </c>
      <c r="F316">
        <v>1</v>
      </c>
      <c r="G316" s="117">
        <v>221600</v>
      </c>
      <c r="H316" s="109">
        <v>554</v>
      </c>
      <c r="I316" s="109">
        <v>0</v>
      </c>
      <c r="J316" s="117">
        <v>0</v>
      </c>
      <c r="K316" s="109">
        <v>0</v>
      </c>
      <c r="L316" s="109">
        <v>1</v>
      </c>
      <c r="M316" s="117">
        <v>221600</v>
      </c>
      <c r="N316" s="117">
        <v>554</v>
      </c>
      <c r="O316" s="117">
        <v>0</v>
      </c>
      <c r="P316" s="120">
        <v>0</v>
      </c>
      <c r="Q316" s="120">
        <v>0</v>
      </c>
      <c r="R316" s="120">
        <v>0</v>
      </c>
      <c r="S316" s="117">
        <v>221600</v>
      </c>
      <c r="T316" s="117">
        <v>218941</v>
      </c>
      <c r="U316" s="117">
        <v>218941</v>
      </c>
      <c r="V316" s="117">
        <v>207994</v>
      </c>
      <c r="W316" s="117">
        <v>10947</v>
      </c>
      <c r="X316" s="117">
        <v>218941</v>
      </c>
      <c r="Y316" s="117">
        <v>0</v>
      </c>
      <c r="Z316" s="117">
        <v>221449</v>
      </c>
      <c r="AA316" s="117">
        <v>-2508</v>
      </c>
      <c r="AB316" s="117">
        <v>210377</v>
      </c>
      <c r="AC316" s="117">
        <v>8564</v>
      </c>
      <c r="AD316" s="117">
        <v>218941</v>
      </c>
      <c r="AE316">
        <v>0</v>
      </c>
    </row>
    <row r="317" spans="1:31" x14ac:dyDescent="0.35">
      <c r="A317">
        <v>5523</v>
      </c>
      <c r="B317" t="s">
        <v>354</v>
      </c>
      <c r="C317" s="109">
        <v>1169</v>
      </c>
      <c r="D317" s="107">
        <v>298.68753676430299</v>
      </c>
      <c r="E317" s="112">
        <v>3.9137890139770657</v>
      </c>
      <c r="F317">
        <v>0</v>
      </c>
      <c r="G317" s="117">
        <v>0</v>
      </c>
      <c r="H317" s="109">
        <v>0</v>
      </c>
      <c r="I317" s="109">
        <v>0</v>
      </c>
      <c r="J317" s="117">
        <v>0</v>
      </c>
      <c r="K317" s="109">
        <v>0</v>
      </c>
      <c r="L317" s="109">
        <v>0</v>
      </c>
      <c r="M317" s="117">
        <v>0</v>
      </c>
      <c r="N317" s="117">
        <v>0</v>
      </c>
      <c r="O317" s="117">
        <v>0</v>
      </c>
      <c r="P317" s="120">
        <v>0</v>
      </c>
      <c r="Q317" s="120">
        <v>0</v>
      </c>
      <c r="R317" s="120">
        <v>0</v>
      </c>
      <c r="S317" s="117">
        <v>0</v>
      </c>
      <c r="T317" s="117">
        <v>0</v>
      </c>
      <c r="U317" s="117">
        <v>0</v>
      </c>
      <c r="V317" s="117">
        <v>0</v>
      </c>
      <c r="W317" s="117">
        <v>0</v>
      </c>
      <c r="X317" s="117">
        <v>0</v>
      </c>
      <c r="Y317" s="117">
        <v>0</v>
      </c>
      <c r="Z317" s="117">
        <v>0</v>
      </c>
      <c r="AA317" s="117">
        <v>0</v>
      </c>
      <c r="AB317" s="117">
        <v>0</v>
      </c>
      <c r="AC317" s="117">
        <v>0</v>
      </c>
      <c r="AD317" s="117">
        <v>0</v>
      </c>
      <c r="AE317">
        <v>0</v>
      </c>
    </row>
    <row r="318" spans="1:31" x14ac:dyDescent="0.35">
      <c r="A318">
        <v>3850</v>
      </c>
      <c r="B318" t="s">
        <v>110</v>
      </c>
      <c r="C318" s="109">
        <v>692</v>
      </c>
      <c r="D318" s="107">
        <v>198.66297507543999</v>
      </c>
      <c r="E318" s="112">
        <v>3.483286202359654</v>
      </c>
      <c r="F318">
        <v>1</v>
      </c>
      <c r="G318" s="117">
        <v>276800</v>
      </c>
      <c r="H318" s="109">
        <v>692</v>
      </c>
      <c r="I318" s="109">
        <v>0</v>
      </c>
      <c r="J318" s="117">
        <v>0</v>
      </c>
      <c r="K318" s="109">
        <v>0</v>
      </c>
      <c r="L318" s="109">
        <v>1</v>
      </c>
      <c r="M318" s="117">
        <v>276800</v>
      </c>
      <c r="N318" s="117">
        <v>692</v>
      </c>
      <c r="O318" s="117">
        <v>0</v>
      </c>
      <c r="P318" s="120">
        <v>0</v>
      </c>
      <c r="Q318" s="120">
        <v>0</v>
      </c>
      <c r="R318" s="120">
        <v>0</v>
      </c>
      <c r="S318" s="117">
        <v>276800</v>
      </c>
      <c r="T318" s="117">
        <v>273479</v>
      </c>
      <c r="U318" s="117">
        <v>273479</v>
      </c>
      <c r="V318" s="117">
        <v>259805</v>
      </c>
      <c r="W318" s="117">
        <v>13674</v>
      </c>
      <c r="X318" s="117">
        <v>273479</v>
      </c>
      <c r="Y318" s="117">
        <v>0</v>
      </c>
      <c r="Z318" s="117">
        <v>276612</v>
      </c>
      <c r="AA318" s="117">
        <v>-3133</v>
      </c>
      <c r="AB318" s="117">
        <v>262781</v>
      </c>
      <c r="AC318" s="117">
        <v>10698</v>
      </c>
      <c r="AD318" s="117">
        <v>273479</v>
      </c>
      <c r="AE318">
        <v>0</v>
      </c>
    </row>
    <row r="319" spans="1:31" x14ac:dyDescent="0.35">
      <c r="A319">
        <v>4956</v>
      </c>
      <c r="B319" t="s">
        <v>143</v>
      </c>
      <c r="C319" s="109">
        <v>869</v>
      </c>
      <c r="D319" s="107">
        <v>129.10322377678801</v>
      </c>
      <c r="E319" s="112">
        <v>6.7310480294624604</v>
      </c>
      <c r="F319">
        <v>0</v>
      </c>
      <c r="G319" s="117">
        <v>0</v>
      </c>
      <c r="H319" s="109">
        <v>0</v>
      </c>
      <c r="I319" s="109">
        <v>1</v>
      </c>
      <c r="J319" s="117">
        <v>86900</v>
      </c>
      <c r="K319" s="109">
        <v>869</v>
      </c>
      <c r="L319" s="109">
        <v>1</v>
      </c>
      <c r="M319" s="117">
        <v>86900</v>
      </c>
      <c r="N319" s="117">
        <v>869</v>
      </c>
      <c r="O319" s="117">
        <v>83800</v>
      </c>
      <c r="P319" s="120">
        <v>0</v>
      </c>
      <c r="Q319" s="120">
        <v>0</v>
      </c>
      <c r="R319" s="120">
        <v>0</v>
      </c>
      <c r="S319" s="117">
        <v>86900</v>
      </c>
      <c r="T319" s="117">
        <v>85857</v>
      </c>
      <c r="U319" s="117">
        <v>85857</v>
      </c>
      <c r="V319" s="117">
        <v>81564</v>
      </c>
      <c r="W319" s="117">
        <v>4293</v>
      </c>
      <c r="X319" s="117">
        <v>85857</v>
      </c>
      <c r="Y319" s="117">
        <v>0</v>
      </c>
      <c r="Z319" s="117">
        <v>86841</v>
      </c>
      <c r="AA319" s="117">
        <v>-984</v>
      </c>
      <c r="AB319" s="117">
        <v>82499</v>
      </c>
      <c r="AC319" s="117">
        <v>3358</v>
      </c>
      <c r="AD319" s="117">
        <v>85857</v>
      </c>
      <c r="AE319">
        <v>0</v>
      </c>
    </row>
    <row r="320" spans="1:31" x14ac:dyDescent="0.35">
      <c r="A320">
        <v>4963</v>
      </c>
      <c r="B320" t="s">
        <v>144</v>
      </c>
      <c r="C320" s="109">
        <v>530</v>
      </c>
      <c r="D320" s="107">
        <v>154.65967400727101</v>
      </c>
      <c r="E320" s="112">
        <v>3.4268790711086274</v>
      </c>
      <c r="F320">
        <v>1</v>
      </c>
      <c r="G320" s="117">
        <v>212000</v>
      </c>
      <c r="H320" s="109">
        <v>530</v>
      </c>
      <c r="I320" s="109">
        <v>0</v>
      </c>
      <c r="J320" s="117">
        <v>0</v>
      </c>
      <c r="K320" s="109">
        <v>0</v>
      </c>
      <c r="L320" s="109">
        <v>1</v>
      </c>
      <c r="M320" s="117">
        <v>212000</v>
      </c>
      <c r="N320" s="117">
        <v>530</v>
      </c>
      <c r="O320" s="117">
        <v>0</v>
      </c>
      <c r="P320" s="120">
        <v>0</v>
      </c>
      <c r="Q320" s="120">
        <v>0</v>
      </c>
      <c r="R320" s="120">
        <v>0</v>
      </c>
      <c r="S320" s="117">
        <v>212000</v>
      </c>
      <c r="T320" s="117">
        <v>209457</v>
      </c>
      <c r="U320" s="117">
        <v>209457</v>
      </c>
      <c r="V320" s="117">
        <v>198984</v>
      </c>
      <c r="W320" s="117">
        <v>10473</v>
      </c>
      <c r="X320" s="117">
        <v>209457</v>
      </c>
      <c r="Y320" s="117">
        <v>0</v>
      </c>
      <c r="Z320" s="117">
        <v>211856</v>
      </c>
      <c r="AA320" s="117">
        <v>-2399</v>
      </c>
      <c r="AB320" s="117">
        <v>201263</v>
      </c>
      <c r="AC320" s="117">
        <v>8194</v>
      </c>
      <c r="AD320" s="117">
        <v>209457</v>
      </c>
      <c r="AE320">
        <v>0</v>
      </c>
    </row>
    <row r="321" spans="1:31" x14ac:dyDescent="0.35">
      <c r="A321">
        <v>1673</v>
      </c>
      <c r="B321" t="s">
        <v>54</v>
      </c>
      <c r="C321" s="109">
        <v>514</v>
      </c>
      <c r="D321" s="107">
        <v>118.771634479504</v>
      </c>
      <c r="E321" s="112">
        <v>4.3276326224903396</v>
      </c>
      <c r="F321">
        <v>1</v>
      </c>
      <c r="G321" s="117">
        <v>205600</v>
      </c>
      <c r="H321" s="109">
        <v>514</v>
      </c>
      <c r="I321" s="109">
        <v>0</v>
      </c>
      <c r="J321" s="117">
        <v>0</v>
      </c>
      <c r="K321" s="109">
        <v>0</v>
      </c>
      <c r="L321" s="109">
        <v>1</v>
      </c>
      <c r="M321" s="117">
        <v>205600</v>
      </c>
      <c r="N321" s="117">
        <v>514</v>
      </c>
      <c r="O321" s="117">
        <v>0</v>
      </c>
      <c r="P321" s="120">
        <v>0</v>
      </c>
      <c r="Q321" s="120">
        <v>0</v>
      </c>
      <c r="R321" s="120">
        <v>0</v>
      </c>
      <c r="S321" s="117">
        <v>205600</v>
      </c>
      <c r="T321" s="117">
        <v>203133</v>
      </c>
      <c r="U321" s="117">
        <v>203133</v>
      </c>
      <c r="V321" s="117">
        <v>192976</v>
      </c>
      <c r="W321" s="117">
        <v>10157</v>
      </c>
      <c r="X321" s="117">
        <v>203133</v>
      </c>
      <c r="Y321" s="117">
        <v>0</v>
      </c>
      <c r="Z321" s="117">
        <v>205460</v>
      </c>
      <c r="AA321" s="117">
        <v>-2327</v>
      </c>
      <c r="AB321" s="117">
        <v>195187</v>
      </c>
      <c r="AC321" s="117">
        <v>7946</v>
      </c>
      <c r="AD321" s="117">
        <v>203133</v>
      </c>
      <c r="AE321">
        <v>0</v>
      </c>
    </row>
    <row r="322" spans="1:31" x14ac:dyDescent="0.35">
      <c r="A322">
        <v>2422</v>
      </c>
      <c r="B322" t="s">
        <v>253</v>
      </c>
      <c r="C322" s="109">
        <v>1668</v>
      </c>
      <c r="D322" s="107">
        <v>85.232685937972505</v>
      </c>
      <c r="E322" s="112">
        <v>19.569957014071754</v>
      </c>
      <c r="F322">
        <v>0</v>
      </c>
      <c r="G322" s="117">
        <v>0</v>
      </c>
      <c r="H322" s="109">
        <v>0</v>
      </c>
      <c r="I322" s="109">
        <v>0</v>
      </c>
      <c r="J322" s="117">
        <v>0</v>
      </c>
      <c r="K322" s="109">
        <v>0</v>
      </c>
      <c r="L322" s="109">
        <v>0</v>
      </c>
      <c r="M322" s="117">
        <v>0</v>
      </c>
      <c r="N322" s="117">
        <v>0</v>
      </c>
      <c r="O322" s="117">
        <v>0</v>
      </c>
      <c r="P322" s="120">
        <v>0</v>
      </c>
      <c r="Q322" s="120">
        <v>0</v>
      </c>
      <c r="R322" s="120">
        <v>0</v>
      </c>
      <c r="S322" s="117">
        <v>0</v>
      </c>
      <c r="T322" s="117">
        <v>0</v>
      </c>
      <c r="U322" s="117">
        <v>0</v>
      </c>
      <c r="V322" s="117">
        <v>0</v>
      </c>
      <c r="W322" s="117">
        <v>0</v>
      </c>
      <c r="X322" s="117">
        <v>0</v>
      </c>
      <c r="Y322" s="117">
        <v>0</v>
      </c>
      <c r="Z322" s="117">
        <v>0</v>
      </c>
      <c r="AA322" s="117">
        <v>0</v>
      </c>
      <c r="AB322" s="117">
        <v>0</v>
      </c>
      <c r="AC322" s="117">
        <v>0</v>
      </c>
      <c r="AD322" s="117">
        <v>0</v>
      </c>
      <c r="AE322">
        <v>0</v>
      </c>
    </row>
    <row r="323" spans="1:31" x14ac:dyDescent="0.35">
      <c r="A323">
        <v>5019</v>
      </c>
      <c r="B323" t="s">
        <v>337</v>
      </c>
      <c r="C323" s="109">
        <v>1142</v>
      </c>
      <c r="D323" s="107">
        <v>149.49529883517201</v>
      </c>
      <c r="E323" s="112">
        <v>7.6390362031325614</v>
      </c>
      <c r="F323">
        <v>0</v>
      </c>
      <c r="G323" s="117">
        <v>0</v>
      </c>
      <c r="H323" s="109">
        <v>0</v>
      </c>
      <c r="I323" s="109">
        <v>0</v>
      </c>
      <c r="J323" s="117">
        <v>0</v>
      </c>
      <c r="K323" s="109">
        <v>0</v>
      </c>
      <c r="L323" s="109">
        <v>0</v>
      </c>
      <c r="M323" s="117">
        <v>0</v>
      </c>
      <c r="N323" s="117">
        <v>0</v>
      </c>
      <c r="O323" s="117">
        <v>0</v>
      </c>
      <c r="P323" s="120">
        <v>0</v>
      </c>
      <c r="Q323" s="120">
        <v>0</v>
      </c>
      <c r="R323" s="120">
        <v>0</v>
      </c>
      <c r="S323" s="117">
        <v>0</v>
      </c>
      <c r="T323" s="117">
        <v>0</v>
      </c>
      <c r="U323" s="117">
        <v>0</v>
      </c>
      <c r="V323" s="117">
        <v>0</v>
      </c>
      <c r="W323" s="117">
        <v>0</v>
      </c>
      <c r="X323" s="117">
        <v>0</v>
      </c>
      <c r="Y323" s="117">
        <v>0</v>
      </c>
      <c r="Z323" s="117">
        <v>0</v>
      </c>
      <c r="AA323" s="117">
        <v>0</v>
      </c>
      <c r="AB323" s="117">
        <v>0</v>
      </c>
      <c r="AC323" s="117">
        <v>0</v>
      </c>
      <c r="AD323" s="117">
        <v>0</v>
      </c>
      <c r="AE323">
        <v>0</v>
      </c>
    </row>
    <row r="324" spans="1:31" x14ac:dyDescent="0.35">
      <c r="A324">
        <v>5026</v>
      </c>
      <c r="B324" t="s">
        <v>338</v>
      </c>
      <c r="C324" s="109">
        <v>745</v>
      </c>
      <c r="D324" s="107">
        <v>2.5643026735944501</v>
      </c>
      <c r="E324" s="112">
        <v>290.5273264624858</v>
      </c>
      <c r="F324">
        <v>0</v>
      </c>
      <c r="G324" s="117">
        <v>0</v>
      </c>
      <c r="H324" s="109">
        <v>0</v>
      </c>
      <c r="I324" s="109">
        <v>0</v>
      </c>
      <c r="J324" s="117">
        <v>0</v>
      </c>
      <c r="K324" s="109">
        <v>0</v>
      </c>
      <c r="L324" s="109">
        <v>0</v>
      </c>
      <c r="M324" s="117">
        <v>0</v>
      </c>
      <c r="N324" s="117">
        <v>0</v>
      </c>
      <c r="O324" s="117">
        <v>0</v>
      </c>
      <c r="P324" s="120">
        <v>0</v>
      </c>
      <c r="Q324" s="120">
        <v>0</v>
      </c>
      <c r="R324" s="120">
        <v>0</v>
      </c>
      <c r="S324" s="117">
        <v>0</v>
      </c>
      <c r="T324" s="117">
        <v>0</v>
      </c>
      <c r="U324" s="117">
        <v>0</v>
      </c>
      <c r="V324" s="117">
        <v>0</v>
      </c>
      <c r="W324" s="117">
        <v>0</v>
      </c>
      <c r="X324" s="117">
        <v>0</v>
      </c>
      <c r="Y324" s="117">
        <v>0</v>
      </c>
      <c r="Z324" s="117">
        <v>0</v>
      </c>
      <c r="AA324" s="117">
        <v>0</v>
      </c>
      <c r="AB324" s="117">
        <v>0</v>
      </c>
      <c r="AC324" s="117">
        <v>0</v>
      </c>
      <c r="AD324" s="117">
        <v>0</v>
      </c>
      <c r="AE324">
        <v>0</v>
      </c>
    </row>
    <row r="325" spans="1:31" x14ac:dyDescent="0.35">
      <c r="A325">
        <v>5068</v>
      </c>
      <c r="B325" t="s">
        <v>340</v>
      </c>
      <c r="C325" s="109">
        <v>1073</v>
      </c>
      <c r="D325" s="107">
        <v>17.9759240646985</v>
      </c>
      <c r="E325" s="112">
        <v>59.690950859498798</v>
      </c>
      <c r="F325">
        <v>0</v>
      </c>
      <c r="G325" s="117">
        <v>0</v>
      </c>
      <c r="H325" s="109">
        <v>0</v>
      </c>
      <c r="I325" s="109">
        <v>0</v>
      </c>
      <c r="J325" s="117">
        <v>0</v>
      </c>
      <c r="K325" s="109">
        <v>0</v>
      </c>
      <c r="L325" s="109">
        <v>0</v>
      </c>
      <c r="M325" s="117">
        <v>0</v>
      </c>
      <c r="N325" s="117">
        <v>0</v>
      </c>
      <c r="O325" s="117">
        <v>0</v>
      </c>
      <c r="P325" s="120">
        <v>0</v>
      </c>
      <c r="Q325" s="120">
        <v>0</v>
      </c>
      <c r="R325" s="120">
        <v>0</v>
      </c>
      <c r="S325" s="117">
        <v>0</v>
      </c>
      <c r="T325" s="117">
        <v>0</v>
      </c>
      <c r="U325" s="117">
        <v>0</v>
      </c>
      <c r="V325" s="117">
        <v>0</v>
      </c>
      <c r="W325" s="117">
        <v>0</v>
      </c>
      <c r="X325" s="117">
        <v>0</v>
      </c>
      <c r="Y325" s="117">
        <v>0</v>
      </c>
      <c r="Z325" s="117">
        <v>0</v>
      </c>
      <c r="AA325" s="117">
        <v>0</v>
      </c>
      <c r="AB325" s="117">
        <v>0</v>
      </c>
      <c r="AC325" s="117">
        <v>0</v>
      </c>
      <c r="AD325" s="117">
        <v>0</v>
      </c>
      <c r="AE325">
        <v>0</v>
      </c>
    </row>
    <row r="326" spans="1:31" x14ac:dyDescent="0.35">
      <c r="A326">
        <v>5100</v>
      </c>
      <c r="B326" t="s">
        <v>341</v>
      </c>
      <c r="C326" s="109">
        <v>2634</v>
      </c>
      <c r="D326" s="107">
        <v>235.69945780793699</v>
      </c>
      <c r="E326" s="112">
        <v>11.175248447734452</v>
      </c>
      <c r="F326">
        <v>0</v>
      </c>
      <c r="G326" s="117">
        <v>0</v>
      </c>
      <c r="H326" s="109">
        <v>0</v>
      </c>
      <c r="I326" s="109">
        <v>0</v>
      </c>
      <c r="J326" s="117">
        <v>0</v>
      </c>
      <c r="K326" s="109">
        <v>0</v>
      </c>
      <c r="L326" s="109">
        <v>0</v>
      </c>
      <c r="M326" s="117">
        <v>0</v>
      </c>
      <c r="N326" s="117">
        <v>0</v>
      </c>
      <c r="O326" s="117">
        <v>0</v>
      </c>
      <c r="P326" s="120">
        <v>0</v>
      </c>
      <c r="Q326" s="120">
        <v>0</v>
      </c>
      <c r="R326" s="120">
        <v>0</v>
      </c>
      <c r="S326" s="117">
        <v>0</v>
      </c>
      <c r="T326" s="117">
        <v>0</v>
      </c>
      <c r="U326" s="117">
        <v>0</v>
      </c>
      <c r="V326" s="117">
        <v>0</v>
      </c>
      <c r="W326" s="117">
        <v>0</v>
      </c>
      <c r="X326" s="117">
        <v>0</v>
      </c>
      <c r="Y326" s="117">
        <v>0</v>
      </c>
      <c r="Z326" s="117">
        <v>0</v>
      </c>
      <c r="AA326" s="117">
        <v>0</v>
      </c>
      <c r="AB326" s="117">
        <v>0</v>
      </c>
      <c r="AC326" s="117">
        <v>0</v>
      </c>
      <c r="AD326" s="117">
        <v>0</v>
      </c>
      <c r="AE326">
        <v>0</v>
      </c>
    </row>
    <row r="327" spans="1:31" x14ac:dyDescent="0.35">
      <c r="A327">
        <v>5124</v>
      </c>
      <c r="B327" t="s">
        <v>446</v>
      </c>
      <c r="C327" s="109">
        <v>244</v>
      </c>
      <c r="D327" s="107">
        <v>116.476330909271</v>
      </c>
      <c r="E327" s="112">
        <v>2.0948462069093101</v>
      </c>
      <c r="F327">
        <v>1</v>
      </c>
      <c r="G327" s="117">
        <v>97600</v>
      </c>
      <c r="H327" s="109">
        <v>244</v>
      </c>
      <c r="I327" s="109">
        <v>0</v>
      </c>
      <c r="J327" s="117">
        <v>0</v>
      </c>
      <c r="K327" s="109">
        <v>0</v>
      </c>
      <c r="L327" s="109">
        <v>1</v>
      </c>
      <c r="M327" s="117">
        <v>97600</v>
      </c>
      <c r="N327" s="117">
        <v>244</v>
      </c>
      <c r="O327" s="117">
        <v>0</v>
      </c>
      <c r="P327" s="120">
        <v>0</v>
      </c>
      <c r="Q327" s="120">
        <v>0</v>
      </c>
      <c r="R327" s="120">
        <v>0</v>
      </c>
      <c r="S327" s="117">
        <v>97600</v>
      </c>
      <c r="T327" s="117">
        <v>96429</v>
      </c>
      <c r="U327" s="117">
        <v>96429</v>
      </c>
      <c r="V327" s="117">
        <v>91608</v>
      </c>
      <c r="W327" s="117">
        <v>4821</v>
      </c>
      <c r="X327" s="117">
        <v>96429</v>
      </c>
      <c r="Y327" s="117">
        <v>0</v>
      </c>
      <c r="Z327" s="117">
        <v>97534</v>
      </c>
      <c r="AA327" s="117">
        <v>-1105</v>
      </c>
      <c r="AB327" s="117">
        <v>92657</v>
      </c>
      <c r="AC327" s="117">
        <v>3772</v>
      </c>
      <c r="AD327" s="117">
        <v>96429</v>
      </c>
      <c r="AE327">
        <v>0</v>
      </c>
    </row>
    <row r="328" spans="1:31" x14ac:dyDescent="0.35">
      <c r="A328">
        <v>5130</v>
      </c>
      <c r="B328" t="s">
        <v>145</v>
      </c>
      <c r="C328" s="109">
        <v>533</v>
      </c>
      <c r="D328" s="107">
        <v>117.31597542124899</v>
      </c>
      <c r="E328" s="112">
        <v>4.5432857552958623</v>
      </c>
      <c r="F328">
        <v>1</v>
      </c>
      <c r="G328" s="117">
        <v>213200</v>
      </c>
      <c r="H328" s="109">
        <v>533</v>
      </c>
      <c r="I328" s="109">
        <v>0</v>
      </c>
      <c r="J328" s="117">
        <v>0</v>
      </c>
      <c r="K328" s="109">
        <v>0</v>
      </c>
      <c r="L328" s="109">
        <v>1</v>
      </c>
      <c r="M328" s="117">
        <v>213200</v>
      </c>
      <c r="N328" s="117">
        <v>533</v>
      </c>
      <c r="O328" s="117">
        <v>0</v>
      </c>
      <c r="P328" s="120">
        <v>0</v>
      </c>
      <c r="Q328" s="120">
        <v>0</v>
      </c>
      <c r="R328" s="120">
        <v>0</v>
      </c>
      <c r="S328" s="117">
        <v>213200</v>
      </c>
      <c r="T328" s="117">
        <v>210642</v>
      </c>
      <c r="U328" s="117">
        <v>210642</v>
      </c>
      <c r="V328" s="117">
        <v>200110</v>
      </c>
      <c r="W328" s="117">
        <v>10532</v>
      </c>
      <c r="X328" s="117">
        <v>210642</v>
      </c>
      <c r="Y328" s="117">
        <v>0</v>
      </c>
      <c r="Z328" s="117">
        <v>213055</v>
      </c>
      <c r="AA328" s="117">
        <v>-2413</v>
      </c>
      <c r="AB328" s="117">
        <v>202402</v>
      </c>
      <c r="AC328" s="117">
        <v>8240</v>
      </c>
      <c r="AD328" s="117">
        <v>210642</v>
      </c>
      <c r="AE328">
        <v>0</v>
      </c>
    </row>
    <row r="329" spans="1:31" x14ac:dyDescent="0.35">
      <c r="A329">
        <v>5138</v>
      </c>
      <c r="B329" t="s">
        <v>342</v>
      </c>
      <c r="C329" s="109">
        <v>2038</v>
      </c>
      <c r="D329" s="107">
        <v>166.89142537140199</v>
      </c>
      <c r="E329" s="112">
        <v>12.211532111159173</v>
      </c>
      <c r="F329">
        <v>0</v>
      </c>
      <c r="G329" s="117">
        <v>0</v>
      </c>
      <c r="H329" s="109">
        <v>0</v>
      </c>
      <c r="I329" s="109">
        <v>0</v>
      </c>
      <c r="J329" s="117">
        <v>0</v>
      </c>
      <c r="K329" s="109">
        <v>0</v>
      </c>
      <c r="L329" s="109">
        <v>0</v>
      </c>
      <c r="M329" s="117">
        <v>0</v>
      </c>
      <c r="N329" s="117">
        <v>0</v>
      </c>
      <c r="O329" s="117">
        <v>0</v>
      </c>
      <c r="P329" s="120">
        <v>0</v>
      </c>
      <c r="Q329" s="120">
        <v>0</v>
      </c>
      <c r="R329" s="120">
        <v>0</v>
      </c>
      <c r="S329" s="117">
        <v>0</v>
      </c>
      <c r="T329" s="117">
        <v>0</v>
      </c>
      <c r="U329" s="117">
        <v>0</v>
      </c>
      <c r="V329" s="117">
        <v>0</v>
      </c>
      <c r="W329" s="117">
        <v>0</v>
      </c>
      <c r="X329" s="117">
        <v>0</v>
      </c>
      <c r="Y329" s="117">
        <v>0</v>
      </c>
      <c r="Z329" s="117">
        <v>0</v>
      </c>
      <c r="AA329" s="117">
        <v>0</v>
      </c>
      <c r="AB329" s="117">
        <v>0</v>
      </c>
      <c r="AC329" s="117">
        <v>0</v>
      </c>
      <c r="AD329" s="117">
        <v>0</v>
      </c>
      <c r="AE329">
        <v>0</v>
      </c>
    </row>
    <row r="330" spans="1:31" x14ac:dyDescent="0.35">
      <c r="A330">
        <v>5258</v>
      </c>
      <c r="B330" t="s">
        <v>343</v>
      </c>
      <c r="C330" s="109">
        <v>220</v>
      </c>
      <c r="D330" s="107">
        <v>19.459658731990402</v>
      </c>
      <c r="E330" s="112">
        <v>11.305439783398382</v>
      </c>
      <c r="F330">
        <v>0</v>
      </c>
      <c r="G330" s="117">
        <v>0</v>
      </c>
      <c r="H330" s="109">
        <v>0</v>
      </c>
      <c r="I330" s="109">
        <v>0</v>
      </c>
      <c r="J330" s="117">
        <v>0</v>
      </c>
      <c r="K330" s="109">
        <v>0</v>
      </c>
      <c r="L330" s="109">
        <v>0</v>
      </c>
      <c r="M330" s="117">
        <v>0</v>
      </c>
      <c r="N330" s="117">
        <v>0</v>
      </c>
      <c r="O330" s="117">
        <v>0</v>
      </c>
      <c r="P330" s="120">
        <v>0</v>
      </c>
      <c r="Q330" s="120">
        <v>0</v>
      </c>
      <c r="R330" s="120">
        <v>0</v>
      </c>
      <c r="S330" s="117">
        <v>0</v>
      </c>
      <c r="T330" s="117">
        <v>0</v>
      </c>
      <c r="U330" s="117">
        <v>0</v>
      </c>
      <c r="V330" s="117">
        <v>0</v>
      </c>
      <c r="W330" s="117">
        <v>0</v>
      </c>
      <c r="X330" s="117">
        <v>0</v>
      </c>
      <c r="Y330" s="117">
        <v>0</v>
      </c>
      <c r="Z330" s="117">
        <v>0</v>
      </c>
      <c r="AA330" s="117">
        <v>0</v>
      </c>
      <c r="AB330" s="117">
        <v>0</v>
      </c>
      <c r="AC330" s="117">
        <v>0</v>
      </c>
      <c r="AD330" s="117">
        <v>0</v>
      </c>
      <c r="AE330">
        <v>0</v>
      </c>
    </row>
    <row r="331" spans="1:31" x14ac:dyDescent="0.35">
      <c r="A331">
        <v>5264</v>
      </c>
      <c r="B331" t="s">
        <v>344</v>
      </c>
      <c r="C331" s="109">
        <v>2234</v>
      </c>
      <c r="D331" s="107">
        <v>167.24044176930499</v>
      </c>
      <c r="E331" s="112">
        <v>13.358013028222127</v>
      </c>
      <c r="F331">
        <v>0</v>
      </c>
      <c r="G331" s="117">
        <v>0</v>
      </c>
      <c r="H331" s="109">
        <v>0</v>
      </c>
      <c r="I331" s="109">
        <v>0</v>
      </c>
      <c r="J331" s="117">
        <v>0</v>
      </c>
      <c r="K331" s="109">
        <v>0</v>
      </c>
      <c r="L331" s="109">
        <v>0</v>
      </c>
      <c r="M331" s="117">
        <v>0</v>
      </c>
      <c r="N331" s="117">
        <v>0</v>
      </c>
      <c r="O331" s="117">
        <v>0</v>
      </c>
      <c r="P331" s="120">
        <v>0</v>
      </c>
      <c r="Q331" s="120">
        <v>0</v>
      </c>
      <c r="R331" s="120">
        <v>0</v>
      </c>
      <c r="S331" s="117">
        <v>0</v>
      </c>
      <c r="T331" s="117">
        <v>0</v>
      </c>
      <c r="U331" s="117">
        <v>0</v>
      </c>
      <c r="V331" s="117">
        <v>0</v>
      </c>
      <c r="W331" s="117">
        <v>0</v>
      </c>
      <c r="X331" s="117">
        <v>0</v>
      </c>
      <c r="Y331" s="117">
        <v>0</v>
      </c>
      <c r="Z331" s="117">
        <v>0</v>
      </c>
      <c r="AA331" s="117">
        <v>0</v>
      </c>
      <c r="AB331" s="117">
        <v>0</v>
      </c>
      <c r="AC331" s="117">
        <v>0</v>
      </c>
      <c r="AD331" s="117">
        <v>0</v>
      </c>
      <c r="AE331">
        <v>0</v>
      </c>
    </row>
    <row r="332" spans="1:31" x14ac:dyDescent="0.35">
      <c r="A332">
        <v>5271</v>
      </c>
      <c r="B332" t="s">
        <v>345</v>
      </c>
      <c r="C332" s="109">
        <v>9742</v>
      </c>
      <c r="D332" s="107">
        <v>51.100047786936301</v>
      </c>
      <c r="E332" s="112">
        <v>190.64561427847698</v>
      </c>
      <c r="F332">
        <v>0</v>
      </c>
      <c r="G332" s="117">
        <v>0</v>
      </c>
      <c r="H332" s="109">
        <v>0</v>
      </c>
      <c r="I332" s="109">
        <v>0</v>
      </c>
      <c r="J332" s="117">
        <v>0</v>
      </c>
      <c r="K332" s="109">
        <v>0</v>
      </c>
      <c r="L332" s="109">
        <v>0</v>
      </c>
      <c r="M332" s="117">
        <v>0</v>
      </c>
      <c r="N332" s="117">
        <v>0</v>
      </c>
      <c r="O332" s="117">
        <v>0</v>
      </c>
      <c r="P332" s="120">
        <v>0</v>
      </c>
      <c r="Q332" s="120">
        <v>0</v>
      </c>
      <c r="R332" s="120">
        <v>0</v>
      </c>
      <c r="S332" s="117">
        <v>0</v>
      </c>
      <c r="T332" s="117">
        <v>0</v>
      </c>
      <c r="U332" s="117">
        <v>0</v>
      </c>
      <c r="V332" s="117">
        <v>0</v>
      </c>
      <c r="W332" s="117">
        <v>0</v>
      </c>
      <c r="X332" s="117">
        <v>0</v>
      </c>
      <c r="Y332" s="117">
        <v>0</v>
      </c>
      <c r="Z332" s="117">
        <v>0</v>
      </c>
      <c r="AA332" s="117">
        <v>0</v>
      </c>
      <c r="AB332" s="117">
        <v>0</v>
      </c>
      <c r="AC332" s="117">
        <v>0</v>
      </c>
      <c r="AD332" s="117">
        <v>0</v>
      </c>
      <c r="AE332">
        <v>0</v>
      </c>
    </row>
    <row r="333" spans="1:31" x14ac:dyDescent="0.35">
      <c r="A333">
        <v>5278</v>
      </c>
      <c r="B333" t="s">
        <v>346</v>
      </c>
      <c r="C333" s="109">
        <v>1659</v>
      </c>
      <c r="D333" s="107">
        <v>55.475588658820698</v>
      </c>
      <c r="E333" s="112">
        <v>29.905045446258939</v>
      </c>
      <c r="F333">
        <v>0</v>
      </c>
      <c r="G333" s="117">
        <v>0</v>
      </c>
      <c r="H333" s="109">
        <v>0</v>
      </c>
      <c r="I333" s="109">
        <v>0</v>
      </c>
      <c r="J333" s="117">
        <v>0</v>
      </c>
      <c r="K333" s="109">
        <v>0</v>
      </c>
      <c r="L333" s="109">
        <v>0</v>
      </c>
      <c r="M333" s="117">
        <v>0</v>
      </c>
      <c r="N333" s="117">
        <v>0</v>
      </c>
      <c r="O333" s="117">
        <v>0</v>
      </c>
      <c r="P333" s="120">
        <v>0</v>
      </c>
      <c r="Q333" s="120">
        <v>0</v>
      </c>
      <c r="R333" s="120">
        <v>0</v>
      </c>
      <c r="S333" s="117">
        <v>0</v>
      </c>
      <c r="T333" s="117">
        <v>0</v>
      </c>
      <c r="U333" s="117">
        <v>0</v>
      </c>
      <c r="V333" s="117">
        <v>0</v>
      </c>
      <c r="W333" s="117">
        <v>0</v>
      </c>
      <c r="X333" s="117">
        <v>0</v>
      </c>
      <c r="Y333" s="117">
        <v>0</v>
      </c>
      <c r="Z333" s="117">
        <v>0</v>
      </c>
      <c r="AA333" s="117">
        <v>0</v>
      </c>
      <c r="AB333" s="117">
        <v>0</v>
      </c>
      <c r="AC333" s="117">
        <v>0</v>
      </c>
      <c r="AD333" s="117">
        <v>0</v>
      </c>
      <c r="AE333">
        <v>0</v>
      </c>
    </row>
    <row r="334" spans="1:31" x14ac:dyDescent="0.35">
      <c r="A334">
        <v>5306</v>
      </c>
      <c r="B334" t="s">
        <v>146</v>
      </c>
      <c r="C334" s="109">
        <v>598</v>
      </c>
      <c r="D334" s="107">
        <v>156.03815161594201</v>
      </c>
      <c r="E334" s="112">
        <v>3.8323960762612872</v>
      </c>
      <c r="F334">
        <v>1</v>
      </c>
      <c r="G334" s="117">
        <v>239200</v>
      </c>
      <c r="H334" s="109">
        <v>598</v>
      </c>
      <c r="I334" s="109">
        <v>0</v>
      </c>
      <c r="J334" s="117">
        <v>0</v>
      </c>
      <c r="K334" s="109">
        <v>0</v>
      </c>
      <c r="L334" s="109">
        <v>1</v>
      </c>
      <c r="M334" s="117">
        <v>239200</v>
      </c>
      <c r="N334" s="117">
        <v>598</v>
      </c>
      <c r="O334" s="117">
        <v>0</v>
      </c>
      <c r="P334" s="120">
        <v>0</v>
      </c>
      <c r="Q334" s="120">
        <v>0</v>
      </c>
      <c r="R334" s="120">
        <v>0</v>
      </c>
      <c r="S334" s="117">
        <v>239200</v>
      </c>
      <c r="T334" s="117">
        <v>236330</v>
      </c>
      <c r="U334" s="117">
        <v>236330</v>
      </c>
      <c r="V334" s="117">
        <v>224514</v>
      </c>
      <c r="W334" s="117">
        <v>11816</v>
      </c>
      <c r="X334" s="117">
        <v>236330</v>
      </c>
      <c r="Y334" s="117">
        <v>0</v>
      </c>
      <c r="Z334" s="117">
        <v>239038</v>
      </c>
      <c r="AA334" s="117">
        <v>-2708</v>
      </c>
      <c r="AB334" s="117">
        <v>227086</v>
      </c>
      <c r="AC334" s="117">
        <v>9244</v>
      </c>
      <c r="AD334" s="117">
        <v>236330</v>
      </c>
      <c r="AE334">
        <v>0</v>
      </c>
    </row>
    <row r="335" spans="1:31" x14ac:dyDescent="0.35">
      <c r="A335">
        <v>5348</v>
      </c>
      <c r="B335" t="s">
        <v>147</v>
      </c>
      <c r="C335" s="109">
        <v>718</v>
      </c>
      <c r="D335" s="107">
        <v>109.15186848703701</v>
      </c>
      <c r="E335" s="112">
        <v>6.577990921752022</v>
      </c>
      <c r="F335">
        <v>1</v>
      </c>
      <c r="G335" s="117">
        <v>287200</v>
      </c>
      <c r="H335" s="109">
        <v>718</v>
      </c>
      <c r="I335" s="109">
        <v>0</v>
      </c>
      <c r="J335" s="117">
        <v>0</v>
      </c>
      <c r="K335" s="109">
        <v>0</v>
      </c>
      <c r="L335" s="109">
        <v>1</v>
      </c>
      <c r="M335" s="117">
        <v>287200</v>
      </c>
      <c r="N335" s="117">
        <v>718</v>
      </c>
      <c r="O335" s="117">
        <v>0</v>
      </c>
      <c r="P335" s="120">
        <v>0</v>
      </c>
      <c r="Q335" s="120">
        <v>0</v>
      </c>
      <c r="R335" s="120">
        <v>0</v>
      </c>
      <c r="S335" s="117">
        <v>287200</v>
      </c>
      <c r="T335" s="117">
        <v>283754</v>
      </c>
      <c r="U335" s="117">
        <v>283754</v>
      </c>
      <c r="V335" s="117">
        <v>269566</v>
      </c>
      <c r="W335" s="117">
        <v>14188</v>
      </c>
      <c r="X335" s="117">
        <v>283754</v>
      </c>
      <c r="Y335" s="117">
        <v>0</v>
      </c>
      <c r="Z335" s="117">
        <v>287005</v>
      </c>
      <c r="AA335" s="117">
        <v>-3251</v>
      </c>
      <c r="AB335" s="117">
        <v>272655</v>
      </c>
      <c r="AC335" s="117">
        <v>11099</v>
      </c>
      <c r="AD335" s="117">
        <v>283754</v>
      </c>
      <c r="AE335">
        <v>0</v>
      </c>
    </row>
    <row r="336" spans="1:31" x14ac:dyDescent="0.35">
      <c r="A336">
        <v>5355</v>
      </c>
      <c r="B336" t="s">
        <v>347</v>
      </c>
      <c r="C336" s="109">
        <v>1697</v>
      </c>
      <c r="D336" s="107">
        <v>1.63123319692889</v>
      </c>
      <c r="E336" s="112">
        <v>1040.317229440235</v>
      </c>
      <c r="F336">
        <v>0</v>
      </c>
      <c r="G336" s="117">
        <v>0</v>
      </c>
      <c r="H336" s="109">
        <v>0</v>
      </c>
      <c r="I336" s="109">
        <v>0</v>
      </c>
      <c r="J336" s="117">
        <v>0</v>
      </c>
      <c r="K336" s="109">
        <v>0</v>
      </c>
      <c r="L336" s="109">
        <v>0</v>
      </c>
      <c r="M336" s="117">
        <v>0</v>
      </c>
      <c r="N336" s="117">
        <v>0</v>
      </c>
      <c r="O336" s="117">
        <v>0</v>
      </c>
      <c r="P336" s="120">
        <v>0</v>
      </c>
      <c r="Q336" s="120">
        <v>0</v>
      </c>
      <c r="R336" s="120">
        <v>0</v>
      </c>
      <c r="S336" s="117">
        <v>0</v>
      </c>
      <c r="T336" s="117">
        <v>0</v>
      </c>
      <c r="U336" s="117">
        <v>0</v>
      </c>
      <c r="V336" s="117">
        <v>0</v>
      </c>
      <c r="W336" s="117">
        <v>0</v>
      </c>
      <c r="X336" s="117">
        <v>0</v>
      </c>
      <c r="Y336" s="117">
        <v>0</v>
      </c>
      <c r="Z336" s="117">
        <v>0</v>
      </c>
      <c r="AA336" s="117">
        <v>0</v>
      </c>
      <c r="AB336" s="117">
        <v>0</v>
      </c>
      <c r="AC336" s="117">
        <v>0</v>
      </c>
      <c r="AD336" s="117">
        <v>0</v>
      </c>
      <c r="AE336">
        <v>0</v>
      </c>
    </row>
    <row r="337" spans="1:31" x14ac:dyDescent="0.35">
      <c r="A337">
        <v>5362</v>
      </c>
      <c r="B337" t="s">
        <v>148</v>
      </c>
      <c r="C337" s="109">
        <v>334</v>
      </c>
      <c r="D337" s="107">
        <v>95.664859464617095</v>
      </c>
      <c r="E337" s="112">
        <v>3.4913551524479507</v>
      </c>
      <c r="F337">
        <v>1</v>
      </c>
      <c r="G337" s="117">
        <v>133600</v>
      </c>
      <c r="H337" s="109">
        <v>334</v>
      </c>
      <c r="I337" s="109">
        <v>0</v>
      </c>
      <c r="J337" s="117">
        <v>0</v>
      </c>
      <c r="K337" s="109">
        <v>0</v>
      </c>
      <c r="L337" s="109">
        <v>1</v>
      </c>
      <c r="M337" s="117">
        <v>133600</v>
      </c>
      <c r="N337" s="117">
        <v>334</v>
      </c>
      <c r="O337" s="117">
        <v>0</v>
      </c>
      <c r="P337" s="120">
        <v>0</v>
      </c>
      <c r="Q337" s="120">
        <v>0</v>
      </c>
      <c r="R337" s="120">
        <v>0</v>
      </c>
      <c r="S337" s="117">
        <v>133600</v>
      </c>
      <c r="T337" s="117">
        <v>131997</v>
      </c>
      <c r="U337" s="117">
        <v>131997</v>
      </c>
      <c r="V337" s="117">
        <v>125397</v>
      </c>
      <c r="W337" s="117">
        <v>6600</v>
      </c>
      <c r="X337" s="117">
        <v>131997</v>
      </c>
      <c r="Y337" s="117">
        <v>0</v>
      </c>
      <c r="Z337" s="117">
        <v>133509</v>
      </c>
      <c r="AA337" s="117">
        <v>-1512</v>
      </c>
      <c r="AB337" s="117">
        <v>126834</v>
      </c>
      <c r="AC337" s="117">
        <v>5163</v>
      </c>
      <c r="AD337" s="117">
        <v>131997</v>
      </c>
      <c r="AE337">
        <v>0</v>
      </c>
    </row>
    <row r="338" spans="1:31" x14ac:dyDescent="0.35">
      <c r="A338">
        <v>5369</v>
      </c>
      <c r="B338" t="s">
        <v>348</v>
      </c>
      <c r="C338" s="109">
        <v>403</v>
      </c>
      <c r="D338" s="107">
        <v>5.2438942495907304</v>
      </c>
      <c r="E338" s="112">
        <v>76.851282809803592</v>
      </c>
      <c r="F338">
        <v>0</v>
      </c>
      <c r="G338" s="117">
        <v>0</v>
      </c>
      <c r="H338" s="109">
        <v>0</v>
      </c>
      <c r="I338" s="109">
        <v>0</v>
      </c>
      <c r="J338" s="117">
        <v>0</v>
      </c>
      <c r="K338" s="109">
        <v>0</v>
      </c>
      <c r="L338" s="109">
        <v>0</v>
      </c>
      <c r="M338" s="117">
        <v>0</v>
      </c>
      <c r="N338" s="117">
        <v>0</v>
      </c>
      <c r="O338" s="117">
        <v>0</v>
      </c>
      <c r="P338" s="120">
        <v>0</v>
      </c>
      <c r="Q338" s="120">
        <v>0</v>
      </c>
      <c r="R338" s="120">
        <v>0</v>
      </c>
      <c r="S338" s="117">
        <v>0</v>
      </c>
      <c r="T338" s="117">
        <v>0</v>
      </c>
      <c r="U338" s="117">
        <v>0</v>
      </c>
      <c r="V338" s="117">
        <v>0</v>
      </c>
      <c r="W338" s="117">
        <v>0</v>
      </c>
      <c r="X338" s="117">
        <v>0</v>
      </c>
      <c r="Y338" s="117">
        <v>0</v>
      </c>
      <c r="Z338" s="117">
        <v>0</v>
      </c>
      <c r="AA338" s="117">
        <v>0</v>
      </c>
      <c r="AB338" s="117">
        <v>0</v>
      </c>
      <c r="AC338" s="117">
        <v>0</v>
      </c>
      <c r="AD338" s="117">
        <v>0</v>
      </c>
      <c r="AE338">
        <v>0</v>
      </c>
    </row>
    <row r="339" spans="1:31" x14ac:dyDescent="0.35">
      <c r="A339">
        <v>5376</v>
      </c>
      <c r="B339" t="s">
        <v>149</v>
      </c>
      <c r="C339" s="109">
        <v>438</v>
      </c>
      <c r="D339" s="107">
        <v>110.40402561905999</v>
      </c>
      <c r="E339" s="112">
        <v>3.9672466429012556</v>
      </c>
      <c r="F339">
        <v>1</v>
      </c>
      <c r="G339" s="117">
        <v>175200</v>
      </c>
      <c r="H339" s="109">
        <v>438</v>
      </c>
      <c r="I339" s="109">
        <v>0</v>
      </c>
      <c r="J339" s="117">
        <v>0</v>
      </c>
      <c r="K339" s="109">
        <v>0</v>
      </c>
      <c r="L339" s="109">
        <v>1</v>
      </c>
      <c r="M339" s="117">
        <v>175200</v>
      </c>
      <c r="N339" s="117">
        <v>438</v>
      </c>
      <c r="O339" s="117">
        <v>0</v>
      </c>
      <c r="P339" s="120">
        <v>0</v>
      </c>
      <c r="Q339" s="120">
        <v>0</v>
      </c>
      <c r="R339" s="120">
        <v>0</v>
      </c>
      <c r="S339" s="117">
        <v>175200</v>
      </c>
      <c r="T339" s="117">
        <v>173098</v>
      </c>
      <c r="U339" s="117">
        <v>173098</v>
      </c>
      <c r="V339" s="117">
        <v>164443</v>
      </c>
      <c r="W339" s="117">
        <v>8655</v>
      </c>
      <c r="X339" s="117">
        <v>173098</v>
      </c>
      <c r="Y339" s="117">
        <v>0</v>
      </c>
      <c r="Z339" s="117">
        <v>175081</v>
      </c>
      <c r="AA339" s="117">
        <v>-1983</v>
      </c>
      <c r="AB339" s="117">
        <v>166327</v>
      </c>
      <c r="AC339" s="117">
        <v>6771</v>
      </c>
      <c r="AD339" s="117">
        <v>173098</v>
      </c>
      <c r="AE339">
        <v>0</v>
      </c>
    </row>
    <row r="340" spans="1:31" x14ac:dyDescent="0.35">
      <c r="A340">
        <v>5390</v>
      </c>
      <c r="B340" t="s">
        <v>349</v>
      </c>
      <c r="C340" s="109">
        <v>2898</v>
      </c>
      <c r="D340" s="107">
        <v>78.673469544273701</v>
      </c>
      <c r="E340" s="112">
        <v>36.835797592085896</v>
      </c>
      <c r="F340">
        <v>0</v>
      </c>
      <c r="G340" s="117">
        <v>0</v>
      </c>
      <c r="H340" s="109">
        <v>0</v>
      </c>
      <c r="I340" s="109">
        <v>0</v>
      </c>
      <c r="J340" s="117">
        <v>0</v>
      </c>
      <c r="K340" s="109">
        <v>0</v>
      </c>
      <c r="L340" s="109">
        <v>0</v>
      </c>
      <c r="M340" s="117">
        <v>0</v>
      </c>
      <c r="N340" s="117">
        <v>0</v>
      </c>
      <c r="O340" s="117">
        <v>0</v>
      </c>
      <c r="P340" s="120">
        <v>0</v>
      </c>
      <c r="Q340" s="120">
        <v>0</v>
      </c>
      <c r="R340" s="120">
        <v>0</v>
      </c>
      <c r="S340" s="117">
        <v>0</v>
      </c>
      <c r="T340" s="117">
        <v>0</v>
      </c>
      <c r="U340" s="117">
        <v>0</v>
      </c>
      <c r="V340" s="117">
        <v>0</v>
      </c>
      <c r="W340" s="117">
        <v>0</v>
      </c>
      <c r="X340" s="117">
        <v>0</v>
      </c>
      <c r="Y340" s="117">
        <v>0</v>
      </c>
      <c r="Z340" s="117">
        <v>0</v>
      </c>
      <c r="AA340" s="117">
        <v>0</v>
      </c>
      <c r="AB340" s="117">
        <v>0</v>
      </c>
      <c r="AC340" s="117">
        <v>0</v>
      </c>
      <c r="AD340" s="117">
        <v>0</v>
      </c>
      <c r="AE340">
        <v>0</v>
      </c>
    </row>
    <row r="341" spans="1:31" x14ac:dyDescent="0.35">
      <c r="A341">
        <v>5397</v>
      </c>
      <c r="B341" t="s">
        <v>150</v>
      </c>
      <c r="C341" s="109">
        <v>334</v>
      </c>
      <c r="D341" s="107">
        <v>159.00196650660999</v>
      </c>
      <c r="E341" s="112">
        <v>2.1006029506315258</v>
      </c>
      <c r="F341">
        <v>1</v>
      </c>
      <c r="G341" s="117">
        <v>133600</v>
      </c>
      <c r="H341" s="109">
        <v>334</v>
      </c>
      <c r="I341" s="109">
        <v>0</v>
      </c>
      <c r="J341" s="117">
        <v>0</v>
      </c>
      <c r="K341" s="109">
        <v>0</v>
      </c>
      <c r="L341" s="109">
        <v>1</v>
      </c>
      <c r="M341" s="117">
        <v>133600</v>
      </c>
      <c r="N341" s="117">
        <v>334</v>
      </c>
      <c r="O341" s="117">
        <v>0</v>
      </c>
      <c r="P341" s="120">
        <v>0</v>
      </c>
      <c r="Q341" s="120">
        <v>0</v>
      </c>
      <c r="R341" s="120">
        <v>0</v>
      </c>
      <c r="S341" s="117">
        <v>133600</v>
      </c>
      <c r="T341" s="117">
        <v>131997</v>
      </c>
      <c r="U341" s="117">
        <v>131997</v>
      </c>
      <c r="V341" s="117">
        <v>125397</v>
      </c>
      <c r="W341" s="117">
        <v>6600</v>
      </c>
      <c r="X341" s="117">
        <v>131997</v>
      </c>
      <c r="Y341" s="117">
        <v>0</v>
      </c>
      <c r="Z341" s="117">
        <v>133509</v>
      </c>
      <c r="AA341" s="117">
        <v>-1512</v>
      </c>
      <c r="AB341" s="117">
        <v>126834</v>
      </c>
      <c r="AC341" s="117">
        <v>5163</v>
      </c>
      <c r="AD341" s="117">
        <v>131997</v>
      </c>
      <c r="AE341">
        <v>0</v>
      </c>
    </row>
    <row r="342" spans="1:31" x14ac:dyDescent="0.35">
      <c r="A342">
        <v>5432</v>
      </c>
      <c r="B342" t="s">
        <v>350</v>
      </c>
      <c r="C342" s="109">
        <v>1547</v>
      </c>
      <c r="D342" s="107">
        <v>59.441110377746597</v>
      </c>
      <c r="E342" s="112">
        <v>26.025758774842163</v>
      </c>
      <c r="F342">
        <v>0</v>
      </c>
      <c r="G342" s="117">
        <v>0</v>
      </c>
      <c r="H342" s="109">
        <v>0</v>
      </c>
      <c r="I342" s="109">
        <v>0</v>
      </c>
      <c r="J342" s="117">
        <v>0</v>
      </c>
      <c r="K342" s="109">
        <v>0</v>
      </c>
      <c r="L342" s="109">
        <v>0</v>
      </c>
      <c r="M342" s="117">
        <v>0</v>
      </c>
      <c r="N342" s="117">
        <v>0</v>
      </c>
      <c r="O342" s="117">
        <v>0</v>
      </c>
      <c r="P342" s="120">
        <v>0</v>
      </c>
      <c r="Q342" s="120">
        <v>0</v>
      </c>
      <c r="R342" s="120">
        <v>0</v>
      </c>
      <c r="S342" s="117">
        <v>0</v>
      </c>
      <c r="T342" s="117">
        <v>0</v>
      </c>
      <c r="U342" s="117">
        <v>0</v>
      </c>
      <c r="V342" s="117">
        <v>0</v>
      </c>
      <c r="W342" s="117">
        <v>0</v>
      </c>
      <c r="X342" s="117">
        <v>0</v>
      </c>
      <c r="Y342" s="117">
        <v>0</v>
      </c>
      <c r="Z342" s="117">
        <v>0</v>
      </c>
      <c r="AA342" s="117">
        <v>0</v>
      </c>
      <c r="AB342" s="117">
        <v>0</v>
      </c>
      <c r="AC342" s="117">
        <v>0</v>
      </c>
      <c r="AD342" s="117">
        <v>0</v>
      </c>
      <c r="AE342">
        <v>0</v>
      </c>
    </row>
    <row r="343" spans="1:31" x14ac:dyDescent="0.35">
      <c r="A343">
        <v>5439</v>
      </c>
      <c r="B343" t="s">
        <v>351</v>
      </c>
      <c r="C343" s="109">
        <v>2750</v>
      </c>
      <c r="D343" s="107">
        <v>4.8170211735841804</v>
      </c>
      <c r="E343" s="112">
        <v>570.89223835688881</v>
      </c>
      <c r="F343">
        <v>0</v>
      </c>
      <c r="G343" s="117">
        <v>0</v>
      </c>
      <c r="H343" s="109">
        <v>0</v>
      </c>
      <c r="I343" s="109">
        <v>0</v>
      </c>
      <c r="J343" s="117">
        <v>0</v>
      </c>
      <c r="K343" s="109">
        <v>0</v>
      </c>
      <c r="L343" s="109">
        <v>0</v>
      </c>
      <c r="M343" s="117">
        <v>0</v>
      </c>
      <c r="N343" s="117">
        <v>0</v>
      </c>
      <c r="O343" s="117">
        <v>0</v>
      </c>
      <c r="P343" s="120">
        <v>0</v>
      </c>
      <c r="Q343" s="120">
        <v>0</v>
      </c>
      <c r="R343" s="120">
        <v>0</v>
      </c>
      <c r="S343" s="117">
        <v>0</v>
      </c>
      <c r="T343" s="117">
        <v>0</v>
      </c>
      <c r="U343" s="117">
        <v>0</v>
      </c>
      <c r="V343" s="117">
        <v>0</v>
      </c>
      <c r="W343" s="117">
        <v>0</v>
      </c>
      <c r="X343" s="117">
        <v>0</v>
      </c>
      <c r="Y343" s="117">
        <v>0</v>
      </c>
      <c r="Z343" s="117">
        <v>0</v>
      </c>
      <c r="AA343" s="117">
        <v>0</v>
      </c>
      <c r="AB343" s="117">
        <v>0</v>
      </c>
      <c r="AC343" s="117">
        <v>0</v>
      </c>
      <c r="AD343" s="117">
        <v>0</v>
      </c>
      <c r="AE343">
        <v>0</v>
      </c>
    </row>
    <row r="344" spans="1:31" x14ac:dyDescent="0.35">
      <c r="A344">
        <v>4522</v>
      </c>
      <c r="B344" t="s">
        <v>132</v>
      </c>
      <c r="C344" s="109">
        <v>211</v>
      </c>
      <c r="D344" s="107">
        <v>290.83696784812099</v>
      </c>
      <c r="E344" s="112">
        <v>0.72549236625994207</v>
      </c>
      <c r="F344">
        <v>1</v>
      </c>
      <c r="G344" s="117">
        <v>84400</v>
      </c>
      <c r="H344" s="109">
        <v>211</v>
      </c>
      <c r="I344" s="109">
        <v>0</v>
      </c>
      <c r="J344" s="117">
        <v>0</v>
      </c>
      <c r="K344" s="109">
        <v>0</v>
      </c>
      <c r="L344" s="109">
        <v>1</v>
      </c>
      <c r="M344" s="117">
        <v>84400</v>
      </c>
      <c r="N344" s="117">
        <v>211</v>
      </c>
      <c r="O344" s="117">
        <v>0</v>
      </c>
      <c r="P344" s="120">
        <v>0</v>
      </c>
      <c r="Q344" s="120">
        <v>0</v>
      </c>
      <c r="R344" s="120">
        <v>0</v>
      </c>
      <c r="S344" s="117">
        <v>84400</v>
      </c>
      <c r="T344" s="117">
        <v>83387</v>
      </c>
      <c r="U344" s="117">
        <v>83387</v>
      </c>
      <c r="V344" s="117">
        <v>79218</v>
      </c>
      <c r="W344" s="117">
        <v>4169</v>
      </c>
      <c r="X344" s="117">
        <v>83387</v>
      </c>
      <c r="Y344" s="117">
        <v>0</v>
      </c>
      <c r="Z344" s="117">
        <v>84343</v>
      </c>
      <c r="AA344" s="117">
        <v>-956</v>
      </c>
      <c r="AB344" s="117">
        <v>80126</v>
      </c>
      <c r="AC344" s="117">
        <v>3261</v>
      </c>
      <c r="AD344" s="117">
        <v>83387</v>
      </c>
      <c r="AE344">
        <v>0</v>
      </c>
    </row>
    <row r="345" spans="1:31" x14ac:dyDescent="0.35">
      <c r="A345">
        <v>5457</v>
      </c>
      <c r="B345" t="s">
        <v>352</v>
      </c>
      <c r="C345" s="109">
        <v>1038</v>
      </c>
      <c r="D345" s="107">
        <v>196.591169972145</v>
      </c>
      <c r="E345" s="112">
        <v>5.2799929933123355</v>
      </c>
      <c r="F345">
        <v>0</v>
      </c>
      <c r="G345" s="117">
        <v>0</v>
      </c>
      <c r="H345" s="109">
        <v>0</v>
      </c>
      <c r="I345" s="109">
        <v>0</v>
      </c>
      <c r="J345" s="117">
        <v>0</v>
      </c>
      <c r="K345" s="109">
        <v>0</v>
      </c>
      <c r="L345" s="109">
        <v>0</v>
      </c>
      <c r="M345" s="117">
        <v>0</v>
      </c>
      <c r="N345" s="117">
        <v>0</v>
      </c>
      <c r="O345" s="117">
        <v>0</v>
      </c>
      <c r="P345" s="120">
        <v>0</v>
      </c>
      <c r="Q345" s="120">
        <v>0</v>
      </c>
      <c r="R345" s="120">
        <v>0</v>
      </c>
      <c r="S345" s="117">
        <v>0</v>
      </c>
      <c r="T345" s="117">
        <v>0</v>
      </c>
      <c r="U345" s="117">
        <v>0</v>
      </c>
      <c r="V345" s="117">
        <v>0</v>
      </c>
      <c r="W345" s="117">
        <v>0</v>
      </c>
      <c r="X345" s="117">
        <v>0</v>
      </c>
      <c r="Y345" s="117">
        <v>0</v>
      </c>
      <c r="Z345" s="117">
        <v>0</v>
      </c>
      <c r="AA345" s="117">
        <v>0</v>
      </c>
      <c r="AB345" s="117">
        <v>0</v>
      </c>
      <c r="AC345" s="117">
        <v>0</v>
      </c>
      <c r="AD345" s="117">
        <v>0</v>
      </c>
      <c r="AE345">
        <v>0</v>
      </c>
    </row>
    <row r="346" spans="1:31" x14ac:dyDescent="0.35">
      <c r="A346">
        <v>2485</v>
      </c>
      <c r="B346" t="s">
        <v>72</v>
      </c>
      <c r="C346" s="109">
        <v>571</v>
      </c>
      <c r="D346" s="107">
        <v>56.924143461877598</v>
      </c>
      <c r="E346" s="112">
        <v>10.030893137327604</v>
      </c>
      <c r="F346">
        <v>0</v>
      </c>
      <c r="G346" s="117">
        <v>0</v>
      </c>
      <c r="H346" s="109">
        <v>0</v>
      </c>
      <c r="I346" s="109">
        <v>0</v>
      </c>
      <c r="J346" s="117">
        <v>0</v>
      </c>
      <c r="K346" s="109">
        <v>0</v>
      </c>
      <c r="L346" s="109">
        <v>0</v>
      </c>
      <c r="M346" s="117">
        <v>0</v>
      </c>
      <c r="N346" s="117">
        <v>0</v>
      </c>
      <c r="O346" s="117">
        <v>0</v>
      </c>
      <c r="P346" s="120">
        <v>0</v>
      </c>
      <c r="Q346" s="120">
        <v>0</v>
      </c>
      <c r="R346" s="120">
        <v>0</v>
      </c>
      <c r="S346" s="117">
        <v>0</v>
      </c>
      <c r="T346" s="117">
        <v>0</v>
      </c>
      <c r="U346" s="117">
        <v>0</v>
      </c>
      <c r="V346" s="117">
        <v>0</v>
      </c>
      <c r="W346" s="117">
        <v>0</v>
      </c>
      <c r="X346" s="117">
        <v>0</v>
      </c>
      <c r="Y346" s="117">
        <v>0</v>
      </c>
      <c r="Z346" s="117">
        <v>0</v>
      </c>
      <c r="AA346" s="117">
        <v>0</v>
      </c>
      <c r="AB346" s="117">
        <v>0</v>
      </c>
      <c r="AC346" s="117">
        <v>0</v>
      </c>
      <c r="AD346" s="117">
        <v>0</v>
      </c>
      <c r="AE346">
        <v>0</v>
      </c>
    </row>
    <row r="347" spans="1:31" x14ac:dyDescent="0.35">
      <c r="A347">
        <v>5460</v>
      </c>
      <c r="B347" t="s">
        <v>353</v>
      </c>
      <c r="C347" s="109">
        <v>3129</v>
      </c>
      <c r="D347" s="107">
        <v>289.44984830387699</v>
      </c>
      <c r="E347" s="112">
        <v>10.810162860113302</v>
      </c>
      <c r="F347">
        <v>0</v>
      </c>
      <c r="G347" s="117">
        <v>0</v>
      </c>
      <c r="H347" s="109">
        <v>0</v>
      </c>
      <c r="I347" s="109">
        <v>0</v>
      </c>
      <c r="J347" s="117">
        <v>0</v>
      </c>
      <c r="K347" s="109">
        <v>0</v>
      </c>
      <c r="L347" s="109">
        <v>0</v>
      </c>
      <c r="M347" s="117">
        <v>0</v>
      </c>
      <c r="N347" s="117">
        <v>0</v>
      </c>
      <c r="O347" s="117">
        <v>0</v>
      </c>
      <c r="P347" s="120">
        <v>0</v>
      </c>
      <c r="Q347" s="120">
        <v>0</v>
      </c>
      <c r="R347" s="120">
        <v>0</v>
      </c>
      <c r="S347" s="117">
        <v>0</v>
      </c>
      <c r="T347" s="117">
        <v>0</v>
      </c>
      <c r="U347" s="117">
        <v>0</v>
      </c>
      <c r="V347" s="117">
        <v>0</v>
      </c>
      <c r="W347" s="117">
        <v>0</v>
      </c>
      <c r="X347" s="117">
        <v>0</v>
      </c>
      <c r="Y347" s="117">
        <v>0</v>
      </c>
      <c r="Z347" s="117">
        <v>0</v>
      </c>
      <c r="AA347" s="117">
        <v>0</v>
      </c>
      <c r="AB347" s="117">
        <v>0</v>
      </c>
      <c r="AC347" s="117">
        <v>0</v>
      </c>
      <c r="AD347" s="117">
        <v>0</v>
      </c>
      <c r="AE347">
        <v>0</v>
      </c>
    </row>
    <row r="348" spans="1:31" x14ac:dyDescent="0.35">
      <c r="A348">
        <v>5467</v>
      </c>
      <c r="B348" t="s">
        <v>151</v>
      </c>
      <c r="C348" s="109">
        <v>670</v>
      </c>
      <c r="D348" s="107">
        <v>80.197080193402499</v>
      </c>
      <c r="E348" s="112">
        <v>8.3544188689193479</v>
      </c>
      <c r="F348">
        <v>1</v>
      </c>
      <c r="G348" s="117">
        <v>268000</v>
      </c>
      <c r="H348" s="109">
        <v>670</v>
      </c>
      <c r="I348" s="109">
        <v>0</v>
      </c>
      <c r="J348" s="117">
        <v>0</v>
      </c>
      <c r="K348" s="109">
        <v>0</v>
      </c>
      <c r="L348" s="109">
        <v>1</v>
      </c>
      <c r="M348" s="117">
        <v>268000</v>
      </c>
      <c r="N348" s="117">
        <v>670</v>
      </c>
      <c r="O348" s="117">
        <v>0</v>
      </c>
      <c r="P348" s="120">
        <v>0</v>
      </c>
      <c r="Q348" s="120">
        <v>0</v>
      </c>
      <c r="R348" s="120">
        <v>0</v>
      </c>
      <c r="S348" s="117">
        <v>268000</v>
      </c>
      <c r="T348" s="117">
        <v>264785</v>
      </c>
      <c r="U348" s="117">
        <v>264785</v>
      </c>
      <c r="V348" s="117">
        <v>251546</v>
      </c>
      <c r="W348" s="117">
        <v>13239</v>
      </c>
      <c r="X348" s="117">
        <v>264785</v>
      </c>
      <c r="Y348" s="117">
        <v>0</v>
      </c>
      <c r="Z348" s="117">
        <v>267818</v>
      </c>
      <c r="AA348" s="117">
        <v>-3033</v>
      </c>
      <c r="AB348" s="117">
        <v>254427</v>
      </c>
      <c r="AC348" s="117">
        <v>10358</v>
      </c>
      <c r="AD348" s="117">
        <v>264785</v>
      </c>
      <c r="AE348">
        <v>0</v>
      </c>
    </row>
    <row r="349" spans="1:31" x14ac:dyDescent="0.35">
      <c r="A349">
        <v>5474</v>
      </c>
      <c r="B349" t="s">
        <v>447</v>
      </c>
      <c r="C349" s="109">
        <v>1181</v>
      </c>
      <c r="D349" s="107">
        <v>523.07715461806504</v>
      </c>
      <c r="E349" s="112">
        <v>2.2577931182300057</v>
      </c>
      <c r="F349">
        <v>0</v>
      </c>
      <c r="G349" s="117">
        <v>0</v>
      </c>
      <c r="H349" s="109">
        <v>0</v>
      </c>
      <c r="I349" s="109">
        <v>0</v>
      </c>
      <c r="J349" s="117">
        <v>0</v>
      </c>
      <c r="K349" s="109">
        <v>0</v>
      </c>
      <c r="L349" s="109">
        <v>0</v>
      </c>
      <c r="M349" s="117">
        <v>0</v>
      </c>
      <c r="N349" s="117">
        <v>0</v>
      </c>
      <c r="O349" s="117">
        <v>0</v>
      </c>
      <c r="P349" s="120">
        <v>0</v>
      </c>
      <c r="Q349" s="120">
        <v>0</v>
      </c>
      <c r="R349" s="120">
        <v>0</v>
      </c>
      <c r="S349" s="117">
        <v>0</v>
      </c>
      <c r="T349" s="117">
        <v>0</v>
      </c>
      <c r="U349" s="117">
        <v>0</v>
      </c>
      <c r="V349" s="117">
        <v>0</v>
      </c>
      <c r="W349" s="117">
        <v>0</v>
      </c>
      <c r="X349" s="117">
        <v>0</v>
      </c>
      <c r="Y349" s="117">
        <v>0</v>
      </c>
      <c r="Z349" s="117">
        <v>0</v>
      </c>
      <c r="AA349" s="117">
        <v>0</v>
      </c>
      <c r="AB349" s="117">
        <v>0</v>
      </c>
      <c r="AC349" s="117">
        <v>0</v>
      </c>
      <c r="AD349" s="117">
        <v>0</v>
      </c>
      <c r="AE349">
        <v>0</v>
      </c>
    </row>
    <row r="350" spans="1:31" x14ac:dyDescent="0.35">
      <c r="A350">
        <v>5586</v>
      </c>
      <c r="B350" t="s">
        <v>152</v>
      </c>
      <c r="C350" s="109">
        <v>756</v>
      </c>
      <c r="D350" s="107">
        <v>109.277587147075</v>
      </c>
      <c r="E350" s="112">
        <v>6.9181615346476439</v>
      </c>
      <c r="F350">
        <v>0</v>
      </c>
      <c r="G350" s="117">
        <v>0</v>
      </c>
      <c r="H350" s="109">
        <v>0</v>
      </c>
      <c r="I350" s="109">
        <v>1</v>
      </c>
      <c r="J350" s="117">
        <v>75600</v>
      </c>
      <c r="K350" s="109">
        <v>756</v>
      </c>
      <c r="L350" s="109">
        <v>1</v>
      </c>
      <c r="M350" s="117">
        <v>75600</v>
      </c>
      <c r="N350" s="117">
        <v>756</v>
      </c>
      <c r="O350" s="117">
        <v>75700</v>
      </c>
      <c r="P350" s="120">
        <v>0</v>
      </c>
      <c r="Q350" s="120">
        <v>0</v>
      </c>
      <c r="R350" s="120">
        <v>0</v>
      </c>
      <c r="S350" s="117">
        <v>75600</v>
      </c>
      <c r="T350" s="117">
        <v>74693</v>
      </c>
      <c r="U350" s="117">
        <v>74693</v>
      </c>
      <c r="V350" s="117">
        <v>70958</v>
      </c>
      <c r="W350" s="117">
        <v>3735</v>
      </c>
      <c r="X350" s="117">
        <v>74693</v>
      </c>
      <c r="Y350" s="117">
        <v>0</v>
      </c>
      <c r="Z350" s="117">
        <v>75549</v>
      </c>
      <c r="AA350" s="117">
        <v>-856</v>
      </c>
      <c r="AB350" s="117">
        <v>71772</v>
      </c>
      <c r="AC350" s="117">
        <v>2921</v>
      </c>
      <c r="AD350" s="117">
        <v>74693</v>
      </c>
      <c r="AE350">
        <v>0</v>
      </c>
    </row>
    <row r="351" spans="1:31" x14ac:dyDescent="0.35">
      <c r="A351">
        <v>5593</v>
      </c>
      <c r="B351" t="s">
        <v>355</v>
      </c>
      <c r="C351" s="109">
        <v>1109</v>
      </c>
      <c r="D351" s="107">
        <v>186.812331346463</v>
      </c>
      <c r="E351" s="112">
        <v>5.9364389492214169</v>
      </c>
      <c r="F351">
        <v>0</v>
      </c>
      <c r="G351" s="117">
        <v>0</v>
      </c>
      <c r="H351" s="109">
        <v>0</v>
      </c>
      <c r="I351" s="109">
        <v>0</v>
      </c>
      <c r="J351" s="117">
        <v>0</v>
      </c>
      <c r="K351" s="109">
        <v>0</v>
      </c>
      <c r="L351" s="109">
        <v>0</v>
      </c>
      <c r="M351" s="117">
        <v>0</v>
      </c>
      <c r="N351" s="117">
        <v>0</v>
      </c>
      <c r="O351" s="117">
        <v>0</v>
      </c>
      <c r="P351" s="120">
        <v>0</v>
      </c>
      <c r="Q351" s="120">
        <v>0</v>
      </c>
      <c r="R351" s="120">
        <v>0</v>
      </c>
      <c r="S351" s="117">
        <v>0</v>
      </c>
      <c r="T351" s="117">
        <v>0</v>
      </c>
      <c r="U351" s="117">
        <v>0</v>
      </c>
      <c r="V351" s="117">
        <v>0</v>
      </c>
      <c r="W351" s="117">
        <v>0</v>
      </c>
      <c r="X351" s="117">
        <v>0</v>
      </c>
      <c r="Y351" s="117">
        <v>0</v>
      </c>
      <c r="Z351" s="117">
        <v>0</v>
      </c>
      <c r="AA351" s="117">
        <v>0</v>
      </c>
      <c r="AB351" s="117">
        <v>0</v>
      </c>
      <c r="AC351" s="117">
        <v>0</v>
      </c>
      <c r="AD351" s="117">
        <v>0</v>
      </c>
      <c r="AE351">
        <v>0</v>
      </c>
    </row>
    <row r="352" spans="1:31" x14ac:dyDescent="0.35">
      <c r="A352">
        <v>5607</v>
      </c>
      <c r="B352" t="s">
        <v>448</v>
      </c>
      <c r="C352" s="109">
        <v>7284</v>
      </c>
      <c r="D352" s="107">
        <v>384.48999494543301</v>
      </c>
      <c r="E352" s="112">
        <v>18.944576180802176</v>
      </c>
      <c r="F352">
        <v>0</v>
      </c>
      <c r="G352" s="117">
        <v>0</v>
      </c>
      <c r="H352" s="109">
        <v>0</v>
      </c>
      <c r="I352" s="109">
        <v>0</v>
      </c>
      <c r="J352" s="117">
        <v>0</v>
      </c>
      <c r="K352" s="109">
        <v>0</v>
      </c>
      <c r="L352" s="109">
        <v>0</v>
      </c>
      <c r="M352" s="117">
        <v>0</v>
      </c>
      <c r="N352" s="117">
        <v>0</v>
      </c>
      <c r="O352" s="117">
        <v>0</v>
      </c>
      <c r="P352" s="120">
        <v>0</v>
      </c>
      <c r="Q352" s="120">
        <v>0</v>
      </c>
      <c r="R352" s="120">
        <v>0</v>
      </c>
      <c r="S352" s="117">
        <v>0</v>
      </c>
      <c r="T352" s="117">
        <v>0</v>
      </c>
      <c r="U352" s="117">
        <v>0</v>
      </c>
      <c r="V352" s="117">
        <v>0</v>
      </c>
      <c r="W352" s="117">
        <v>0</v>
      </c>
      <c r="X352" s="117">
        <v>0</v>
      </c>
      <c r="Y352" s="117">
        <v>0</v>
      </c>
      <c r="Z352" s="117">
        <v>0</v>
      </c>
      <c r="AA352" s="117">
        <v>0</v>
      </c>
      <c r="AB352" s="117">
        <v>0</v>
      </c>
      <c r="AC352" s="117">
        <v>0</v>
      </c>
      <c r="AD352" s="117">
        <v>0</v>
      </c>
      <c r="AE352">
        <v>0</v>
      </c>
    </row>
    <row r="353" spans="1:31" x14ac:dyDescent="0.35">
      <c r="A353">
        <v>5614</v>
      </c>
      <c r="B353" t="s">
        <v>153</v>
      </c>
      <c r="C353" s="109">
        <v>266</v>
      </c>
      <c r="D353" s="107">
        <v>27.292849353415999</v>
      </c>
      <c r="E353" s="112">
        <v>9.7461425355615052</v>
      </c>
      <c r="F353">
        <v>1</v>
      </c>
      <c r="G353" s="117">
        <v>106400</v>
      </c>
      <c r="H353" s="109">
        <v>266</v>
      </c>
      <c r="I353" s="109">
        <v>0</v>
      </c>
      <c r="J353" s="117">
        <v>0</v>
      </c>
      <c r="K353" s="109">
        <v>0</v>
      </c>
      <c r="L353" s="109">
        <v>1</v>
      </c>
      <c r="M353" s="117">
        <v>106400</v>
      </c>
      <c r="N353" s="117">
        <v>266</v>
      </c>
      <c r="O353" s="117">
        <v>0</v>
      </c>
      <c r="P353" s="120">
        <v>0</v>
      </c>
      <c r="Q353" s="120">
        <v>0</v>
      </c>
      <c r="R353" s="120">
        <v>0</v>
      </c>
      <c r="S353" s="117">
        <v>106400</v>
      </c>
      <c r="T353" s="117">
        <v>105124</v>
      </c>
      <c r="U353" s="117">
        <v>105124</v>
      </c>
      <c r="V353" s="117">
        <v>99868</v>
      </c>
      <c r="W353" s="117">
        <v>5256</v>
      </c>
      <c r="X353" s="117">
        <v>105124</v>
      </c>
      <c r="Y353" s="117">
        <v>0</v>
      </c>
      <c r="Z353" s="117">
        <v>106328</v>
      </c>
      <c r="AA353" s="117">
        <v>-1204</v>
      </c>
      <c r="AB353" s="117">
        <v>101012</v>
      </c>
      <c r="AC353" s="117">
        <v>4112</v>
      </c>
      <c r="AD353" s="117">
        <v>105124</v>
      </c>
      <c r="AE353">
        <v>0</v>
      </c>
    </row>
    <row r="354" spans="1:31" x14ac:dyDescent="0.35">
      <c r="A354">
        <v>3542</v>
      </c>
      <c r="B354" t="s">
        <v>435</v>
      </c>
      <c r="C354" s="109">
        <v>261</v>
      </c>
      <c r="D354" s="107">
        <v>11.177487231794901</v>
      </c>
      <c r="E354" s="112">
        <v>23.350507550352901</v>
      </c>
      <c r="F354">
        <v>0</v>
      </c>
      <c r="G354" s="117">
        <v>0</v>
      </c>
      <c r="H354" s="109">
        <v>0</v>
      </c>
      <c r="I354" s="109">
        <v>0</v>
      </c>
      <c r="J354" s="117">
        <v>0</v>
      </c>
      <c r="K354" s="109">
        <v>0</v>
      </c>
      <c r="L354" s="109">
        <v>0</v>
      </c>
      <c r="M354" s="117">
        <v>0</v>
      </c>
      <c r="N354" s="117">
        <v>0</v>
      </c>
      <c r="O354" s="117">
        <v>0</v>
      </c>
      <c r="P354" s="120">
        <v>0</v>
      </c>
      <c r="Q354" s="120">
        <v>0</v>
      </c>
      <c r="R354" s="120">
        <v>0</v>
      </c>
      <c r="S354" s="117">
        <v>0</v>
      </c>
      <c r="T354" s="117">
        <v>0</v>
      </c>
      <c r="U354" s="117">
        <v>0</v>
      </c>
      <c r="V354" s="117">
        <v>0</v>
      </c>
      <c r="W354" s="117">
        <v>0</v>
      </c>
      <c r="X354" s="117">
        <v>0</v>
      </c>
      <c r="Y354" s="117">
        <v>0</v>
      </c>
      <c r="Z354" s="117">
        <v>0</v>
      </c>
      <c r="AA354" s="117">
        <v>0</v>
      </c>
      <c r="AB354" s="117">
        <v>0</v>
      </c>
      <c r="AC354" s="117">
        <v>0</v>
      </c>
      <c r="AD354" s="117">
        <v>0</v>
      </c>
      <c r="AE354">
        <v>0</v>
      </c>
    </row>
    <row r="355" spans="1:31" x14ac:dyDescent="0.35">
      <c r="A355">
        <v>5621</v>
      </c>
      <c r="B355" t="s">
        <v>356</v>
      </c>
      <c r="C355" s="109">
        <v>2816</v>
      </c>
      <c r="D355" s="107">
        <v>112.687963726951</v>
      </c>
      <c r="E355" s="112">
        <v>24.989359172584923</v>
      </c>
      <c r="F355">
        <v>0</v>
      </c>
      <c r="G355" s="117">
        <v>0</v>
      </c>
      <c r="H355" s="109">
        <v>0</v>
      </c>
      <c r="I355" s="109">
        <v>0</v>
      </c>
      <c r="J355" s="117">
        <v>0</v>
      </c>
      <c r="K355" s="109">
        <v>0</v>
      </c>
      <c r="L355" s="109">
        <v>0</v>
      </c>
      <c r="M355" s="117">
        <v>0</v>
      </c>
      <c r="N355" s="117">
        <v>0</v>
      </c>
      <c r="O355" s="117">
        <v>0</v>
      </c>
      <c r="P355" s="120">
        <v>0</v>
      </c>
      <c r="Q355" s="120">
        <v>0</v>
      </c>
      <c r="R355" s="120">
        <v>0</v>
      </c>
      <c r="S355" s="117">
        <v>0</v>
      </c>
      <c r="T355" s="117">
        <v>0</v>
      </c>
      <c r="U355" s="117">
        <v>0</v>
      </c>
      <c r="V355" s="117">
        <v>0</v>
      </c>
      <c r="W355" s="117">
        <v>0</v>
      </c>
      <c r="X355" s="117">
        <v>0</v>
      </c>
      <c r="Y355" s="117">
        <v>0</v>
      </c>
      <c r="Z355" s="117">
        <v>0</v>
      </c>
      <c r="AA355" s="117">
        <v>0</v>
      </c>
      <c r="AB355" s="117">
        <v>0</v>
      </c>
      <c r="AC355" s="117">
        <v>0</v>
      </c>
      <c r="AD355" s="117">
        <v>0</v>
      </c>
      <c r="AE355">
        <v>0</v>
      </c>
    </row>
    <row r="356" spans="1:31" x14ac:dyDescent="0.35">
      <c r="A356">
        <v>5628</v>
      </c>
      <c r="B356" t="s">
        <v>154</v>
      </c>
      <c r="C356" s="109">
        <v>828</v>
      </c>
      <c r="D356" s="107">
        <v>115.866313072708</v>
      </c>
      <c r="E356" s="112">
        <v>7.1461668024287315</v>
      </c>
      <c r="F356">
        <v>0</v>
      </c>
      <c r="G356" s="117">
        <v>0</v>
      </c>
      <c r="H356" s="109">
        <v>0</v>
      </c>
      <c r="I356" s="109">
        <v>1</v>
      </c>
      <c r="J356" s="117">
        <v>82800</v>
      </c>
      <c r="K356" s="109">
        <v>828</v>
      </c>
      <c r="L356" s="109">
        <v>1</v>
      </c>
      <c r="M356" s="117">
        <v>82800</v>
      </c>
      <c r="N356" s="117">
        <v>828</v>
      </c>
      <c r="O356" s="117">
        <v>84300</v>
      </c>
      <c r="P356" s="120">
        <v>0</v>
      </c>
      <c r="Q356" s="120">
        <v>0</v>
      </c>
      <c r="R356" s="120">
        <v>0</v>
      </c>
      <c r="S356" s="117">
        <v>82800</v>
      </c>
      <c r="T356" s="117">
        <v>81807</v>
      </c>
      <c r="U356" s="117">
        <v>81807</v>
      </c>
      <c r="V356" s="117">
        <v>77717</v>
      </c>
      <c r="W356" s="117">
        <v>4090</v>
      </c>
      <c r="X356" s="117">
        <v>81807</v>
      </c>
      <c r="Y356" s="117">
        <v>0</v>
      </c>
      <c r="Z356" s="117">
        <v>82744</v>
      </c>
      <c r="AA356" s="117">
        <v>-937</v>
      </c>
      <c r="AB356" s="117">
        <v>78607</v>
      </c>
      <c r="AC356" s="117">
        <v>3200</v>
      </c>
      <c r="AD356" s="117">
        <v>81807</v>
      </c>
      <c r="AE356">
        <v>0</v>
      </c>
    </row>
    <row r="357" spans="1:31" x14ac:dyDescent="0.35">
      <c r="A357">
        <v>5642</v>
      </c>
      <c r="B357" t="s">
        <v>357</v>
      </c>
      <c r="C357" s="109">
        <v>1069</v>
      </c>
      <c r="D357" s="107">
        <v>8.9022448725703303</v>
      </c>
      <c r="E357" s="112">
        <v>120.08207090481318</v>
      </c>
      <c r="F357">
        <v>0</v>
      </c>
      <c r="G357" s="117">
        <v>0</v>
      </c>
      <c r="H357" s="109">
        <v>0</v>
      </c>
      <c r="I357" s="109">
        <v>0</v>
      </c>
      <c r="J357" s="117">
        <v>0</v>
      </c>
      <c r="K357" s="109">
        <v>0</v>
      </c>
      <c r="L357" s="109">
        <v>0</v>
      </c>
      <c r="M357" s="117">
        <v>0</v>
      </c>
      <c r="N357" s="117">
        <v>0</v>
      </c>
      <c r="O357" s="117">
        <v>0</v>
      </c>
      <c r="P357" s="120">
        <v>0</v>
      </c>
      <c r="Q357" s="120">
        <v>0</v>
      </c>
      <c r="R357" s="120">
        <v>0</v>
      </c>
      <c r="S357" s="117">
        <v>0</v>
      </c>
      <c r="T357" s="117">
        <v>0</v>
      </c>
      <c r="U357" s="117">
        <v>0</v>
      </c>
      <c r="V357" s="117">
        <v>0</v>
      </c>
      <c r="W357" s="117">
        <v>0</v>
      </c>
      <c r="X357" s="117">
        <v>0</v>
      </c>
      <c r="Y357" s="117">
        <v>0</v>
      </c>
      <c r="Z357" s="117">
        <v>0</v>
      </c>
      <c r="AA357" s="117">
        <v>0</v>
      </c>
      <c r="AB357" s="117">
        <v>0</v>
      </c>
      <c r="AC357" s="117">
        <v>0</v>
      </c>
      <c r="AD357" s="117">
        <v>0</v>
      </c>
      <c r="AE357">
        <v>0</v>
      </c>
    </row>
    <row r="358" spans="1:31" x14ac:dyDescent="0.35">
      <c r="A358">
        <v>5656</v>
      </c>
      <c r="B358" t="s">
        <v>358</v>
      </c>
      <c r="C358" s="109">
        <v>8408</v>
      </c>
      <c r="D358" s="107">
        <v>80.255177246501702</v>
      </c>
      <c r="E358" s="112">
        <v>104.76582680983988</v>
      </c>
      <c r="F358">
        <v>0</v>
      </c>
      <c r="G358" s="117">
        <v>0</v>
      </c>
      <c r="H358" s="109">
        <v>0</v>
      </c>
      <c r="I358" s="109">
        <v>0</v>
      </c>
      <c r="J358" s="117">
        <v>0</v>
      </c>
      <c r="K358" s="109">
        <v>0</v>
      </c>
      <c r="L358" s="109">
        <v>0</v>
      </c>
      <c r="M358" s="117">
        <v>0</v>
      </c>
      <c r="N358" s="117">
        <v>0</v>
      </c>
      <c r="O358" s="117">
        <v>0</v>
      </c>
      <c r="P358" s="120">
        <v>0</v>
      </c>
      <c r="Q358" s="120">
        <v>0</v>
      </c>
      <c r="R358" s="120">
        <v>0</v>
      </c>
      <c r="S358" s="117">
        <v>0</v>
      </c>
      <c r="T358" s="117">
        <v>0</v>
      </c>
      <c r="U358" s="117">
        <v>0</v>
      </c>
      <c r="V358" s="117">
        <v>0</v>
      </c>
      <c r="W358" s="117">
        <v>0</v>
      </c>
      <c r="X358" s="117">
        <v>0</v>
      </c>
      <c r="Y358" s="117">
        <v>0</v>
      </c>
      <c r="Z358" s="117">
        <v>0</v>
      </c>
      <c r="AA358" s="117">
        <v>0</v>
      </c>
      <c r="AB358" s="117">
        <v>0</v>
      </c>
      <c r="AC358" s="117">
        <v>0</v>
      </c>
      <c r="AD358" s="117">
        <v>0</v>
      </c>
      <c r="AE358">
        <v>0</v>
      </c>
    </row>
    <row r="359" spans="1:31" x14ac:dyDescent="0.35">
      <c r="A359">
        <v>5663</v>
      </c>
      <c r="B359" t="s">
        <v>359</v>
      </c>
      <c r="C359" s="109">
        <v>4447</v>
      </c>
      <c r="D359" s="107">
        <v>405.29919017476499</v>
      </c>
      <c r="E359" s="112">
        <v>10.972141341023786</v>
      </c>
      <c r="F359">
        <v>0</v>
      </c>
      <c r="G359" s="117">
        <v>0</v>
      </c>
      <c r="H359" s="109">
        <v>0</v>
      </c>
      <c r="I359" s="109">
        <v>0</v>
      </c>
      <c r="J359" s="117">
        <v>0</v>
      </c>
      <c r="K359" s="109">
        <v>0</v>
      </c>
      <c r="L359" s="109">
        <v>0</v>
      </c>
      <c r="M359" s="117">
        <v>0</v>
      </c>
      <c r="N359" s="117">
        <v>0</v>
      </c>
      <c r="O359" s="117">
        <v>0</v>
      </c>
      <c r="P359" s="120">
        <v>0</v>
      </c>
      <c r="Q359" s="120">
        <v>0</v>
      </c>
      <c r="R359" s="120">
        <v>0</v>
      </c>
      <c r="S359" s="117">
        <v>0</v>
      </c>
      <c r="T359" s="117">
        <v>0</v>
      </c>
      <c r="U359" s="117">
        <v>0</v>
      </c>
      <c r="V359" s="117">
        <v>0</v>
      </c>
      <c r="W359" s="117">
        <v>0</v>
      </c>
      <c r="X359" s="117">
        <v>0</v>
      </c>
      <c r="Y359" s="117">
        <v>0</v>
      </c>
      <c r="Z359" s="117">
        <v>0</v>
      </c>
      <c r="AA359" s="117">
        <v>0</v>
      </c>
      <c r="AB359" s="117">
        <v>0</v>
      </c>
      <c r="AC359" s="117">
        <v>0</v>
      </c>
      <c r="AD359" s="117">
        <v>0</v>
      </c>
      <c r="AE359">
        <v>0</v>
      </c>
    </row>
    <row r="360" spans="1:31" x14ac:dyDescent="0.35">
      <c r="A360">
        <v>5670</v>
      </c>
      <c r="B360" t="s">
        <v>449</v>
      </c>
      <c r="C360" s="109">
        <v>354</v>
      </c>
      <c r="D360" s="107">
        <v>302.45898989236002</v>
      </c>
      <c r="E360" s="112">
        <v>1.1704066066146108</v>
      </c>
      <c r="F360">
        <v>1</v>
      </c>
      <c r="G360" s="117">
        <v>141600</v>
      </c>
      <c r="H360" s="109">
        <v>354</v>
      </c>
      <c r="I360" s="109">
        <v>0</v>
      </c>
      <c r="J360" s="117">
        <v>0</v>
      </c>
      <c r="K360" s="109">
        <v>0</v>
      </c>
      <c r="L360" s="109">
        <v>1</v>
      </c>
      <c r="M360" s="117">
        <v>141600</v>
      </c>
      <c r="N360" s="117">
        <v>354</v>
      </c>
      <c r="O360" s="117">
        <v>0</v>
      </c>
      <c r="P360" s="120">
        <v>0</v>
      </c>
      <c r="Q360" s="120">
        <v>0</v>
      </c>
      <c r="R360" s="120">
        <v>0</v>
      </c>
      <c r="S360" s="117">
        <v>141600</v>
      </c>
      <c r="T360" s="117">
        <v>139901</v>
      </c>
      <c r="U360" s="117">
        <v>139901</v>
      </c>
      <c r="V360" s="117">
        <v>132906</v>
      </c>
      <c r="W360" s="117">
        <v>6995</v>
      </c>
      <c r="X360" s="117">
        <v>139901</v>
      </c>
      <c r="Y360" s="117">
        <v>0</v>
      </c>
      <c r="Z360" s="117">
        <v>141504</v>
      </c>
      <c r="AA360" s="117">
        <v>-1603</v>
      </c>
      <c r="AB360" s="117">
        <v>134429</v>
      </c>
      <c r="AC360" s="117">
        <v>5472</v>
      </c>
      <c r="AD360" s="117">
        <v>139901</v>
      </c>
      <c r="AE360">
        <v>0</v>
      </c>
    </row>
    <row r="361" spans="1:31" x14ac:dyDescent="0.35">
      <c r="A361">
        <v>3510</v>
      </c>
      <c r="B361" t="s">
        <v>292</v>
      </c>
      <c r="C361" s="109">
        <v>408</v>
      </c>
      <c r="D361" s="107">
        <v>5.9648237285344603</v>
      </c>
      <c r="E361" s="112">
        <v>68.401015447986154</v>
      </c>
      <c r="F361">
        <v>0</v>
      </c>
      <c r="G361" s="117">
        <v>0</v>
      </c>
      <c r="H361" s="109">
        <v>0</v>
      </c>
      <c r="I361" s="109">
        <v>0</v>
      </c>
      <c r="J361" s="117">
        <v>0</v>
      </c>
      <c r="K361" s="109">
        <v>0</v>
      </c>
      <c r="L361" s="109">
        <v>0</v>
      </c>
      <c r="M361" s="117">
        <v>0</v>
      </c>
      <c r="N361" s="117">
        <v>0</v>
      </c>
      <c r="O361" s="117">
        <v>0</v>
      </c>
      <c r="P361" s="120">
        <v>0</v>
      </c>
      <c r="Q361" s="120">
        <v>0</v>
      </c>
      <c r="R361" s="120">
        <v>0</v>
      </c>
      <c r="S361" s="117">
        <v>0</v>
      </c>
      <c r="T361" s="117">
        <v>0</v>
      </c>
      <c r="U361" s="117">
        <v>0</v>
      </c>
      <c r="V361" s="117">
        <v>0</v>
      </c>
      <c r="W361" s="117">
        <v>0</v>
      </c>
      <c r="X361" s="117">
        <v>0</v>
      </c>
      <c r="Y361" s="117">
        <v>0</v>
      </c>
      <c r="Z361" s="117">
        <v>0</v>
      </c>
      <c r="AA361" s="117">
        <v>0</v>
      </c>
      <c r="AB361" s="117">
        <v>0</v>
      </c>
      <c r="AC361" s="117">
        <v>0</v>
      </c>
      <c r="AD361" s="117">
        <v>0</v>
      </c>
      <c r="AE361">
        <v>0</v>
      </c>
    </row>
    <row r="362" spans="1:31" x14ac:dyDescent="0.35">
      <c r="A362">
        <v>5726</v>
      </c>
      <c r="B362" t="s">
        <v>155</v>
      </c>
      <c r="C362" s="109">
        <v>540</v>
      </c>
      <c r="D362" s="107">
        <v>156.68785637899401</v>
      </c>
      <c r="E362" s="112">
        <v>3.4463423808278852</v>
      </c>
      <c r="F362">
        <v>1</v>
      </c>
      <c r="G362" s="117">
        <v>216000</v>
      </c>
      <c r="H362" s="109">
        <v>540</v>
      </c>
      <c r="I362" s="109">
        <v>0</v>
      </c>
      <c r="J362" s="117">
        <v>0</v>
      </c>
      <c r="K362" s="109">
        <v>0</v>
      </c>
      <c r="L362" s="109">
        <v>1</v>
      </c>
      <c r="M362" s="117">
        <v>216000</v>
      </c>
      <c r="N362" s="117">
        <v>540</v>
      </c>
      <c r="O362" s="117">
        <v>0</v>
      </c>
      <c r="P362" s="120">
        <v>0</v>
      </c>
      <c r="Q362" s="120">
        <v>0</v>
      </c>
      <c r="R362" s="120">
        <v>0</v>
      </c>
      <c r="S362" s="117">
        <v>216000</v>
      </c>
      <c r="T362" s="117">
        <v>213409</v>
      </c>
      <c r="U362" s="117">
        <v>213409</v>
      </c>
      <c r="V362" s="117">
        <v>202739</v>
      </c>
      <c r="W362" s="117">
        <v>10670</v>
      </c>
      <c r="X362" s="117">
        <v>213409</v>
      </c>
      <c r="Y362" s="117">
        <v>0</v>
      </c>
      <c r="Z362" s="117">
        <v>215853</v>
      </c>
      <c r="AA362" s="117">
        <v>-2444</v>
      </c>
      <c r="AB362" s="117">
        <v>205060</v>
      </c>
      <c r="AC362" s="117">
        <v>8349</v>
      </c>
      <c r="AD362" s="117">
        <v>213409</v>
      </c>
      <c r="AE362">
        <v>0</v>
      </c>
    </row>
    <row r="363" spans="1:31" x14ac:dyDescent="0.35">
      <c r="A363">
        <v>5733</v>
      </c>
      <c r="B363" t="s">
        <v>156</v>
      </c>
      <c r="C363" s="109">
        <v>504</v>
      </c>
      <c r="D363" s="107">
        <v>303.86080180888899</v>
      </c>
      <c r="E363" s="112">
        <v>1.6586542160083784</v>
      </c>
      <c r="F363">
        <v>1</v>
      </c>
      <c r="G363" s="117">
        <v>201600</v>
      </c>
      <c r="H363" s="109">
        <v>504</v>
      </c>
      <c r="I363" s="109">
        <v>0</v>
      </c>
      <c r="J363" s="117">
        <v>0</v>
      </c>
      <c r="K363" s="109">
        <v>0</v>
      </c>
      <c r="L363" s="109">
        <v>1</v>
      </c>
      <c r="M363" s="117">
        <v>201600</v>
      </c>
      <c r="N363" s="117">
        <v>504</v>
      </c>
      <c r="O363" s="117">
        <v>0</v>
      </c>
      <c r="P363" s="120">
        <v>0</v>
      </c>
      <c r="Q363" s="120">
        <v>0</v>
      </c>
      <c r="R363" s="120">
        <v>0</v>
      </c>
      <c r="S363" s="117">
        <v>201600</v>
      </c>
      <c r="T363" s="117">
        <v>199181</v>
      </c>
      <c r="U363" s="117">
        <v>199181</v>
      </c>
      <c r="V363" s="117">
        <v>189222</v>
      </c>
      <c r="W363" s="117">
        <v>9959</v>
      </c>
      <c r="X363" s="117">
        <v>199181</v>
      </c>
      <c r="Y363" s="117">
        <v>0</v>
      </c>
      <c r="Z363" s="117">
        <v>201463</v>
      </c>
      <c r="AA363" s="117">
        <v>-2282</v>
      </c>
      <c r="AB363" s="117">
        <v>191390</v>
      </c>
      <c r="AC363" s="117">
        <v>7791</v>
      </c>
      <c r="AD363" s="117">
        <v>199181</v>
      </c>
      <c r="AE363">
        <v>0</v>
      </c>
    </row>
    <row r="364" spans="1:31" x14ac:dyDescent="0.35">
      <c r="A364">
        <v>5740</v>
      </c>
      <c r="B364" t="s">
        <v>157</v>
      </c>
      <c r="C364" s="109">
        <v>267</v>
      </c>
      <c r="D364" s="107">
        <v>97.162841061247505</v>
      </c>
      <c r="E364" s="112">
        <v>2.747964109362488</v>
      </c>
      <c r="F364">
        <v>1</v>
      </c>
      <c r="G364" s="117">
        <v>106800</v>
      </c>
      <c r="H364" s="109">
        <v>267</v>
      </c>
      <c r="I364" s="109">
        <v>0</v>
      </c>
      <c r="J364" s="117">
        <v>0</v>
      </c>
      <c r="K364" s="109">
        <v>0</v>
      </c>
      <c r="L364" s="109">
        <v>1</v>
      </c>
      <c r="M364" s="117">
        <v>106800</v>
      </c>
      <c r="N364" s="117">
        <v>267</v>
      </c>
      <c r="O364" s="117">
        <v>0</v>
      </c>
      <c r="P364" s="120">
        <v>0</v>
      </c>
      <c r="Q364" s="120">
        <v>0</v>
      </c>
      <c r="R364" s="120">
        <v>0</v>
      </c>
      <c r="S364" s="117">
        <v>106800</v>
      </c>
      <c r="T364" s="117">
        <v>105519</v>
      </c>
      <c r="U364" s="117">
        <v>105519</v>
      </c>
      <c r="V364" s="117">
        <v>100243</v>
      </c>
      <c r="W364" s="117">
        <v>5276</v>
      </c>
      <c r="X364" s="117">
        <v>105519</v>
      </c>
      <c r="Y364" s="117">
        <v>0</v>
      </c>
      <c r="Z364" s="117">
        <v>106727</v>
      </c>
      <c r="AA364" s="117">
        <v>-1208</v>
      </c>
      <c r="AB364" s="117">
        <v>101391</v>
      </c>
      <c r="AC364" s="117">
        <v>4128</v>
      </c>
      <c r="AD364" s="117">
        <v>105519</v>
      </c>
      <c r="AE364">
        <v>0</v>
      </c>
    </row>
    <row r="365" spans="1:31" x14ac:dyDescent="0.35">
      <c r="A365">
        <v>5747</v>
      </c>
      <c r="B365" t="s">
        <v>360</v>
      </c>
      <c r="C365" s="109">
        <v>3142</v>
      </c>
      <c r="D365" s="107">
        <v>465.852996783766</v>
      </c>
      <c r="E365" s="112">
        <v>6.7446169106826961</v>
      </c>
      <c r="F365">
        <v>0</v>
      </c>
      <c r="G365" s="117">
        <v>0</v>
      </c>
      <c r="H365" s="109">
        <v>0</v>
      </c>
      <c r="I365" s="109">
        <v>0</v>
      </c>
      <c r="J365" s="117">
        <v>0</v>
      </c>
      <c r="K365" s="109">
        <v>0</v>
      </c>
      <c r="L365" s="109">
        <v>0</v>
      </c>
      <c r="M365" s="117">
        <v>0</v>
      </c>
      <c r="N365" s="117">
        <v>0</v>
      </c>
      <c r="O365" s="117">
        <v>0</v>
      </c>
      <c r="P365" s="120">
        <v>0</v>
      </c>
      <c r="Q365" s="120">
        <v>0</v>
      </c>
      <c r="R365" s="120">
        <v>0</v>
      </c>
      <c r="S365" s="117">
        <v>0</v>
      </c>
      <c r="T365" s="117">
        <v>0</v>
      </c>
      <c r="U365" s="117">
        <v>0</v>
      </c>
      <c r="V365" s="117">
        <v>0</v>
      </c>
      <c r="W365" s="117">
        <v>0</v>
      </c>
      <c r="X365" s="117">
        <v>0</v>
      </c>
      <c r="Y365" s="117">
        <v>0</v>
      </c>
      <c r="Z365" s="117">
        <v>0</v>
      </c>
      <c r="AA365" s="117">
        <v>0</v>
      </c>
      <c r="AB365" s="117">
        <v>0</v>
      </c>
      <c r="AC365" s="117">
        <v>0</v>
      </c>
      <c r="AD365" s="117">
        <v>0</v>
      </c>
      <c r="AE365">
        <v>0</v>
      </c>
    </row>
    <row r="366" spans="1:31" x14ac:dyDescent="0.35">
      <c r="A366">
        <v>5754</v>
      </c>
      <c r="B366" t="s">
        <v>361</v>
      </c>
      <c r="C366" s="109">
        <v>1160</v>
      </c>
      <c r="D366" s="107">
        <v>424.449135500902</v>
      </c>
      <c r="E366" s="112">
        <v>2.7329540879640568</v>
      </c>
      <c r="F366">
        <v>0</v>
      </c>
      <c r="G366" s="117">
        <v>0</v>
      </c>
      <c r="H366" s="109">
        <v>0</v>
      </c>
      <c r="I366" s="109">
        <v>0</v>
      </c>
      <c r="J366" s="117">
        <v>0</v>
      </c>
      <c r="K366" s="109">
        <v>0</v>
      </c>
      <c r="L366" s="109">
        <v>0</v>
      </c>
      <c r="M366" s="117">
        <v>0</v>
      </c>
      <c r="N366" s="117">
        <v>0</v>
      </c>
      <c r="O366" s="117">
        <v>0</v>
      </c>
      <c r="P366" s="120">
        <v>0</v>
      </c>
      <c r="Q366" s="120">
        <v>0</v>
      </c>
      <c r="R366" s="120">
        <v>0</v>
      </c>
      <c r="S366" s="117">
        <v>0</v>
      </c>
      <c r="T366" s="117">
        <v>0</v>
      </c>
      <c r="U366" s="117">
        <v>0</v>
      </c>
      <c r="V366" s="117">
        <v>0</v>
      </c>
      <c r="W366" s="117">
        <v>0</v>
      </c>
      <c r="X366" s="117">
        <v>0</v>
      </c>
      <c r="Y366" s="117">
        <v>0</v>
      </c>
      <c r="Z366" s="117">
        <v>0</v>
      </c>
      <c r="AA366" s="117">
        <v>0</v>
      </c>
      <c r="AB366" s="117">
        <v>0</v>
      </c>
      <c r="AC366" s="117">
        <v>0</v>
      </c>
      <c r="AD366" s="117">
        <v>0</v>
      </c>
      <c r="AE366">
        <v>0</v>
      </c>
    </row>
    <row r="367" spans="1:31" x14ac:dyDescent="0.35">
      <c r="A367">
        <v>126</v>
      </c>
      <c r="B367" t="s">
        <v>8</v>
      </c>
      <c r="C367" s="109">
        <v>890</v>
      </c>
      <c r="D367" s="107">
        <v>99.486624656210694</v>
      </c>
      <c r="E367" s="112">
        <v>8.9459261792780058</v>
      </c>
      <c r="F367">
        <v>0</v>
      </c>
      <c r="G367" s="117">
        <v>0</v>
      </c>
      <c r="H367" s="109">
        <v>0</v>
      </c>
      <c r="I367" s="109">
        <v>1</v>
      </c>
      <c r="J367" s="117">
        <v>89000</v>
      </c>
      <c r="K367" s="109">
        <v>890</v>
      </c>
      <c r="L367" s="109">
        <v>1</v>
      </c>
      <c r="M367" s="117">
        <v>89000</v>
      </c>
      <c r="N367" s="117">
        <v>890</v>
      </c>
      <c r="O367" s="117">
        <v>89100</v>
      </c>
      <c r="P367" s="120">
        <v>0</v>
      </c>
      <c r="Q367" s="120">
        <v>0</v>
      </c>
      <c r="R367" s="120">
        <v>0</v>
      </c>
      <c r="S367" s="117">
        <v>89000</v>
      </c>
      <c r="T367" s="117">
        <v>87932</v>
      </c>
      <c r="U367" s="117">
        <v>87932</v>
      </c>
      <c r="V367" s="117">
        <v>83535</v>
      </c>
      <c r="W367" s="117">
        <v>4397</v>
      </c>
      <c r="X367" s="117">
        <v>87932</v>
      </c>
      <c r="Y367" s="117">
        <v>0</v>
      </c>
      <c r="Z367" s="117">
        <v>88940</v>
      </c>
      <c r="AA367" s="117">
        <v>-1008</v>
      </c>
      <c r="AB367" s="117">
        <v>84493</v>
      </c>
      <c r="AC367" s="117">
        <v>3439</v>
      </c>
      <c r="AD367" s="117">
        <v>87932</v>
      </c>
      <c r="AE367">
        <v>0</v>
      </c>
    </row>
    <row r="368" spans="1:31" x14ac:dyDescent="0.35">
      <c r="A368">
        <v>5780</v>
      </c>
      <c r="B368" t="s">
        <v>450</v>
      </c>
      <c r="C368" s="109">
        <v>429</v>
      </c>
      <c r="D368" s="107">
        <v>10.767762415978201</v>
      </c>
      <c r="E368" s="112">
        <v>39.84114651001309</v>
      </c>
      <c r="F368">
        <v>0</v>
      </c>
      <c r="G368" s="117">
        <v>0</v>
      </c>
      <c r="H368" s="109">
        <v>0</v>
      </c>
      <c r="I368" s="109">
        <v>0</v>
      </c>
      <c r="J368" s="117">
        <v>0</v>
      </c>
      <c r="K368" s="109">
        <v>0</v>
      </c>
      <c r="L368" s="109">
        <v>0</v>
      </c>
      <c r="M368" s="117">
        <v>0</v>
      </c>
      <c r="N368" s="117">
        <v>0</v>
      </c>
      <c r="O368" s="117">
        <v>0</v>
      </c>
      <c r="P368" s="120">
        <v>0</v>
      </c>
      <c r="Q368" s="120">
        <v>0</v>
      </c>
      <c r="R368" s="120">
        <v>0</v>
      </c>
      <c r="S368" s="117">
        <v>0</v>
      </c>
      <c r="T368" s="117">
        <v>0</v>
      </c>
      <c r="U368" s="117">
        <v>0</v>
      </c>
      <c r="V368" s="117">
        <v>0</v>
      </c>
      <c r="W368" s="117">
        <v>0</v>
      </c>
      <c r="X368" s="117">
        <v>0</v>
      </c>
      <c r="Y368" s="117">
        <v>0</v>
      </c>
      <c r="Z368" s="117">
        <v>0</v>
      </c>
      <c r="AA368" s="117">
        <v>0</v>
      </c>
      <c r="AB368" s="117">
        <v>0</v>
      </c>
      <c r="AC368" s="117">
        <v>0</v>
      </c>
      <c r="AD368" s="117">
        <v>0</v>
      </c>
      <c r="AE368">
        <v>0</v>
      </c>
    </row>
    <row r="369" spans="1:31" x14ac:dyDescent="0.35">
      <c r="A369">
        <v>4375</v>
      </c>
      <c r="B369" t="s">
        <v>129</v>
      </c>
      <c r="C369" s="109">
        <v>623</v>
      </c>
      <c r="D369" s="107">
        <v>219.504117325544</v>
      </c>
      <c r="E369" s="112">
        <v>2.8382155541804073</v>
      </c>
      <c r="F369">
        <v>1</v>
      </c>
      <c r="G369" s="117">
        <v>249200</v>
      </c>
      <c r="H369" s="109">
        <v>623</v>
      </c>
      <c r="I369" s="109">
        <v>0</v>
      </c>
      <c r="J369" s="117">
        <v>0</v>
      </c>
      <c r="K369" s="109">
        <v>0</v>
      </c>
      <c r="L369" s="109">
        <v>1</v>
      </c>
      <c r="M369" s="117">
        <v>249200</v>
      </c>
      <c r="N369" s="117">
        <v>623</v>
      </c>
      <c r="O369" s="117">
        <v>0</v>
      </c>
      <c r="P369" s="120">
        <v>0</v>
      </c>
      <c r="Q369" s="120">
        <v>0</v>
      </c>
      <c r="R369" s="120">
        <v>0</v>
      </c>
      <c r="S369" s="117">
        <v>249200</v>
      </c>
      <c r="T369" s="117">
        <v>246210</v>
      </c>
      <c r="U369" s="117">
        <v>246210</v>
      </c>
      <c r="V369" s="117">
        <v>233900</v>
      </c>
      <c r="W369" s="117">
        <v>12310</v>
      </c>
      <c r="X369" s="117">
        <v>246210</v>
      </c>
      <c r="Y369" s="117">
        <v>0</v>
      </c>
      <c r="Z369" s="117">
        <v>249031</v>
      </c>
      <c r="AA369" s="117">
        <v>-2821</v>
      </c>
      <c r="AB369" s="117">
        <v>236579</v>
      </c>
      <c r="AC369" s="117">
        <v>9631</v>
      </c>
      <c r="AD369" s="117">
        <v>246210</v>
      </c>
      <c r="AE369">
        <v>0</v>
      </c>
    </row>
    <row r="370" spans="1:31" x14ac:dyDescent="0.35">
      <c r="A370">
        <v>5810</v>
      </c>
      <c r="B370" t="s">
        <v>159</v>
      </c>
      <c r="C370" s="109">
        <v>457</v>
      </c>
      <c r="D370" s="107">
        <v>112.994763774687</v>
      </c>
      <c r="E370" s="112">
        <v>4.0444351997696444</v>
      </c>
      <c r="F370">
        <v>1</v>
      </c>
      <c r="G370" s="117">
        <v>182800</v>
      </c>
      <c r="H370" s="109">
        <v>457</v>
      </c>
      <c r="I370" s="109">
        <v>0</v>
      </c>
      <c r="J370" s="117">
        <v>0</v>
      </c>
      <c r="K370" s="109">
        <v>0</v>
      </c>
      <c r="L370" s="109">
        <v>1</v>
      </c>
      <c r="M370" s="117">
        <v>182800</v>
      </c>
      <c r="N370" s="117">
        <v>457</v>
      </c>
      <c r="O370" s="117">
        <v>0</v>
      </c>
      <c r="P370" s="120">
        <v>0</v>
      </c>
      <c r="Q370" s="120">
        <v>0</v>
      </c>
      <c r="R370" s="120">
        <v>0</v>
      </c>
      <c r="S370" s="117">
        <v>182800</v>
      </c>
      <c r="T370" s="117">
        <v>180607</v>
      </c>
      <c r="U370" s="117">
        <v>180607</v>
      </c>
      <c r="V370" s="117">
        <v>171577</v>
      </c>
      <c r="W370" s="117">
        <v>9030</v>
      </c>
      <c r="X370" s="117">
        <v>180607</v>
      </c>
      <c r="Y370" s="117">
        <v>0</v>
      </c>
      <c r="Z370" s="117">
        <v>182676</v>
      </c>
      <c r="AA370" s="117">
        <v>-2069</v>
      </c>
      <c r="AB370" s="117">
        <v>173542</v>
      </c>
      <c r="AC370" s="117">
        <v>7065</v>
      </c>
      <c r="AD370" s="117">
        <v>180607</v>
      </c>
      <c r="AE370">
        <v>0</v>
      </c>
    </row>
    <row r="371" spans="1:31" x14ac:dyDescent="0.35">
      <c r="A371">
        <v>5817</v>
      </c>
      <c r="B371" t="s">
        <v>362</v>
      </c>
      <c r="C371" s="109">
        <v>367</v>
      </c>
      <c r="D371" s="107">
        <v>4.2526394847356501</v>
      </c>
      <c r="E371" s="112">
        <v>86.299344517047217</v>
      </c>
      <c r="F371">
        <v>0</v>
      </c>
      <c r="G371" s="117">
        <v>0</v>
      </c>
      <c r="H371" s="109">
        <v>0</v>
      </c>
      <c r="I371" s="109">
        <v>0</v>
      </c>
      <c r="J371" s="117">
        <v>0</v>
      </c>
      <c r="K371" s="109">
        <v>0</v>
      </c>
      <c r="L371" s="109">
        <v>0</v>
      </c>
      <c r="M371" s="117">
        <v>0</v>
      </c>
      <c r="N371" s="117">
        <v>0</v>
      </c>
      <c r="O371" s="117">
        <v>0</v>
      </c>
      <c r="P371" s="120">
        <v>0</v>
      </c>
      <c r="Q371" s="120">
        <v>0</v>
      </c>
      <c r="R371" s="120">
        <v>0</v>
      </c>
      <c r="S371" s="117">
        <v>0</v>
      </c>
      <c r="T371" s="117">
        <v>0</v>
      </c>
      <c r="U371" s="117">
        <v>0</v>
      </c>
      <c r="V371" s="117">
        <v>0</v>
      </c>
      <c r="W371" s="117">
        <v>0</v>
      </c>
      <c r="X371" s="117">
        <v>0</v>
      </c>
      <c r="Y371" s="117">
        <v>0</v>
      </c>
      <c r="Z371" s="117">
        <v>0</v>
      </c>
      <c r="AA371" s="117">
        <v>0</v>
      </c>
      <c r="AB371" s="117">
        <v>0</v>
      </c>
      <c r="AC371" s="117">
        <v>0</v>
      </c>
      <c r="AD371" s="117">
        <v>0</v>
      </c>
      <c r="AE371">
        <v>0</v>
      </c>
    </row>
    <row r="372" spans="1:31" x14ac:dyDescent="0.35">
      <c r="A372">
        <v>5824</v>
      </c>
      <c r="B372" t="s">
        <v>451</v>
      </c>
      <c r="C372" s="109">
        <v>1671</v>
      </c>
      <c r="D372" s="107">
        <v>28.939211909795901</v>
      </c>
      <c r="E372" s="112">
        <v>57.741724453607794</v>
      </c>
      <c r="F372">
        <v>0</v>
      </c>
      <c r="G372" s="117">
        <v>0</v>
      </c>
      <c r="H372" s="109">
        <v>0</v>
      </c>
      <c r="I372" s="109">
        <v>0</v>
      </c>
      <c r="J372" s="117">
        <v>0</v>
      </c>
      <c r="K372" s="109">
        <v>0</v>
      </c>
      <c r="L372" s="109">
        <v>0</v>
      </c>
      <c r="M372" s="117">
        <v>0</v>
      </c>
      <c r="N372" s="117">
        <v>0</v>
      </c>
      <c r="O372" s="117">
        <v>0</v>
      </c>
      <c r="P372" s="120">
        <v>0</v>
      </c>
      <c r="Q372" s="120">
        <v>0</v>
      </c>
      <c r="R372" s="120">
        <v>0</v>
      </c>
      <c r="S372" s="117">
        <v>0</v>
      </c>
      <c r="T372" s="117">
        <v>0</v>
      </c>
      <c r="U372" s="117">
        <v>0</v>
      </c>
      <c r="V372" s="117">
        <v>0</v>
      </c>
      <c r="W372" s="117">
        <v>0</v>
      </c>
      <c r="X372" s="117">
        <v>0</v>
      </c>
      <c r="Y372" s="117">
        <v>0</v>
      </c>
      <c r="Z372" s="117">
        <v>0</v>
      </c>
      <c r="AA372" s="117">
        <v>0</v>
      </c>
      <c r="AB372" s="117">
        <v>0</v>
      </c>
      <c r="AC372" s="117">
        <v>0</v>
      </c>
      <c r="AD372" s="117">
        <v>0</v>
      </c>
      <c r="AE372">
        <v>0</v>
      </c>
    </row>
    <row r="373" spans="1:31" x14ac:dyDescent="0.35">
      <c r="A373">
        <v>5859</v>
      </c>
      <c r="B373" t="s">
        <v>363</v>
      </c>
      <c r="C373" s="109">
        <v>613</v>
      </c>
      <c r="D373" s="107">
        <v>10.8452357332402</v>
      </c>
      <c r="E373" s="112">
        <v>56.522515054345966</v>
      </c>
      <c r="F373">
        <v>0</v>
      </c>
      <c r="G373" s="117">
        <v>0</v>
      </c>
      <c r="H373" s="109">
        <v>0</v>
      </c>
      <c r="I373" s="109">
        <v>0</v>
      </c>
      <c r="J373" s="117">
        <v>0</v>
      </c>
      <c r="K373" s="109">
        <v>0</v>
      </c>
      <c r="L373" s="109">
        <v>0</v>
      </c>
      <c r="M373" s="117">
        <v>0</v>
      </c>
      <c r="N373" s="117">
        <v>0</v>
      </c>
      <c r="O373" s="117">
        <v>0</v>
      </c>
      <c r="P373" s="120">
        <v>0</v>
      </c>
      <c r="Q373" s="120">
        <v>0</v>
      </c>
      <c r="R373" s="120">
        <v>0</v>
      </c>
      <c r="S373" s="117">
        <v>0</v>
      </c>
      <c r="T373" s="117">
        <v>0</v>
      </c>
      <c r="U373" s="117">
        <v>0</v>
      </c>
      <c r="V373" s="117">
        <v>0</v>
      </c>
      <c r="W373" s="117">
        <v>0</v>
      </c>
      <c r="X373" s="117">
        <v>0</v>
      </c>
      <c r="Y373" s="117">
        <v>0</v>
      </c>
      <c r="Z373" s="117">
        <v>0</v>
      </c>
      <c r="AA373" s="117">
        <v>0</v>
      </c>
      <c r="AB373" s="117">
        <v>0</v>
      </c>
      <c r="AC373" s="117">
        <v>0</v>
      </c>
      <c r="AD373" s="117">
        <v>0</v>
      </c>
      <c r="AE373">
        <v>0</v>
      </c>
    </row>
    <row r="374" spans="1:31" x14ac:dyDescent="0.35">
      <c r="A374">
        <v>5852</v>
      </c>
      <c r="B374" t="s">
        <v>160</v>
      </c>
      <c r="C374" s="109">
        <v>704</v>
      </c>
      <c r="D374" s="107">
        <v>83.590767530247604</v>
      </c>
      <c r="E374" s="112">
        <v>8.421982723693203</v>
      </c>
      <c r="F374">
        <v>1</v>
      </c>
      <c r="G374" s="117">
        <v>281600</v>
      </c>
      <c r="H374" s="109">
        <v>704</v>
      </c>
      <c r="I374" s="109">
        <v>0</v>
      </c>
      <c r="J374" s="117">
        <v>0</v>
      </c>
      <c r="K374" s="109">
        <v>0</v>
      </c>
      <c r="L374" s="109">
        <v>1</v>
      </c>
      <c r="M374" s="117">
        <v>281600</v>
      </c>
      <c r="N374" s="117">
        <v>704</v>
      </c>
      <c r="O374" s="117">
        <v>0</v>
      </c>
      <c r="P374" s="120">
        <v>0</v>
      </c>
      <c r="Q374" s="120">
        <v>0</v>
      </c>
      <c r="R374" s="120">
        <v>0</v>
      </c>
      <c r="S374" s="117">
        <v>281600</v>
      </c>
      <c r="T374" s="117">
        <v>278222</v>
      </c>
      <c r="U374" s="117">
        <v>278222</v>
      </c>
      <c r="V374" s="117">
        <v>264311</v>
      </c>
      <c r="W374" s="117">
        <v>13911</v>
      </c>
      <c r="X374" s="117">
        <v>278222</v>
      </c>
      <c r="Y374" s="117">
        <v>0</v>
      </c>
      <c r="Z374" s="117">
        <v>281409</v>
      </c>
      <c r="AA374" s="117">
        <v>-3187</v>
      </c>
      <c r="AB374" s="117">
        <v>267339</v>
      </c>
      <c r="AC374" s="117">
        <v>10883</v>
      </c>
      <c r="AD374" s="117">
        <v>278222</v>
      </c>
      <c r="AE374">
        <v>0</v>
      </c>
    </row>
    <row r="375" spans="1:31" x14ac:dyDescent="0.35">
      <c r="A375">
        <v>238</v>
      </c>
      <c r="B375" t="s">
        <v>198</v>
      </c>
      <c r="C375" s="109">
        <v>1020</v>
      </c>
      <c r="D375" s="107">
        <v>147.03542132782201</v>
      </c>
      <c r="E375" s="112">
        <v>6.9371039358323374</v>
      </c>
      <c r="F375">
        <v>0</v>
      </c>
      <c r="G375" s="117">
        <v>0</v>
      </c>
      <c r="H375" s="109">
        <v>0</v>
      </c>
      <c r="I375" s="109">
        <v>0</v>
      </c>
      <c r="J375" s="117">
        <v>0</v>
      </c>
      <c r="K375" s="109">
        <v>0</v>
      </c>
      <c r="L375" s="109">
        <v>0</v>
      </c>
      <c r="M375" s="117">
        <v>0</v>
      </c>
      <c r="N375" s="117">
        <v>0</v>
      </c>
      <c r="O375" s="117">
        <v>0</v>
      </c>
      <c r="P375" s="120">
        <v>0</v>
      </c>
      <c r="Q375" s="120">
        <v>0</v>
      </c>
      <c r="R375" s="120">
        <v>0</v>
      </c>
      <c r="S375" s="117">
        <v>0</v>
      </c>
      <c r="T375" s="117">
        <v>0</v>
      </c>
      <c r="U375" s="117">
        <v>0</v>
      </c>
      <c r="V375" s="117">
        <v>0</v>
      </c>
      <c r="W375" s="117">
        <v>0</v>
      </c>
      <c r="X375" s="117">
        <v>0</v>
      </c>
      <c r="Y375" s="117">
        <v>0</v>
      </c>
      <c r="Z375" s="117">
        <v>0</v>
      </c>
      <c r="AA375" s="117">
        <v>0</v>
      </c>
      <c r="AB375" s="117">
        <v>0</v>
      </c>
      <c r="AC375" s="117">
        <v>0</v>
      </c>
      <c r="AD375" s="117">
        <v>0</v>
      </c>
      <c r="AE375">
        <v>0</v>
      </c>
    </row>
    <row r="376" spans="1:31" x14ac:dyDescent="0.35">
      <c r="A376">
        <v>5866</v>
      </c>
      <c r="B376" t="s">
        <v>161</v>
      </c>
      <c r="C376" s="109">
        <v>915</v>
      </c>
      <c r="D376" s="107">
        <v>118.167090975715</v>
      </c>
      <c r="E376" s="112">
        <v>7.7432726188380601</v>
      </c>
      <c r="F376">
        <v>0</v>
      </c>
      <c r="G376" s="117">
        <v>0</v>
      </c>
      <c r="H376" s="109">
        <v>0</v>
      </c>
      <c r="I376" s="109">
        <v>1</v>
      </c>
      <c r="J376" s="117">
        <v>91500</v>
      </c>
      <c r="K376" s="109">
        <v>915</v>
      </c>
      <c r="L376" s="109">
        <v>1</v>
      </c>
      <c r="M376" s="117">
        <v>91500</v>
      </c>
      <c r="N376" s="117">
        <v>915</v>
      </c>
      <c r="O376" s="117">
        <v>92700</v>
      </c>
      <c r="P376" s="120">
        <v>0</v>
      </c>
      <c r="Q376" s="120">
        <v>0</v>
      </c>
      <c r="R376" s="120">
        <v>0</v>
      </c>
      <c r="S376" s="117">
        <v>91500</v>
      </c>
      <c r="T376" s="117">
        <v>90402</v>
      </c>
      <c r="U376" s="117">
        <v>90402</v>
      </c>
      <c r="V376" s="117">
        <v>85882</v>
      </c>
      <c r="W376" s="117">
        <v>4520</v>
      </c>
      <c r="X376" s="117">
        <v>90402</v>
      </c>
      <c r="Y376" s="117">
        <v>0</v>
      </c>
      <c r="Z376" s="117">
        <v>91438</v>
      </c>
      <c r="AA376" s="117">
        <v>-1036</v>
      </c>
      <c r="AB376" s="117">
        <v>86866</v>
      </c>
      <c r="AC376" s="117">
        <v>3536</v>
      </c>
      <c r="AD376" s="117">
        <v>90402</v>
      </c>
      <c r="AE376">
        <v>0</v>
      </c>
    </row>
    <row r="377" spans="1:31" x14ac:dyDescent="0.35">
      <c r="A377">
        <v>5901</v>
      </c>
      <c r="B377" t="s">
        <v>364</v>
      </c>
      <c r="C377" s="109">
        <v>5704</v>
      </c>
      <c r="D377" s="107">
        <v>53.839998381696603</v>
      </c>
      <c r="E377" s="112">
        <v>105.94353958857337</v>
      </c>
      <c r="F377">
        <v>0</v>
      </c>
      <c r="G377" s="117">
        <v>0</v>
      </c>
      <c r="H377" s="109">
        <v>0</v>
      </c>
      <c r="I377" s="109">
        <v>0</v>
      </c>
      <c r="J377" s="117">
        <v>0</v>
      </c>
      <c r="K377" s="109">
        <v>0</v>
      </c>
      <c r="L377" s="109">
        <v>0</v>
      </c>
      <c r="M377" s="117">
        <v>0</v>
      </c>
      <c r="N377" s="117">
        <v>0</v>
      </c>
      <c r="O377" s="117">
        <v>0</v>
      </c>
      <c r="P377" s="120">
        <v>0</v>
      </c>
      <c r="Q377" s="120">
        <v>0</v>
      </c>
      <c r="R377" s="120">
        <v>0</v>
      </c>
      <c r="S377" s="117">
        <v>0</v>
      </c>
      <c r="T377" s="117">
        <v>0</v>
      </c>
      <c r="U377" s="117">
        <v>0</v>
      </c>
      <c r="V377" s="117">
        <v>0</v>
      </c>
      <c r="W377" s="117">
        <v>0</v>
      </c>
      <c r="X377" s="117">
        <v>0</v>
      </c>
      <c r="Y377" s="117">
        <v>0</v>
      </c>
      <c r="Z377" s="117">
        <v>0</v>
      </c>
      <c r="AA377" s="117">
        <v>0</v>
      </c>
      <c r="AB377" s="117">
        <v>0</v>
      </c>
      <c r="AC377" s="117">
        <v>0</v>
      </c>
      <c r="AD377" s="117">
        <v>0</v>
      </c>
      <c r="AE377">
        <v>0</v>
      </c>
    </row>
    <row r="378" spans="1:31" x14ac:dyDescent="0.35">
      <c r="A378">
        <v>5985</v>
      </c>
      <c r="B378" t="s">
        <v>365</v>
      </c>
      <c r="C378" s="109">
        <v>1063</v>
      </c>
      <c r="D378" s="107">
        <v>188.45730795103799</v>
      </c>
      <c r="E378" s="112">
        <v>5.6405347797718299</v>
      </c>
      <c r="F378">
        <v>0</v>
      </c>
      <c r="G378" s="117">
        <v>0</v>
      </c>
      <c r="H378" s="109">
        <v>0</v>
      </c>
      <c r="I378" s="109">
        <v>0</v>
      </c>
      <c r="J378" s="117">
        <v>0</v>
      </c>
      <c r="K378" s="109">
        <v>0</v>
      </c>
      <c r="L378" s="109">
        <v>0</v>
      </c>
      <c r="M378" s="117">
        <v>0</v>
      </c>
      <c r="N378" s="117">
        <v>0</v>
      </c>
      <c r="O378" s="117">
        <v>0</v>
      </c>
      <c r="P378" s="120">
        <v>0</v>
      </c>
      <c r="Q378" s="120">
        <v>0</v>
      </c>
      <c r="R378" s="120">
        <v>0</v>
      </c>
      <c r="S378" s="117">
        <v>0</v>
      </c>
      <c r="T378" s="117">
        <v>0</v>
      </c>
      <c r="U378" s="117">
        <v>0</v>
      </c>
      <c r="V378" s="117">
        <v>0</v>
      </c>
      <c r="W378" s="117">
        <v>0</v>
      </c>
      <c r="X378" s="117">
        <v>0</v>
      </c>
      <c r="Y378" s="117">
        <v>0</v>
      </c>
      <c r="Z378" s="117">
        <v>0</v>
      </c>
      <c r="AA378" s="117">
        <v>0</v>
      </c>
      <c r="AB378" s="117">
        <v>0</v>
      </c>
      <c r="AC378" s="117">
        <v>0</v>
      </c>
      <c r="AD378" s="117">
        <v>0</v>
      </c>
      <c r="AE378">
        <v>0</v>
      </c>
    </row>
    <row r="379" spans="1:31" x14ac:dyDescent="0.35">
      <c r="A379">
        <v>5992</v>
      </c>
      <c r="B379" t="s">
        <v>163</v>
      </c>
      <c r="C379" s="109">
        <v>404</v>
      </c>
      <c r="D379" s="107">
        <v>350.25721015546497</v>
      </c>
      <c r="E379" s="112">
        <v>1.1534380686144357</v>
      </c>
      <c r="F379">
        <v>1</v>
      </c>
      <c r="G379" s="117">
        <v>161600</v>
      </c>
      <c r="H379" s="109">
        <v>404</v>
      </c>
      <c r="I379" s="109">
        <v>0</v>
      </c>
      <c r="J379" s="117">
        <v>0</v>
      </c>
      <c r="K379" s="109">
        <v>0</v>
      </c>
      <c r="L379" s="109">
        <v>1</v>
      </c>
      <c r="M379" s="117">
        <v>161600</v>
      </c>
      <c r="N379" s="117">
        <v>404</v>
      </c>
      <c r="O379" s="117">
        <v>0</v>
      </c>
      <c r="P379" s="120">
        <v>0</v>
      </c>
      <c r="Q379" s="120">
        <v>0</v>
      </c>
      <c r="R379" s="120">
        <v>0</v>
      </c>
      <c r="S379" s="117">
        <v>161600</v>
      </c>
      <c r="T379" s="117">
        <v>159661</v>
      </c>
      <c r="U379" s="117">
        <v>159661</v>
      </c>
      <c r="V379" s="117">
        <v>151678</v>
      </c>
      <c r="W379" s="117">
        <v>7983</v>
      </c>
      <c r="X379" s="117">
        <v>159661</v>
      </c>
      <c r="Y379" s="117">
        <v>0</v>
      </c>
      <c r="Z379" s="117">
        <v>161490</v>
      </c>
      <c r="AA379" s="117">
        <v>-1829</v>
      </c>
      <c r="AB379" s="117">
        <v>153416</v>
      </c>
      <c r="AC379" s="117">
        <v>6245</v>
      </c>
      <c r="AD379" s="117">
        <v>159661</v>
      </c>
      <c r="AE379">
        <v>0</v>
      </c>
    </row>
    <row r="380" spans="1:31" x14ac:dyDescent="0.35">
      <c r="A380">
        <v>6022</v>
      </c>
      <c r="B380" t="s">
        <v>366</v>
      </c>
      <c r="C380" s="109">
        <v>405</v>
      </c>
      <c r="D380" s="107">
        <v>27.386826714373601</v>
      </c>
      <c r="E380" s="112">
        <v>14.788131689146786</v>
      </c>
      <c r="F380">
        <v>0</v>
      </c>
      <c r="G380" s="117">
        <v>0</v>
      </c>
      <c r="H380" s="109">
        <v>0</v>
      </c>
      <c r="I380" s="109">
        <v>0</v>
      </c>
      <c r="J380" s="117">
        <v>0</v>
      </c>
      <c r="K380" s="109">
        <v>0</v>
      </c>
      <c r="L380" s="109">
        <v>0</v>
      </c>
      <c r="M380" s="117">
        <v>0</v>
      </c>
      <c r="N380" s="117">
        <v>0</v>
      </c>
      <c r="O380" s="117">
        <v>0</v>
      </c>
      <c r="P380" s="120">
        <v>0</v>
      </c>
      <c r="Q380" s="120">
        <v>0</v>
      </c>
      <c r="R380" s="120">
        <v>0</v>
      </c>
      <c r="S380" s="117">
        <v>0</v>
      </c>
      <c r="T380" s="117">
        <v>0</v>
      </c>
      <c r="U380" s="117">
        <v>0</v>
      </c>
      <c r="V380" s="117">
        <v>0</v>
      </c>
      <c r="W380" s="117">
        <v>0</v>
      </c>
      <c r="X380" s="117">
        <v>0</v>
      </c>
      <c r="Y380" s="117">
        <v>0</v>
      </c>
      <c r="Z380" s="117">
        <v>0</v>
      </c>
      <c r="AA380" s="117">
        <v>0</v>
      </c>
      <c r="AB380" s="117">
        <v>0</v>
      </c>
      <c r="AC380" s="117">
        <v>0</v>
      </c>
      <c r="AD380" s="117">
        <v>0</v>
      </c>
      <c r="AE380">
        <v>0</v>
      </c>
    </row>
    <row r="381" spans="1:31" x14ac:dyDescent="0.35">
      <c r="A381">
        <v>6027</v>
      </c>
      <c r="B381" t="s">
        <v>165</v>
      </c>
      <c r="C381" s="109">
        <v>493</v>
      </c>
      <c r="D381" s="107">
        <v>185.85689407686999</v>
      </c>
      <c r="E381" s="112">
        <v>2.6525784929780238</v>
      </c>
      <c r="F381">
        <v>1</v>
      </c>
      <c r="G381" s="117">
        <v>197200</v>
      </c>
      <c r="H381" s="109">
        <v>493</v>
      </c>
      <c r="I381" s="109">
        <v>0</v>
      </c>
      <c r="J381" s="117">
        <v>0</v>
      </c>
      <c r="K381" s="109">
        <v>0</v>
      </c>
      <c r="L381" s="109">
        <v>1</v>
      </c>
      <c r="M381" s="117">
        <v>197200</v>
      </c>
      <c r="N381" s="117">
        <v>493</v>
      </c>
      <c r="O381" s="117">
        <v>0</v>
      </c>
      <c r="P381" s="120">
        <v>0</v>
      </c>
      <c r="Q381" s="120">
        <v>0</v>
      </c>
      <c r="R381" s="120">
        <v>0</v>
      </c>
      <c r="S381" s="117">
        <v>197200</v>
      </c>
      <c r="T381" s="117">
        <v>194834</v>
      </c>
      <c r="U381" s="117">
        <v>194834</v>
      </c>
      <c r="V381" s="117">
        <v>185092</v>
      </c>
      <c r="W381" s="117">
        <v>9742</v>
      </c>
      <c r="X381" s="117">
        <v>194834</v>
      </c>
      <c r="Y381" s="117">
        <v>0</v>
      </c>
      <c r="Z381" s="117">
        <v>197066</v>
      </c>
      <c r="AA381" s="117">
        <v>-2232</v>
      </c>
      <c r="AB381" s="117">
        <v>187213</v>
      </c>
      <c r="AC381" s="117">
        <v>7621</v>
      </c>
      <c r="AD381" s="117">
        <v>194834</v>
      </c>
      <c r="AE381">
        <v>0</v>
      </c>
    </row>
    <row r="382" spans="1:31" x14ac:dyDescent="0.35">
      <c r="A382">
        <v>6069</v>
      </c>
      <c r="B382" t="s">
        <v>166</v>
      </c>
      <c r="C382" s="109">
        <v>62</v>
      </c>
      <c r="D382" s="107">
        <v>25.3974039272901</v>
      </c>
      <c r="E382" s="112">
        <v>2.4411943904778219</v>
      </c>
      <c r="F382">
        <v>1</v>
      </c>
      <c r="G382" s="117">
        <v>24800</v>
      </c>
      <c r="H382" s="109">
        <v>62</v>
      </c>
      <c r="I382" s="109">
        <v>0</v>
      </c>
      <c r="J382" s="117">
        <v>0</v>
      </c>
      <c r="K382" s="109">
        <v>0</v>
      </c>
      <c r="L382" s="109">
        <v>1</v>
      </c>
      <c r="M382" s="117">
        <v>24800</v>
      </c>
      <c r="N382" s="117">
        <v>62</v>
      </c>
      <c r="O382" s="117">
        <v>0</v>
      </c>
      <c r="P382" s="120">
        <v>0</v>
      </c>
      <c r="Q382" s="120">
        <v>0</v>
      </c>
      <c r="R382" s="120">
        <v>0</v>
      </c>
      <c r="S382" s="117">
        <v>24800</v>
      </c>
      <c r="T382" s="117">
        <v>24502</v>
      </c>
      <c r="U382" s="117">
        <v>24502</v>
      </c>
      <c r="V382" s="117">
        <v>23277</v>
      </c>
      <c r="W382" s="117">
        <v>1225</v>
      </c>
      <c r="X382" s="117">
        <v>24502</v>
      </c>
      <c r="Y382" s="117">
        <v>0</v>
      </c>
      <c r="Z382" s="117">
        <v>24783</v>
      </c>
      <c r="AA382" s="117">
        <v>-281</v>
      </c>
      <c r="AB382" s="117">
        <v>23544</v>
      </c>
      <c r="AC382" s="117">
        <v>958</v>
      </c>
      <c r="AD382" s="117">
        <v>24502</v>
      </c>
      <c r="AE382">
        <v>0</v>
      </c>
    </row>
    <row r="383" spans="1:31" x14ac:dyDescent="0.35">
      <c r="A383">
        <v>6104</v>
      </c>
      <c r="B383" t="s">
        <v>368</v>
      </c>
      <c r="C383" s="109">
        <v>175</v>
      </c>
      <c r="D383" s="107">
        <v>9.4383036290535802</v>
      </c>
      <c r="E383" s="112">
        <v>18.541467500717395</v>
      </c>
      <c r="F383">
        <v>0</v>
      </c>
      <c r="G383" s="117">
        <v>0</v>
      </c>
      <c r="H383" s="109">
        <v>0</v>
      </c>
      <c r="I383" s="109">
        <v>0</v>
      </c>
      <c r="J383" s="117">
        <v>0</v>
      </c>
      <c r="K383" s="109">
        <v>0</v>
      </c>
      <c r="L383" s="109">
        <v>0</v>
      </c>
      <c r="M383" s="117">
        <v>0</v>
      </c>
      <c r="N383" s="117">
        <v>0</v>
      </c>
      <c r="O383" s="117">
        <v>0</v>
      </c>
      <c r="P383" s="120">
        <v>0</v>
      </c>
      <c r="Q383" s="120">
        <v>0</v>
      </c>
      <c r="R383" s="120">
        <v>0</v>
      </c>
      <c r="S383" s="117">
        <v>0</v>
      </c>
      <c r="T383" s="117">
        <v>0</v>
      </c>
      <c r="U383" s="117">
        <v>0</v>
      </c>
      <c r="V383" s="117">
        <v>0</v>
      </c>
      <c r="W383" s="117">
        <v>0</v>
      </c>
      <c r="X383" s="117">
        <v>0</v>
      </c>
      <c r="Y383" s="117">
        <v>0</v>
      </c>
      <c r="Z383" s="117">
        <v>0</v>
      </c>
      <c r="AA383" s="117">
        <v>0</v>
      </c>
      <c r="AB383" s="117">
        <v>0</v>
      </c>
      <c r="AC383" s="117">
        <v>0</v>
      </c>
      <c r="AD383" s="117">
        <v>0</v>
      </c>
      <c r="AE383">
        <v>0</v>
      </c>
    </row>
    <row r="384" spans="1:31" x14ac:dyDescent="0.35">
      <c r="A384">
        <v>6113</v>
      </c>
      <c r="B384" t="s">
        <v>452</v>
      </c>
      <c r="C384" s="109">
        <v>1381</v>
      </c>
      <c r="D384" s="107">
        <v>48.172091938279799</v>
      </c>
      <c r="E384" s="112">
        <v>28.668051239489412</v>
      </c>
      <c r="F384">
        <v>0</v>
      </c>
      <c r="G384" s="117">
        <v>0</v>
      </c>
      <c r="H384" s="109">
        <v>0</v>
      </c>
      <c r="I384" s="109">
        <v>0</v>
      </c>
      <c r="J384" s="117">
        <v>0</v>
      </c>
      <c r="K384" s="109">
        <v>0</v>
      </c>
      <c r="L384" s="109">
        <v>0</v>
      </c>
      <c r="M384" s="117">
        <v>0</v>
      </c>
      <c r="N384" s="117">
        <v>0</v>
      </c>
      <c r="O384" s="117">
        <v>0</v>
      </c>
      <c r="P384" s="120">
        <v>0</v>
      </c>
      <c r="Q384" s="120">
        <v>0</v>
      </c>
      <c r="R384" s="120">
        <v>0</v>
      </c>
      <c r="S384" s="117">
        <v>0</v>
      </c>
      <c r="T384" s="117">
        <v>0</v>
      </c>
      <c r="U384" s="117">
        <v>0</v>
      </c>
      <c r="V384" s="117">
        <v>0</v>
      </c>
      <c r="W384" s="117">
        <v>0</v>
      </c>
      <c r="X384" s="117">
        <v>0</v>
      </c>
      <c r="Y384" s="117">
        <v>0</v>
      </c>
      <c r="Z384" s="117">
        <v>0</v>
      </c>
      <c r="AA384" s="117">
        <v>0</v>
      </c>
      <c r="AB384" s="117">
        <v>0</v>
      </c>
      <c r="AC384" s="117">
        <v>0</v>
      </c>
      <c r="AD384" s="117">
        <v>0</v>
      </c>
      <c r="AE384">
        <v>0</v>
      </c>
    </row>
    <row r="385" spans="1:31" x14ac:dyDescent="0.35">
      <c r="A385">
        <v>6083</v>
      </c>
      <c r="B385" t="s">
        <v>367</v>
      </c>
      <c r="C385" s="109">
        <v>974</v>
      </c>
      <c r="D385" s="107">
        <v>86.720547898986695</v>
      </c>
      <c r="E385" s="112">
        <v>11.231478854752265</v>
      </c>
      <c r="F385">
        <v>0</v>
      </c>
      <c r="G385" s="117">
        <v>0</v>
      </c>
      <c r="H385" s="109">
        <v>0</v>
      </c>
      <c r="I385" s="109">
        <v>0</v>
      </c>
      <c r="J385" s="117">
        <v>0</v>
      </c>
      <c r="K385" s="109">
        <v>0</v>
      </c>
      <c r="L385" s="109">
        <v>0</v>
      </c>
      <c r="M385" s="117">
        <v>0</v>
      </c>
      <c r="N385" s="117">
        <v>0</v>
      </c>
      <c r="O385" s="117">
        <v>0</v>
      </c>
      <c r="P385" s="120">
        <v>0</v>
      </c>
      <c r="Q385" s="120">
        <v>0</v>
      </c>
      <c r="R385" s="120">
        <v>0</v>
      </c>
      <c r="S385" s="117">
        <v>0</v>
      </c>
      <c r="T385" s="117">
        <v>0</v>
      </c>
      <c r="U385" s="117">
        <v>0</v>
      </c>
      <c r="V385" s="117">
        <v>0</v>
      </c>
      <c r="W385" s="117">
        <v>0</v>
      </c>
      <c r="X385" s="117">
        <v>0</v>
      </c>
      <c r="Y385" s="117">
        <v>0</v>
      </c>
      <c r="Z385" s="117">
        <v>0</v>
      </c>
      <c r="AA385" s="117">
        <v>0</v>
      </c>
      <c r="AB385" s="117">
        <v>0</v>
      </c>
      <c r="AC385" s="117">
        <v>0</v>
      </c>
      <c r="AD385" s="117">
        <v>0</v>
      </c>
      <c r="AE385">
        <v>0</v>
      </c>
    </row>
    <row r="386" spans="1:31" x14ac:dyDescent="0.35">
      <c r="A386">
        <v>6118</v>
      </c>
      <c r="B386" t="s">
        <v>167</v>
      </c>
      <c r="C386" s="109">
        <v>772</v>
      </c>
      <c r="D386" s="107">
        <v>83.749933117372294</v>
      </c>
      <c r="E386" s="112">
        <v>9.2179178091768961</v>
      </c>
      <c r="F386">
        <v>0</v>
      </c>
      <c r="G386" s="117">
        <v>0</v>
      </c>
      <c r="H386" s="109">
        <v>0</v>
      </c>
      <c r="I386" s="109">
        <v>1</v>
      </c>
      <c r="J386" s="117">
        <v>77200</v>
      </c>
      <c r="K386" s="109">
        <v>772</v>
      </c>
      <c r="L386" s="109">
        <v>1</v>
      </c>
      <c r="M386" s="117">
        <v>77200</v>
      </c>
      <c r="N386" s="117">
        <v>772</v>
      </c>
      <c r="O386" s="117">
        <v>79400</v>
      </c>
      <c r="P386" s="120">
        <v>0</v>
      </c>
      <c r="Q386" s="120">
        <v>0</v>
      </c>
      <c r="R386" s="120">
        <v>0</v>
      </c>
      <c r="S386" s="117">
        <v>77200</v>
      </c>
      <c r="T386" s="117">
        <v>76274</v>
      </c>
      <c r="U386" s="117">
        <v>76274</v>
      </c>
      <c r="V386" s="117">
        <v>72460</v>
      </c>
      <c r="W386" s="117">
        <v>3814</v>
      </c>
      <c r="X386" s="117">
        <v>76274</v>
      </c>
      <c r="Y386" s="117">
        <v>0</v>
      </c>
      <c r="Z386" s="117">
        <v>77148</v>
      </c>
      <c r="AA386" s="117">
        <v>-874</v>
      </c>
      <c r="AB386" s="117">
        <v>73291</v>
      </c>
      <c r="AC386" s="117">
        <v>2983</v>
      </c>
      <c r="AD386" s="117">
        <v>76274</v>
      </c>
      <c r="AE386">
        <v>0</v>
      </c>
    </row>
    <row r="387" spans="1:31" x14ac:dyDescent="0.35">
      <c r="A387">
        <v>6125</v>
      </c>
      <c r="B387" t="s">
        <v>453</v>
      </c>
      <c r="C387" s="109">
        <v>3429</v>
      </c>
      <c r="D387" s="107">
        <v>164.23944563916899</v>
      </c>
      <c r="E387" s="112">
        <v>20.878053908763484</v>
      </c>
      <c r="F387">
        <v>0</v>
      </c>
      <c r="G387" s="117">
        <v>0</v>
      </c>
      <c r="H387" s="109">
        <v>0</v>
      </c>
      <c r="I387" s="109">
        <v>0</v>
      </c>
      <c r="J387" s="117">
        <v>0</v>
      </c>
      <c r="K387" s="109">
        <v>0</v>
      </c>
      <c r="L387" s="109">
        <v>0</v>
      </c>
      <c r="M387" s="117">
        <v>0</v>
      </c>
      <c r="N387" s="117">
        <v>0</v>
      </c>
      <c r="O387" s="117">
        <v>0</v>
      </c>
      <c r="P387" s="120">
        <v>0</v>
      </c>
      <c r="Q387" s="120">
        <v>0</v>
      </c>
      <c r="R387" s="120">
        <v>0</v>
      </c>
      <c r="S387" s="117">
        <v>0</v>
      </c>
      <c r="T387" s="117">
        <v>0</v>
      </c>
      <c r="U387" s="117">
        <v>0</v>
      </c>
      <c r="V387" s="117">
        <v>0</v>
      </c>
      <c r="W387" s="117">
        <v>0</v>
      </c>
      <c r="X387" s="117">
        <v>0</v>
      </c>
      <c r="Y387" s="117">
        <v>0</v>
      </c>
      <c r="Z387" s="117">
        <v>0</v>
      </c>
      <c r="AA387" s="117">
        <v>0</v>
      </c>
      <c r="AB387" s="117">
        <v>0</v>
      </c>
      <c r="AC387" s="117">
        <v>0</v>
      </c>
      <c r="AD387" s="117">
        <v>0</v>
      </c>
      <c r="AE387">
        <v>0</v>
      </c>
    </row>
    <row r="388" spans="1:31" x14ac:dyDescent="0.35">
      <c r="A388">
        <v>6174</v>
      </c>
      <c r="B388" t="s">
        <v>369</v>
      </c>
      <c r="C388" s="109">
        <v>11508</v>
      </c>
      <c r="D388" s="107">
        <v>70.532057919516106</v>
      </c>
      <c r="E388" s="112">
        <v>163.15985013696525</v>
      </c>
      <c r="F388">
        <v>0</v>
      </c>
      <c r="G388" s="117">
        <v>0</v>
      </c>
      <c r="H388" s="109">
        <v>0</v>
      </c>
      <c r="I388" s="109">
        <v>0</v>
      </c>
      <c r="J388" s="117">
        <v>0</v>
      </c>
      <c r="K388" s="109">
        <v>0</v>
      </c>
      <c r="L388" s="109">
        <v>0</v>
      </c>
      <c r="M388" s="117">
        <v>0</v>
      </c>
      <c r="N388" s="117">
        <v>0</v>
      </c>
      <c r="O388" s="117">
        <v>0</v>
      </c>
      <c r="P388" s="120">
        <v>0</v>
      </c>
      <c r="Q388" s="120">
        <v>0</v>
      </c>
      <c r="R388" s="120">
        <v>0</v>
      </c>
      <c r="S388" s="117">
        <v>0</v>
      </c>
      <c r="T388" s="117">
        <v>0</v>
      </c>
      <c r="U388" s="117">
        <v>0</v>
      </c>
      <c r="V388" s="117">
        <v>0</v>
      </c>
      <c r="W388" s="117">
        <v>0</v>
      </c>
      <c r="X388" s="117">
        <v>0</v>
      </c>
      <c r="Y388" s="117">
        <v>0</v>
      </c>
      <c r="Z388" s="117">
        <v>0</v>
      </c>
      <c r="AA388" s="117">
        <v>0</v>
      </c>
      <c r="AB388" s="117">
        <v>0</v>
      </c>
      <c r="AC388" s="117">
        <v>0</v>
      </c>
      <c r="AD388" s="117">
        <v>0</v>
      </c>
      <c r="AE388">
        <v>0</v>
      </c>
    </row>
    <row r="389" spans="1:31" x14ac:dyDescent="0.35">
      <c r="A389">
        <v>6181</v>
      </c>
      <c r="B389" t="s">
        <v>370</v>
      </c>
      <c r="C389" s="109">
        <v>4288</v>
      </c>
      <c r="D389" s="107">
        <v>56.817689040604002</v>
      </c>
      <c r="E389" s="112">
        <v>75.469454537928115</v>
      </c>
      <c r="F389">
        <v>0</v>
      </c>
      <c r="G389" s="117">
        <v>0</v>
      </c>
      <c r="H389" s="109">
        <v>0</v>
      </c>
      <c r="I389" s="109">
        <v>0</v>
      </c>
      <c r="J389" s="117">
        <v>0</v>
      </c>
      <c r="K389" s="109">
        <v>0</v>
      </c>
      <c r="L389" s="109">
        <v>0</v>
      </c>
      <c r="M389" s="117">
        <v>0</v>
      </c>
      <c r="N389" s="117">
        <v>0</v>
      </c>
      <c r="O389" s="117">
        <v>0</v>
      </c>
      <c r="P389" s="120">
        <v>0</v>
      </c>
      <c r="Q389" s="120">
        <v>0</v>
      </c>
      <c r="R389" s="120">
        <v>0</v>
      </c>
      <c r="S389" s="117">
        <v>0</v>
      </c>
      <c r="T389" s="117">
        <v>0</v>
      </c>
      <c r="U389" s="117">
        <v>0</v>
      </c>
      <c r="V389" s="117">
        <v>0</v>
      </c>
      <c r="W389" s="117">
        <v>0</v>
      </c>
      <c r="X389" s="117">
        <v>0</v>
      </c>
      <c r="Y389" s="117">
        <v>0</v>
      </c>
      <c r="Z389" s="117">
        <v>0</v>
      </c>
      <c r="AA389" s="117">
        <v>0</v>
      </c>
      <c r="AB389" s="117">
        <v>0</v>
      </c>
      <c r="AC389" s="117">
        <v>0</v>
      </c>
      <c r="AD389" s="117">
        <v>0</v>
      </c>
      <c r="AE389">
        <v>0</v>
      </c>
    </row>
    <row r="390" spans="1:31" x14ac:dyDescent="0.35">
      <c r="A390">
        <v>6195</v>
      </c>
      <c r="B390" t="s">
        <v>371</v>
      </c>
      <c r="C390" s="109">
        <v>2036</v>
      </c>
      <c r="D390" s="107">
        <v>158.769873377218</v>
      </c>
      <c r="E390" s="112">
        <v>12.823591508212081</v>
      </c>
      <c r="F390">
        <v>0</v>
      </c>
      <c r="G390" s="117">
        <v>0</v>
      </c>
      <c r="H390" s="109">
        <v>0</v>
      </c>
      <c r="I390" s="109">
        <v>0</v>
      </c>
      <c r="J390" s="117">
        <v>0</v>
      </c>
      <c r="K390" s="109">
        <v>0</v>
      </c>
      <c r="L390" s="109">
        <v>0</v>
      </c>
      <c r="M390" s="117">
        <v>0</v>
      </c>
      <c r="N390" s="117">
        <v>0</v>
      </c>
      <c r="O390" s="117">
        <v>0</v>
      </c>
      <c r="P390" s="120">
        <v>0</v>
      </c>
      <c r="Q390" s="120">
        <v>0</v>
      </c>
      <c r="R390" s="120">
        <v>0</v>
      </c>
      <c r="S390" s="117">
        <v>0</v>
      </c>
      <c r="T390" s="117">
        <v>0</v>
      </c>
      <c r="U390" s="117">
        <v>0</v>
      </c>
      <c r="V390" s="117">
        <v>0</v>
      </c>
      <c r="W390" s="117">
        <v>0</v>
      </c>
      <c r="X390" s="117">
        <v>0</v>
      </c>
      <c r="Y390" s="117">
        <v>0</v>
      </c>
      <c r="Z390" s="117">
        <v>0</v>
      </c>
      <c r="AA390" s="117">
        <v>0</v>
      </c>
      <c r="AB390" s="117">
        <v>0</v>
      </c>
      <c r="AC390" s="117">
        <v>0</v>
      </c>
      <c r="AD390" s="117">
        <v>0</v>
      </c>
      <c r="AE390">
        <v>0</v>
      </c>
    </row>
    <row r="391" spans="1:31" x14ac:dyDescent="0.35">
      <c r="A391">
        <v>6216</v>
      </c>
      <c r="B391" t="s">
        <v>372</v>
      </c>
      <c r="C391" s="109">
        <v>2054</v>
      </c>
      <c r="D391" s="107">
        <v>176.67799212797101</v>
      </c>
      <c r="E391" s="112">
        <v>11.625669814677604</v>
      </c>
      <c r="F391">
        <v>0</v>
      </c>
      <c r="G391" s="117">
        <v>0</v>
      </c>
      <c r="H391" s="109">
        <v>0</v>
      </c>
      <c r="I391" s="109">
        <v>0</v>
      </c>
      <c r="J391" s="117">
        <v>0</v>
      </c>
      <c r="K391" s="109">
        <v>0</v>
      </c>
      <c r="L391" s="109">
        <v>0</v>
      </c>
      <c r="M391" s="117">
        <v>0</v>
      </c>
      <c r="N391" s="117">
        <v>0</v>
      </c>
      <c r="O391" s="117">
        <v>0</v>
      </c>
      <c r="P391" s="120">
        <v>0</v>
      </c>
      <c r="Q391" s="120">
        <v>0</v>
      </c>
      <c r="R391" s="120">
        <v>0</v>
      </c>
      <c r="S391" s="117">
        <v>0</v>
      </c>
      <c r="T391" s="117">
        <v>0</v>
      </c>
      <c r="U391" s="117">
        <v>0</v>
      </c>
      <c r="V391" s="117">
        <v>0</v>
      </c>
      <c r="W391" s="117">
        <v>0</v>
      </c>
      <c r="X391" s="117">
        <v>0</v>
      </c>
      <c r="Y391" s="117">
        <v>0</v>
      </c>
      <c r="Z391" s="117">
        <v>0</v>
      </c>
      <c r="AA391" s="117">
        <v>0</v>
      </c>
      <c r="AB391" s="117">
        <v>0</v>
      </c>
      <c r="AC391" s="117">
        <v>0</v>
      </c>
      <c r="AD391" s="117">
        <v>0</v>
      </c>
      <c r="AE391">
        <v>0</v>
      </c>
    </row>
    <row r="392" spans="1:31" x14ac:dyDescent="0.35">
      <c r="A392">
        <v>6223</v>
      </c>
      <c r="B392" t="s">
        <v>373</v>
      </c>
      <c r="C392" s="109">
        <v>8199</v>
      </c>
      <c r="D392" s="107">
        <v>258.52126111530998</v>
      </c>
      <c r="E392" s="112">
        <v>31.714993051743409</v>
      </c>
      <c r="F392">
        <v>0</v>
      </c>
      <c r="G392" s="117">
        <v>0</v>
      </c>
      <c r="H392" s="109">
        <v>0</v>
      </c>
      <c r="I392" s="109">
        <v>0</v>
      </c>
      <c r="J392" s="117">
        <v>0</v>
      </c>
      <c r="K392" s="109">
        <v>0</v>
      </c>
      <c r="L392" s="109">
        <v>0</v>
      </c>
      <c r="M392" s="117">
        <v>0</v>
      </c>
      <c r="N392" s="117">
        <v>0</v>
      </c>
      <c r="O392" s="117">
        <v>0</v>
      </c>
      <c r="P392" s="120">
        <v>0</v>
      </c>
      <c r="Q392" s="120">
        <v>0</v>
      </c>
      <c r="R392" s="120">
        <v>0</v>
      </c>
      <c r="S392" s="117">
        <v>0</v>
      </c>
      <c r="T392" s="117">
        <v>0</v>
      </c>
      <c r="U392" s="117">
        <v>0</v>
      </c>
      <c r="V392" s="117">
        <v>0</v>
      </c>
      <c r="W392" s="117">
        <v>0</v>
      </c>
      <c r="X392" s="117">
        <v>0</v>
      </c>
      <c r="Y392" s="117">
        <v>0</v>
      </c>
      <c r="Z392" s="117">
        <v>0</v>
      </c>
      <c r="AA392" s="117">
        <v>0</v>
      </c>
      <c r="AB392" s="117">
        <v>0</v>
      </c>
      <c r="AC392" s="117">
        <v>0</v>
      </c>
      <c r="AD392" s="117">
        <v>0</v>
      </c>
      <c r="AE392">
        <v>0</v>
      </c>
    </row>
    <row r="393" spans="1:31" x14ac:dyDescent="0.35">
      <c r="A393">
        <v>6230</v>
      </c>
      <c r="B393" t="s">
        <v>168</v>
      </c>
      <c r="C393" s="109">
        <v>397</v>
      </c>
      <c r="D393" s="107">
        <v>420.96589839880698</v>
      </c>
      <c r="E393" s="112">
        <v>0.94306926406636715</v>
      </c>
      <c r="F393">
        <v>1</v>
      </c>
      <c r="G393" s="117">
        <v>158800</v>
      </c>
      <c r="H393" s="109">
        <v>397</v>
      </c>
      <c r="I393" s="109">
        <v>0</v>
      </c>
      <c r="J393" s="117">
        <v>0</v>
      </c>
      <c r="K393" s="109">
        <v>0</v>
      </c>
      <c r="L393" s="109">
        <v>1</v>
      </c>
      <c r="M393" s="117">
        <v>158800</v>
      </c>
      <c r="N393" s="117">
        <v>397</v>
      </c>
      <c r="O393" s="117">
        <v>0</v>
      </c>
      <c r="P393" s="120">
        <v>0</v>
      </c>
      <c r="Q393" s="120">
        <v>0</v>
      </c>
      <c r="R393" s="120">
        <v>0</v>
      </c>
      <c r="S393" s="117">
        <v>158800</v>
      </c>
      <c r="T393" s="117">
        <v>156895</v>
      </c>
      <c r="U393" s="117">
        <v>156895</v>
      </c>
      <c r="V393" s="117">
        <v>149050</v>
      </c>
      <c r="W393" s="117">
        <v>7845</v>
      </c>
      <c r="X393" s="117">
        <v>156895</v>
      </c>
      <c r="Y393" s="117">
        <v>0</v>
      </c>
      <c r="Z393" s="117">
        <v>158692</v>
      </c>
      <c r="AA393" s="117">
        <v>-1797</v>
      </c>
      <c r="AB393" s="117">
        <v>150757</v>
      </c>
      <c r="AC393" s="117">
        <v>6138</v>
      </c>
      <c r="AD393" s="117">
        <v>156895</v>
      </c>
      <c r="AE393">
        <v>0</v>
      </c>
    </row>
    <row r="394" spans="1:31" x14ac:dyDescent="0.35">
      <c r="A394">
        <v>6237</v>
      </c>
      <c r="B394" t="s">
        <v>374</v>
      </c>
      <c r="C394" s="109">
        <v>1358</v>
      </c>
      <c r="D394" s="107">
        <v>175.538033431701</v>
      </c>
      <c r="E394" s="112">
        <v>7.7362151862569188</v>
      </c>
      <c r="F394">
        <v>0</v>
      </c>
      <c r="G394" s="117">
        <v>0</v>
      </c>
      <c r="H394" s="109">
        <v>0</v>
      </c>
      <c r="I394" s="109">
        <v>0</v>
      </c>
      <c r="J394" s="117">
        <v>0</v>
      </c>
      <c r="K394" s="109">
        <v>0</v>
      </c>
      <c r="L394" s="109">
        <v>0</v>
      </c>
      <c r="M394" s="117">
        <v>0</v>
      </c>
      <c r="N394" s="117">
        <v>0</v>
      </c>
      <c r="O394" s="117">
        <v>0</v>
      </c>
      <c r="P394" s="120">
        <v>0</v>
      </c>
      <c r="Q394" s="120">
        <v>0</v>
      </c>
      <c r="R394" s="120">
        <v>0</v>
      </c>
      <c r="S394" s="117">
        <v>0</v>
      </c>
      <c r="T394" s="117">
        <v>0</v>
      </c>
      <c r="U394" s="117">
        <v>0</v>
      </c>
      <c r="V394" s="117">
        <v>0</v>
      </c>
      <c r="W394" s="117">
        <v>0</v>
      </c>
      <c r="X394" s="117">
        <v>0</v>
      </c>
      <c r="Y394" s="117">
        <v>0</v>
      </c>
      <c r="Z394" s="117">
        <v>0</v>
      </c>
      <c r="AA394" s="117">
        <v>0</v>
      </c>
      <c r="AB394" s="117">
        <v>0</v>
      </c>
      <c r="AC394" s="117">
        <v>0</v>
      </c>
      <c r="AD394" s="117">
        <v>0</v>
      </c>
      <c r="AE394">
        <v>0</v>
      </c>
    </row>
    <row r="395" spans="1:31" x14ac:dyDescent="0.35">
      <c r="A395">
        <v>6244</v>
      </c>
      <c r="B395" t="s">
        <v>375</v>
      </c>
      <c r="C395" s="109">
        <v>6046</v>
      </c>
      <c r="D395" s="107">
        <v>13.221540319208</v>
      </c>
      <c r="E395" s="112">
        <v>457.28408748385294</v>
      </c>
      <c r="F395">
        <v>0</v>
      </c>
      <c r="G395" s="117">
        <v>0</v>
      </c>
      <c r="H395" s="109">
        <v>0</v>
      </c>
      <c r="I395" s="109">
        <v>0</v>
      </c>
      <c r="J395" s="117">
        <v>0</v>
      </c>
      <c r="K395" s="109">
        <v>0</v>
      </c>
      <c r="L395" s="109">
        <v>0</v>
      </c>
      <c r="M395" s="117">
        <v>0</v>
      </c>
      <c r="N395" s="117">
        <v>0</v>
      </c>
      <c r="O395" s="117">
        <v>0</v>
      </c>
      <c r="P395" s="120">
        <v>0</v>
      </c>
      <c r="Q395" s="120">
        <v>0</v>
      </c>
      <c r="R395" s="120">
        <v>0</v>
      </c>
      <c r="S395" s="117">
        <v>0</v>
      </c>
      <c r="T395" s="117">
        <v>0</v>
      </c>
      <c r="U395" s="117">
        <v>0</v>
      </c>
      <c r="V395" s="117">
        <v>0</v>
      </c>
      <c r="W395" s="117">
        <v>0</v>
      </c>
      <c r="X395" s="117">
        <v>0</v>
      </c>
      <c r="Y395" s="117">
        <v>0</v>
      </c>
      <c r="Z395" s="117">
        <v>0</v>
      </c>
      <c r="AA395" s="117">
        <v>0</v>
      </c>
      <c r="AB395" s="117">
        <v>0</v>
      </c>
      <c r="AC395" s="117">
        <v>0</v>
      </c>
      <c r="AD395" s="117">
        <v>0</v>
      </c>
      <c r="AE395">
        <v>0</v>
      </c>
    </row>
    <row r="396" spans="1:31" x14ac:dyDescent="0.35">
      <c r="A396">
        <v>6251</v>
      </c>
      <c r="B396" t="s">
        <v>169</v>
      </c>
      <c r="C396" s="109">
        <v>246</v>
      </c>
      <c r="D396" s="107">
        <v>94.746623938502097</v>
      </c>
      <c r="E396" s="112">
        <v>2.5963985815438981</v>
      </c>
      <c r="F396">
        <v>1</v>
      </c>
      <c r="G396" s="117">
        <v>98400</v>
      </c>
      <c r="H396" s="109">
        <v>246</v>
      </c>
      <c r="I396" s="109">
        <v>0</v>
      </c>
      <c r="J396" s="117">
        <v>0</v>
      </c>
      <c r="K396" s="109">
        <v>0</v>
      </c>
      <c r="L396" s="109">
        <v>1</v>
      </c>
      <c r="M396" s="117">
        <v>98400</v>
      </c>
      <c r="N396" s="117">
        <v>246</v>
      </c>
      <c r="O396" s="117">
        <v>0</v>
      </c>
      <c r="P396" s="120">
        <v>0</v>
      </c>
      <c r="Q396" s="120">
        <v>0</v>
      </c>
      <c r="R396" s="120">
        <v>0</v>
      </c>
      <c r="S396" s="117">
        <v>98400</v>
      </c>
      <c r="T396" s="117">
        <v>97219</v>
      </c>
      <c r="U396" s="117">
        <v>97219</v>
      </c>
      <c r="V396" s="117">
        <v>92358</v>
      </c>
      <c r="W396" s="117">
        <v>4861</v>
      </c>
      <c r="X396" s="117">
        <v>97219</v>
      </c>
      <c r="Y396" s="117">
        <v>0</v>
      </c>
      <c r="Z396" s="117">
        <v>98333</v>
      </c>
      <c r="AA396" s="117">
        <v>-1114</v>
      </c>
      <c r="AB396" s="117">
        <v>93416</v>
      </c>
      <c r="AC396" s="117">
        <v>3803</v>
      </c>
      <c r="AD396" s="117">
        <v>97219</v>
      </c>
      <c r="AE396">
        <v>0</v>
      </c>
    </row>
    <row r="397" spans="1:31" x14ac:dyDescent="0.35">
      <c r="A397">
        <v>6293</v>
      </c>
      <c r="B397" t="s">
        <v>170</v>
      </c>
      <c r="C397" s="109">
        <v>624</v>
      </c>
      <c r="D397" s="107">
        <v>488.00668350261401</v>
      </c>
      <c r="E397" s="112">
        <v>1.2786710122929239</v>
      </c>
      <c r="F397">
        <v>1</v>
      </c>
      <c r="G397" s="117">
        <v>249600</v>
      </c>
      <c r="H397" s="109">
        <v>624</v>
      </c>
      <c r="I397" s="109">
        <v>0</v>
      </c>
      <c r="J397" s="117">
        <v>0</v>
      </c>
      <c r="K397" s="109">
        <v>0</v>
      </c>
      <c r="L397" s="109">
        <v>1</v>
      </c>
      <c r="M397" s="117">
        <v>249600</v>
      </c>
      <c r="N397" s="117">
        <v>624</v>
      </c>
      <c r="O397" s="117">
        <v>0</v>
      </c>
      <c r="P397" s="120">
        <v>0</v>
      </c>
      <c r="Q397" s="120">
        <v>0</v>
      </c>
      <c r="R397" s="120">
        <v>0</v>
      </c>
      <c r="S397" s="117">
        <v>249600</v>
      </c>
      <c r="T397" s="117">
        <v>246606</v>
      </c>
      <c r="U397" s="117">
        <v>246606</v>
      </c>
      <c r="V397" s="117">
        <v>234276</v>
      </c>
      <c r="W397" s="117">
        <v>12330</v>
      </c>
      <c r="X397" s="117">
        <v>246606</v>
      </c>
      <c r="Y397" s="117">
        <v>0</v>
      </c>
      <c r="Z397" s="117">
        <v>249430</v>
      </c>
      <c r="AA397" s="117">
        <v>-2824</v>
      </c>
      <c r="AB397" s="117">
        <v>236959</v>
      </c>
      <c r="AC397" s="117">
        <v>9647</v>
      </c>
      <c r="AD397" s="117">
        <v>246606</v>
      </c>
      <c r="AE397">
        <v>0</v>
      </c>
    </row>
    <row r="398" spans="1:31" x14ac:dyDescent="0.35">
      <c r="A398">
        <v>6300</v>
      </c>
      <c r="B398" t="s">
        <v>454</v>
      </c>
      <c r="C398" s="109">
        <v>7736</v>
      </c>
      <c r="D398" s="107">
        <v>13.7856112601254</v>
      </c>
      <c r="E398" s="112">
        <v>561.16481554765892</v>
      </c>
      <c r="F398">
        <v>0</v>
      </c>
      <c r="G398" s="117">
        <v>0</v>
      </c>
      <c r="H398" s="109">
        <v>0</v>
      </c>
      <c r="I398" s="109">
        <v>0</v>
      </c>
      <c r="J398" s="117">
        <v>0</v>
      </c>
      <c r="K398" s="109">
        <v>0</v>
      </c>
      <c r="L398" s="109">
        <v>0</v>
      </c>
      <c r="M398" s="117">
        <v>0</v>
      </c>
      <c r="N398" s="117">
        <v>0</v>
      </c>
      <c r="O398" s="117">
        <v>0</v>
      </c>
      <c r="P398" s="120">
        <v>0</v>
      </c>
      <c r="Q398" s="120">
        <v>0</v>
      </c>
      <c r="R398" s="120">
        <v>0</v>
      </c>
      <c r="S398" s="117">
        <v>0</v>
      </c>
      <c r="T398" s="117">
        <v>0</v>
      </c>
      <c r="U398" s="117">
        <v>0</v>
      </c>
      <c r="V398" s="117">
        <v>0</v>
      </c>
      <c r="W398" s="117">
        <v>0</v>
      </c>
      <c r="X398" s="117">
        <v>0</v>
      </c>
      <c r="Y398" s="117">
        <v>0</v>
      </c>
      <c r="Z398" s="117">
        <v>0</v>
      </c>
      <c r="AA398" s="117">
        <v>0</v>
      </c>
      <c r="AB398" s="117">
        <v>0</v>
      </c>
      <c r="AC398" s="117">
        <v>0</v>
      </c>
      <c r="AD398" s="117">
        <v>0</v>
      </c>
      <c r="AE398">
        <v>0</v>
      </c>
    </row>
    <row r="399" spans="1:31" x14ac:dyDescent="0.35">
      <c r="A399">
        <v>6307</v>
      </c>
      <c r="B399" t="s">
        <v>376</v>
      </c>
      <c r="C399" s="109">
        <v>6036</v>
      </c>
      <c r="D399" s="107">
        <v>100.41237010800999</v>
      </c>
      <c r="E399" s="112">
        <v>60.112115603956873</v>
      </c>
      <c r="F399">
        <v>0</v>
      </c>
      <c r="G399" s="117">
        <v>0</v>
      </c>
      <c r="H399" s="109">
        <v>0</v>
      </c>
      <c r="I399" s="109">
        <v>0</v>
      </c>
      <c r="J399" s="117">
        <v>0</v>
      </c>
      <c r="K399" s="109">
        <v>0</v>
      </c>
      <c r="L399" s="109">
        <v>0</v>
      </c>
      <c r="M399" s="117">
        <v>0</v>
      </c>
      <c r="N399" s="117">
        <v>0</v>
      </c>
      <c r="O399" s="117">
        <v>0</v>
      </c>
      <c r="P399" s="120">
        <v>0</v>
      </c>
      <c r="Q399" s="120">
        <v>0</v>
      </c>
      <c r="R399" s="120">
        <v>0</v>
      </c>
      <c r="S399" s="117">
        <v>0</v>
      </c>
      <c r="T399" s="117">
        <v>0</v>
      </c>
      <c r="U399" s="117">
        <v>0</v>
      </c>
      <c r="V399" s="117">
        <v>0</v>
      </c>
      <c r="W399" s="117">
        <v>0</v>
      </c>
      <c r="X399" s="117">
        <v>0</v>
      </c>
      <c r="Y399" s="117">
        <v>0</v>
      </c>
      <c r="Z399" s="117">
        <v>0</v>
      </c>
      <c r="AA399" s="117">
        <v>0</v>
      </c>
      <c r="AB399" s="117">
        <v>0</v>
      </c>
      <c r="AC399" s="117">
        <v>0</v>
      </c>
      <c r="AD399" s="117">
        <v>0</v>
      </c>
      <c r="AE399">
        <v>0</v>
      </c>
    </row>
    <row r="400" spans="1:31" x14ac:dyDescent="0.35">
      <c r="A400">
        <v>6328</v>
      </c>
      <c r="B400" t="s">
        <v>455</v>
      </c>
      <c r="C400" s="109">
        <v>3848</v>
      </c>
      <c r="D400" s="107">
        <v>46.796122608229098</v>
      </c>
      <c r="E400" s="112">
        <v>82.229034918447056</v>
      </c>
      <c r="F400">
        <v>0</v>
      </c>
      <c r="G400" s="117">
        <v>0</v>
      </c>
      <c r="H400" s="109">
        <v>0</v>
      </c>
      <c r="I400" s="109">
        <v>0</v>
      </c>
      <c r="J400" s="117">
        <v>0</v>
      </c>
      <c r="K400" s="109">
        <v>0</v>
      </c>
      <c r="L400" s="109">
        <v>0</v>
      </c>
      <c r="M400" s="117">
        <v>0</v>
      </c>
      <c r="N400" s="117">
        <v>0</v>
      </c>
      <c r="O400" s="117">
        <v>0</v>
      </c>
      <c r="P400" s="120">
        <v>0</v>
      </c>
      <c r="Q400" s="120">
        <v>0</v>
      </c>
      <c r="R400" s="120">
        <v>0</v>
      </c>
      <c r="S400" s="117">
        <v>0</v>
      </c>
      <c r="T400" s="117">
        <v>0</v>
      </c>
      <c r="U400" s="117">
        <v>0</v>
      </c>
      <c r="V400" s="117">
        <v>0</v>
      </c>
      <c r="W400" s="117">
        <v>0</v>
      </c>
      <c r="X400" s="117">
        <v>0</v>
      </c>
      <c r="Y400" s="117">
        <v>0</v>
      </c>
      <c r="Z400" s="117">
        <v>0</v>
      </c>
      <c r="AA400" s="117">
        <v>0</v>
      </c>
      <c r="AB400" s="117">
        <v>0</v>
      </c>
      <c r="AC400" s="117">
        <v>0</v>
      </c>
      <c r="AD400" s="117">
        <v>0</v>
      </c>
      <c r="AE400">
        <v>0</v>
      </c>
    </row>
    <row r="401" spans="1:31" x14ac:dyDescent="0.35">
      <c r="A401">
        <v>6370</v>
      </c>
      <c r="B401" t="s">
        <v>379</v>
      </c>
      <c r="C401" s="109">
        <v>1780</v>
      </c>
      <c r="D401" s="107">
        <v>94.607767809010397</v>
      </c>
      <c r="E401" s="112">
        <v>18.814522752438027</v>
      </c>
      <c r="F401">
        <v>0</v>
      </c>
      <c r="G401" s="117">
        <v>0</v>
      </c>
      <c r="H401" s="109">
        <v>0</v>
      </c>
      <c r="I401" s="109">
        <v>0</v>
      </c>
      <c r="J401" s="117">
        <v>0</v>
      </c>
      <c r="K401" s="109">
        <v>0</v>
      </c>
      <c r="L401" s="109">
        <v>0</v>
      </c>
      <c r="M401" s="117">
        <v>0</v>
      </c>
      <c r="N401" s="117">
        <v>0</v>
      </c>
      <c r="O401" s="117">
        <v>0</v>
      </c>
      <c r="P401" s="120">
        <v>0</v>
      </c>
      <c r="Q401" s="120">
        <v>0</v>
      </c>
      <c r="R401" s="120">
        <v>0</v>
      </c>
      <c r="S401" s="117">
        <v>0</v>
      </c>
      <c r="T401" s="117">
        <v>0</v>
      </c>
      <c r="U401" s="117">
        <v>0</v>
      </c>
      <c r="V401" s="117">
        <v>0</v>
      </c>
      <c r="W401" s="117">
        <v>0</v>
      </c>
      <c r="X401" s="117">
        <v>0</v>
      </c>
      <c r="Y401" s="117">
        <v>0</v>
      </c>
      <c r="Z401" s="117">
        <v>0</v>
      </c>
      <c r="AA401" s="117">
        <v>0</v>
      </c>
      <c r="AB401" s="117">
        <v>0</v>
      </c>
      <c r="AC401" s="117">
        <v>0</v>
      </c>
      <c r="AD401" s="117">
        <v>0</v>
      </c>
      <c r="AE401">
        <v>0</v>
      </c>
    </row>
    <row r="402" spans="1:31" x14ac:dyDescent="0.35">
      <c r="A402">
        <v>6321</v>
      </c>
      <c r="B402" t="s">
        <v>377</v>
      </c>
      <c r="C402" s="109">
        <v>1102</v>
      </c>
      <c r="D402" s="107">
        <v>170.213568647725</v>
      </c>
      <c r="E402" s="112">
        <v>6.4742194688409693</v>
      </c>
      <c r="F402">
        <v>0</v>
      </c>
      <c r="G402" s="117">
        <v>0</v>
      </c>
      <c r="H402" s="109">
        <v>0</v>
      </c>
      <c r="I402" s="109">
        <v>0</v>
      </c>
      <c r="J402" s="117">
        <v>0</v>
      </c>
      <c r="K402" s="109">
        <v>0</v>
      </c>
      <c r="L402" s="109">
        <v>0</v>
      </c>
      <c r="M402" s="117">
        <v>0</v>
      </c>
      <c r="N402" s="117">
        <v>0</v>
      </c>
      <c r="O402" s="117">
        <v>0</v>
      </c>
      <c r="P402" s="120">
        <v>0</v>
      </c>
      <c r="Q402" s="120">
        <v>0</v>
      </c>
      <c r="R402" s="120">
        <v>0</v>
      </c>
      <c r="S402" s="117">
        <v>0</v>
      </c>
      <c r="T402" s="117">
        <v>0</v>
      </c>
      <c r="U402" s="117">
        <v>0</v>
      </c>
      <c r="V402" s="117">
        <v>0</v>
      </c>
      <c r="W402" s="117">
        <v>0</v>
      </c>
      <c r="X402" s="117">
        <v>0</v>
      </c>
      <c r="Y402" s="117">
        <v>0</v>
      </c>
      <c r="Z402" s="117">
        <v>0</v>
      </c>
      <c r="AA402" s="117">
        <v>0</v>
      </c>
      <c r="AB402" s="117">
        <v>0</v>
      </c>
      <c r="AC402" s="117">
        <v>0</v>
      </c>
      <c r="AD402" s="117">
        <v>0</v>
      </c>
      <c r="AE402">
        <v>0</v>
      </c>
    </row>
    <row r="403" spans="1:31" x14ac:dyDescent="0.35">
      <c r="A403">
        <v>6335</v>
      </c>
      <c r="B403" t="s">
        <v>378</v>
      </c>
      <c r="C403" s="109">
        <v>1160</v>
      </c>
      <c r="D403" s="107">
        <v>286.93522866304102</v>
      </c>
      <c r="E403" s="112">
        <v>4.042724225271872</v>
      </c>
      <c r="F403">
        <v>0</v>
      </c>
      <c r="G403" s="117">
        <v>0</v>
      </c>
      <c r="H403" s="109">
        <v>0</v>
      </c>
      <c r="I403" s="109">
        <v>0</v>
      </c>
      <c r="J403" s="117">
        <v>0</v>
      </c>
      <c r="K403" s="109">
        <v>0</v>
      </c>
      <c r="L403" s="109">
        <v>0</v>
      </c>
      <c r="M403" s="117">
        <v>0</v>
      </c>
      <c r="N403" s="117">
        <v>0</v>
      </c>
      <c r="O403" s="117">
        <v>0</v>
      </c>
      <c r="P403" s="120">
        <v>0</v>
      </c>
      <c r="Q403" s="120">
        <v>0</v>
      </c>
      <c r="R403" s="120">
        <v>0</v>
      </c>
      <c r="S403" s="117">
        <v>0</v>
      </c>
      <c r="T403" s="117">
        <v>0</v>
      </c>
      <c r="U403" s="117">
        <v>0</v>
      </c>
      <c r="V403" s="117">
        <v>0</v>
      </c>
      <c r="W403" s="117">
        <v>0</v>
      </c>
      <c r="X403" s="117">
        <v>0</v>
      </c>
      <c r="Y403" s="117">
        <v>0</v>
      </c>
      <c r="Z403" s="117">
        <v>0</v>
      </c>
      <c r="AA403" s="117">
        <v>0</v>
      </c>
      <c r="AB403" s="117">
        <v>0</v>
      </c>
      <c r="AC403" s="117">
        <v>0</v>
      </c>
      <c r="AD403" s="117">
        <v>0</v>
      </c>
      <c r="AE403">
        <v>0</v>
      </c>
    </row>
    <row r="404" spans="1:31" x14ac:dyDescent="0.35">
      <c r="A404">
        <v>6354</v>
      </c>
      <c r="B404" t="s">
        <v>171</v>
      </c>
      <c r="C404" s="109">
        <v>267</v>
      </c>
      <c r="D404" s="107">
        <v>98.786181650654697</v>
      </c>
      <c r="E404" s="112">
        <v>2.7028071693692239</v>
      </c>
      <c r="F404">
        <v>1</v>
      </c>
      <c r="G404" s="117">
        <v>106800</v>
      </c>
      <c r="H404" s="109">
        <v>267</v>
      </c>
      <c r="I404" s="109">
        <v>0</v>
      </c>
      <c r="J404" s="117">
        <v>0</v>
      </c>
      <c r="K404" s="109">
        <v>0</v>
      </c>
      <c r="L404" s="109">
        <v>1</v>
      </c>
      <c r="M404" s="117">
        <v>106800</v>
      </c>
      <c r="N404" s="117">
        <v>267</v>
      </c>
      <c r="O404" s="117">
        <v>0</v>
      </c>
      <c r="P404" s="120">
        <v>0</v>
      </c>
      <c r="Q404" s="120">
        <v>0</v>
      </c>
      <c r="R404" s="120">
        <v>0</v>
      </c>
      <c r="S404" s="117">
        <v>106800</v>
      </c>
      <c r="T404" s="117">
        <v>105519</v>
      </c>
      <c r="U404" s="117">
        <v>105519</v>
      </c>
      <c r="V404" s="117">
        <v>100243</v>
      </c>
      <c r="W404" s="117">
        <v>5276</v>
      </c>
      <c r="X404" s="117">
        <v>105519</v>
      </c>
      <c r="Y404" s="117">
        <v>0</v>
      </c>
      <c r="Z404" s="117">
        <v>106727</v>
      </c>
      <c r="AA404" s="117">
        <v>-1208</v>
      </c>
      <c r="AB404" s="117">
        <v>101391</v>
      </c>
      <c r="AC404" s="117">
        <v>4128</v>
      </c>
      <c r="AD404" s="117">
        <v>105519</v>
      </c>
      <c r="AE404">
        <v>0</v>
      </c>
    </row>
    <row r="405" spans="1:31" x14ac:dyDescent="0.35">
      <c r="A405">
        <v>6384</v>
      </c>
      <c r="B405" t="s">
        <v>172</v>
      </c>
      <c r="C405" s="109">
        <v>844</v>
      </c>
      <c r="D405" s="107">
        <v>150.828791964586</v>
      </c>
      <c r="E405" s="112">
        <v>5.5957485902172301</v>
      </c>
      <c r="F405">
        <v>0</v>
      </c>
      <c r="G405" s="117">
        <v>0</v>
      </c>
      <c r="H405" s="109">
        <v>0</v>
      </c>
      <c r="I405" s="109">
        <v>1</v>
      </c>
      <c r="J405" s="117">
        <v>84400</v>
      </c>
      <c r="K405" s="109">
        <v>844</v>
      </c>
      <c r="L405" s="109">
        <v>1</v>
      </c>
      <c r="M405" s="117">
        <v>84400</v>
      </c>
      <c r="N405" s="117">
        <v>844</v>
      </c>
      <c r="O405" s="117">
        <v>82700</v>
      </c>
      <c r="P405" s="120">
        <v>0</v>
      </c>
      <c r="Q405" s="120">
        <v>0</v>
      </c>
      <c r="R405" s="120">
        <v>0</v>
      </c>
      <c r="S405" s="117">
        <v>84400</v>
      </c>
      <c r="T405" s="117">
        <v>83387</v>
      </c>
      <c r="U405" s="117">
        <v>83387</v>
      </c>
      <c r="V405" s="117">
        <v>79218</v>
      </c>
      <c r="W405" s="117">
        <v>4169</v>
      </c>
      <c r="X405" s="117">
        <v>83387</v>
      </c>
      <c r="Y405" s="117">
        <v>0</v>
      </c>
      <c r="Z405" s="117">
        <v>84343</v>
      </c>
      <c r="AA405" s="117">
        <v>-956</v>
      </c>
      <c r="AB405" s="117">
        <v>80126</v>
      </c>
      <c r="AC405" s="117">
        <v>3261</v>
      </c>
      <c r="AD405" s="117">
        <v>83387</v>
      </c>
      <c r="AE405">
        <v>0</v>
      </c>
    </row>
    <row r="406" spans="1:31" x14ac:dyDescent="0.35">
      <c r="A406">
        <v>6412</v>
      </c>
      <c r="B406" t="s">
        <v>380</v>
      </c>
      <c r="C406" s="109">
        <v>475</v>
      </c>
      <c r="D406" s="107">
        <v>31.5419089598021</v>
      </c>
      <c r="E406" s="112">
        <v>15.059329497315886</v>
      </c>
      <c r="F406">
        <v>0</v>
      </c>
      <c r="G406" s="117">
        <v>0</v>
      </c>
      <c r="H406" s="109">
        <v>0</v>
      </c>
      <c r="I406" s="109">
        <v>0</v>
      </c>
      <c r="J406" s="117">
        <v>0</v>
      </c>
      <c r="K406" s="109">
        <v>0</v>
      </c>
      <c r="L406" s="109">
        <v>0</v>
      </c>
      <c r="M406" s="117">
        <v>0</v>
      </c>
      <c r="N406" s="117">
        <v>0</v>
      </c>
      <c r="O406" s="117">
        <v>0</v>
      </c>
      <c r="P406" s="120">
        <v>0</v>
      </c>
      <c r="Q406" s="120">
        <v>0</v>
      </c>
      <c r="R406" s="120">
        <v>0</v>
      </c>
      <c r="S406" s="117">
        <v>0</v>
      </c>
      <c r="T406" s="117">
        <v>0</v>
      </c>
      <c r="U406" s="117">
        <v>0</v>
      </c>
      <c r="V406" s="117">
        <v>0</v>
      </c>
      <c r="W406" s="117">
        <v>0</v>
      </c>
      <c r="X406" s="117">
        <v>0</v>
      </c>
      <c r="Y406" s="117">
        <v>0</v>
      </c>
      <c r="Z406" s="117">
        <v>0</v>
      </c>
      <c r="AA406" s="117">
        <v>0</v>
      </c>
      <c r="AB406" s="117">
        <v>0</v>
      </c>
      <c r="AC406" s="117">
        <v>0</v>
      </c>
      <c r="AD406" s="117">
        <v>0</v>
      </c>
      <c r="AE406">
        <v>0</v>
      </c>
    </row>
    <row r="407" spans="1:31" x14ac:dyDescent="0.35">
      <c r="A407">
        <v>6440</v>
      </c>
      <c r="B407" t="s">
        <v>174</v>
      </c>
      <c r="C407" s="109">
        <v>165</v>
      </c>
      <c r="D407" s="107">
        <v>189.94019673868601</v>
      </c>
      <c r="E407" s="112">
        <v>0.86869447769922037</v>
      </c>
      <c r="F407">
        <v>1</v>
      </c>
      <c r="G407" s="117">
        <v>66000</v>
      </c>
      <c r="H407" s="109">
        <v>165</v>
      </c>
      <c r="I407" s="109">
        <v>0</v>
      </c>
      <c r="J407" s="117">
        <v>0</v>
      </c>
      <c r="K407" s="109">
        <v>0</v>
      </c>
      <c r="L407" s="109">
        <v>1</v>
      </c>
      <c r="M407" s="117">
        <v>66000</v>
      </c>
      <c r="N407" s="117">
        <v>165</v>
      </c>
      <c r="O407" s="117">
        <v>0</v>
      </c>
      <c r="P407" s="120">
        <v>0</v>
      </c>
      <c r="Q407" s="120">
        <v>0</v>
      </c>
      <c r="R407" s="120">
        <v>0</v>
      </c>
      <c r="S407" s="117">
        <v>66000</v>
      </c>
      <c r="T407" s="117">
        <v>65208</v>
      </c>
      <c r="U407" s="117">
        <v>65208</v>
      </c>
      <c r="V407" s="117">
        <v>61948</v>
      </c>
      <c r="W407" s="117">
        <v>3260</v>
      </c>
      <c r="X407" s="117">
        <v>65208</v>
      </c>
      <c r="Y407" s="117">
        <v>0</v>
      </c>
      <c r="Z407" s="117">
        <v>65955</v>
      </c>
      <c r="AA407" s="117">
        <v>-747</v>
      </c>
      <c r="AB407" s="117">
        <v>62657</v>
      </c>
      <c r="AC407" s="117">
        <v>2551</v>
      </c>
      <c r="AD407" s="117">
        <v>65208</v>
      </c>
      <c r="AE407">
        <v>0</v>
      </c>
    </row>
    <row r="408" spans="1:31" x14ac:dyDescent="0.35">
      <c r="A408">
        <v>6419</v>
      </c>
      <c r="B408" t="s">
        <v>381</v>
      </c>
      <c r="C408" s="109">
        <v>2767</v>
      </c>
      <c r="D408" s="107">
        <v>2.1050757851528701</v>
      </c>
      <c r="E408" s="112">
        <v>1314.4419880346784</v>
      </c>
      <c r="F408">
        <v>0</v>
      </c>
      <c r="G408" s="117">
        <v>0</v>
      </c>
      <c r="H408" s="109">
        <v>0</v>
      </c>
      <c r="I408" s="109">
        <v>0</v>
      </c>
      <c r="J408" s="117">
        <v>0</v>
      </c>
      <c r="K408" s="109">
        <v>0</v>
      </c>
      <c r="L408" s="109">
        <v>0</v>
      </c>
      <c r="M408" s="117">
        <v>0</v>
      </c>
      <c r="N408" s="117">
        <v>0</v>
      </c>
      <c r="O408" s="117">
        <v>0</v>
      </c>
      <c r="P408" s="120">
        <v>0</v>
      </c>
      <c r="Q408" s="120">
        <v>0</v>
      </c>
      <c r="R408" s="120">
        <v>0</v>
      </c>
      <c r="S408" s="117">
        <v>0</v>
      </c>
      <c r="T408" s="117">
        <v>0</v>
      </c>
      <c r="U408" s="117">
        <v>0</v>
      </c>
      <c r="V408" s="117">
        <v>0</v>
      </c>
      <c r="W408" s="117">
        <v>0</v>
      </c>
      <c r="X408" s="117">
        <v>0</v>
      </c>
      <c r="Y408" s="117">
        <v>0</v>
      </c>
      <c r="Z408" s="117">
        <v>0</v>
      </c>
      <c r="AA408" s="117">
        <v>0</v>
      </c>
      <c r="AB408" s="117">
        <v>0</v>
      </c>
      <c r="AC408" s="117">
        <v>0</v>
      </c>
      <c r="AD408" s="117">
        <v>0</v>
      </c>
      <c r="AE408">
        <v>0</v>
      </c>
    </row>
    <row r="409" spans="1:31" x14ac:dyDescent="0.35">
      <c r="A409">
        <v>6426</v>
      </c>
      <c r="B409" t="s">
        <v>173</v>
      </c>
      <c r="C409" s="109">
        <v>771</v>
      </c>
      <c r="D409" s="107">
        <v>139.606198656728</v>
      </c>
      <c r="E409" s="112">
        <v>5.5226774127399638</v>
      </c>
      <c r="F409">
        <v>0</v>
      </c>
      <c r="G409" s="117">
        <v>0</v>
      </c>
      <c r="H409" s="109">
        <v>0</v>
      </c>
      <c r="I409" s="109">
        <v>1</v>
      </c>
      <c r="J409" s="117">
        <v>77100</v>
      </c>
      <c r="K409" s="109">
        <v>771</v>
      </c>
      <c r="L409" s="109">
        <v>1</v>
      </c>
      <c r="M409" s="117">
        <v>77100</v>
      </c>
      <c r="N409" s="117">
        <v>771</v>
      </c>
      <c r="O409" s="117">
        <v>76200</v>
      </c>
      <c r="P409" s="120">
        <v>0</v>
      </c>
      <c r="Q409" s="120">
        <v>0</v>
      </c>
      <c r="R409" s="120">
        <v>0</v>
      </c>
      <c r="S409" s="117">
        <v>77100</v>
      </c>
      <c r="T409" s="117">
        <v>76175</v>
      </c>
      <c r="U409" s="117">
        <v>76175</v>
      </c>
      <c r="V409" s="117">
        <v>72366</v>
      </c>
      <c r="W409" s="117">
        <v>3809</v>
      </c>
      <c r="X409" s="117">
        <v>76175</v>
      </c>
      <c r="Y409" s="117">
        <v>0</v>
      </c>
      <c r="Z409" s="117">
        <v>77048</v>
      </c>
      <c r="AA409" s="117">
        <v>-873</v>
      </c>
      <c r="AB409" s="117">
        <v>73196</v>
      </c>
      <c r="AC409" s="117">
        <v>2979</v>
      </c>
      <c r="AD409" s="117">
        <v>76175</v>
      </c>
      <c r="AE409">
        <v>0</v>
      </c>
    </row>
    <row r="410" spans="1:31" x14ac:dyDescent="0.35">
      <c r="A410">
        <v>6461</v>
      </c>
      <c r="B410" t="s">
        <v>456</v>
      </c>
      <c r="C410" s="109">
        <v>2165</v>
      </c>
      <c r="D410" s="107">
        <v>136.68754914949801</v>
      </c>
      <c r="E410" s="112">
        <v>15.839043230134257</v>
      </c>
      <c r="F410">
        <v>0</v>
      </c>
      <c r="G410" s="117">
        <v>0</v>
      </c>
      <c r="H410" s="109">
        <v>0</v>
      </c>
      <c r="I410" s="109">
        <v>0</v>
      </c>
      <c r="J410" s="117">
        <v>0</v>
      </c>
      <c r="K410" s="109">
        <v>0</v>
      </c>
      <c r="L410" s="109">
        <v>0</v>
      </c>
      <c r="M410" s="117">
        <v>0</v>
      </c>
      <c r="N410" s="117">
        <v>0</v>
      </c>
      <c r="O410" s="117">
        <v>0</v>
      </c>
      <c r="P410" s="120">
        <v>0</v>
      </c>
      <c r="Q410" s="120">
        <v>0</v>
      </c>
      <c r="R410" s="120">
        <v>0</v>
      </c>
      <c r="S410" s="117">
        <v>0</v>
      </c>
      <c r="T410" s="117">
        <v>0</v>
      </c>
      <c r="U410" s="117">
        <v>0</v>
      </c>
      <c r="V410" s="117">
        <v>0</v>
      </c>
      <c r="W410" s="117">
        <v>0</v>
      </c>
      <c r="X410" s="117">
        <v>0</v>
      </c>
      <c r="Y410" s="117">
        <v>0</v>
      </c>
      <c r="Z410" s="117">
        <v>0</v>
      </c>
      <c r="AA410" s="117">
        <v>0</v>
      </c>
      <c r="AB410" s="117">
        <v>0</v>
      </c>
      <c r="AC410" s="117">
        <v>0</v>
      </c>
      <c r="AD410" s="117">
        <v>0</v>
      </c>
      <c r="AE410">
        <v>0</v>
      </c>
    </row>
    <row r="411" spans="1:31" x14ac:dyDescent="0.35">
      <c r="A411">
        <v>6470</v>
      </c>
      <c r="B411" t="s">
        <v>382</v>
      </c>
      <c r="C411" s="109">
        <v>2125</v>
      </c>
      <c r="D411" s="107">
        <v>8.1357428962410303</v>
      </c>
      <c r="E411" s="112">
        <v>261.19311132383706</v>
      </c>
      <c r="F411">
        <v>0</v>
      </c>
      <c r="G411" s="117">
        <v>0</v>
      </c>
      <c r="H411" s="109">
        <v>0</v>
      </c>
      <c r="I411" s="109">
        <v>0</v>
      </c>
      <c r="J411" s="117">
        <v>0</v>
      </c>
      <c r="K411" s="109">
        <v>0</v>
      </c>
      <c r="L411" s="109">
        <v>0</v>
      </c>
      <c r="M411" s="117">
        <v>0</v>
      </c>
      <c r="N411" s="117">
        <v>0</v>
      </c>
      <c r="O411" s="117">
        <v>0</v>
      </c>
      <c r="P411" s="120">
        <v>0</v>
      </c>
      <c r="Q411" s="120">
        <v>0</v>
      </c>
      <c r="R411" s="120">
        <v>0</v>
      </c>
      <c r="S411" s="117">
        <v>0</v>
      </c>
      <c r="T411" s="117">
        <v>0</v>
      </c>
      <c r="U411" s="117">
        <v>0</v>
      </c>
      <c r="V411" s="117">
        <v>0</v>
      </c>
      <c r="W411" s="117">
        <v>0</v>
      </c>
      <c r="X411" s="117">
        <v>0</v>
      </c>
      <c r="Y411" s="117">
        <v>0</v>
      </c>
      <c r="Z411" s="117">
        <v>0</v>
      </c>
      <c r="AA411" s="117">
        <v>0</v>
      </c>
      <c r="AB411" s="117">
        <v>0</v>
      </c>
      <c r="AC411" s="117">
        <v>0</v>
      </c>
      <c r="AD411" s="117">
        <v>0</v>
      </c>
      <c r="AE411">
        <v>0</v>
      </c>
    </row>
    <row r="412" spans="1:31" x14ac:dyDescent="0.35">
      <c r="A412">
        <v>6475</v>
      </c>
      <c r="B412" t="s">
        <v>175</v>
      </c>
      <c r="C412" s="109">
        <v>547</v>
      </c>
      <c r="D412" s="107">
        <v>143.97513550514401</v>
      </c>
      <c r="E412" s="112">
        <v>3.799267130958571</v>
      </c>
      <c r="F412">
        <v>1</v>
      </c>
      <c r="G412" s="117">
        <v>218800</v>
      </c>
      <c r="H412" s="109">
        <v>547</v>
      </c>
      <c r="I412" s="109">
        <v>0</v>
      </c>
      <c r="J412" s="117">
        <v>0</v>
      </c>
      <c r="K412" s="109">
        <v>0</v>
      </c>
      <c r="L412" s="109">
        <v>1</v>
      </c>
      <c r="M412" s="117">
        <v>218800</v>
      </c>
      <c r="N412" s="117">
        <v>547</v>
      </c>
      <c r="O412" s="117">
        <v>0</v>
      </c>
      <c r="P412" s="120">
        <v>0</v>
      </c>
      <c r="Q412" s="120">
        <v>0</v>
      </c>
      <c r="R412" s="120">
        <v>0</v>
      </c>
      <c r="S412" s="117">
        <v>218800</v>
      </c>
      <c r="T412" s="117">
        <v>216175</v>
      </c>
      <c r="U412" s="117">
        <v>216175</v>
      </c>
      <c r="V412" s="117">
        <v>205366</v>
      </c>
      <c r="W412" s="117">
        <v>10809</v>
      </c>
      <c r="X412" s="117">
        <v>216175</v>
      </c>
      <c r="Y412" s="117">
        <v>0</v>
      </c>
      <c r="Z412" s="117">
        <v>218651</v>
      </c>
      <c r="AA412" s="117">
        <v>-2476</v>
      </c>
      <c r="AB412" s="117">
        <v>207718</v>
      </c>
      <c r="AC412" s="117">
        <v>8457</v>
      </c>
      <c r="AD412" s="117">
        <v>216175</v>
      </c>
      <c r="AE412">
        <v>0</v>
      </c>
    </row>
    <row r="413" spans="1:31" x14ac:dyDescent="0.35">
      <c r="A413">
        <v>6482</v>
      </c>
      <c r="B413" t="s">
        <v>383</v>
      </c>
      <c r="C413" s="109">
        <v>503</v>
      </c>
      <c r="D413" s="107">
        <v>10.272455286810599</v>
      </c>
      <c r="E413" s="112">
        <v>48.965898215768419</v>
      </c>
      <c r="F413">
        <v>0</v>
      </c>
      <c r="G413" s="117">
        <v>0</v>
      </c>
      <c r="H413" s="109">
        <v>0</v>
      </c>
      <c r="I413" s="109">
        <v>0</v>
      </c>
      <c r="J413" s="117">
        <v>0</v>
      </c>
      <c r="K413" s="109">
        <v>0</v>
      </c>
      <c r="L413" s="109">
        <v>0</v>
      </c>
      <c r="M413" s="117">
        <v>0</v>
      </c>
      <c r="N413" s="117">
        <v>0</v>
      </c>
      <c r="O413" s="117">
        <v>0</v>
      </c>
      <c r="P413" s="120">
        <v>0</v>
      </c>
      <c r="Q413" s="120">
        <v>0</v>
      </c>
      <c r="R413" s="120">
        <v>0</v>
      </c>
      <c r="S413" s="117">
        <v>0</v>
      </c>
      <c r="T413" s="117">
        <v>0</v>
      </c>
      <c r="U413" s="117">
        <v>0</v>
      </c>
      <c r="V413" s="117">
        <v>0</v>
      </c>
      <c r="W413" s="117">
        <v>0</v>
      </c>
      <c r="X413" s="117">
        <v>0</v>
      </c>
      <c r="Y413" s="117">
        <v>0</v>
      </c>
      <c r="Z413" s="117">
        <v>0</v>
      </c>
      <c r="AA413" s="117">
        <v>0</v>
      </c>
      <c r="AB413" s="117">
        <v>0</v>
      </c>
      <c r="AC413" s="117">
        <v>0</v>
      </c>
      <c r="AD413" s="117">
        <v>0</v>
      </c>
      <c r="AE413">
        <v>0</v>
      </c>
    </row>
    <row r="414" spans="1:31" x14ac:dyDescent="0.35">
      <c r="A414">
        <v>6545</v>
      </c>
      <c r="B414" t="s">
        <v>384</v>
      </c>
      <c r="C414" s="109">
        <v>958</v>
      </c>
      <c r="D414" s="107">
        <v>48.338794199393703</v>
      </c>
      <c r="E414" s="112">
        <v>19.818450498544209</v>
      </c>
      <c r="F414">
        <v>0</v>
      </c>
      <c r="G414" s="117">
        <v>0</v>
      </c>
      <c r="H414" s="109">
        <v>0</v>
      </c>
      <c r="I414" s="109">
        <v>0</v>
      </c>
      <c r="J414" s="117">
        <v>0</v>
      </c>
      <c r="K414" s="109">
        <v>0</v>
      </c>
      <c r="L414" s="109">
        <v>0</v>
      </c>
      <c r="M414" s="117">
        <v>0</v>
      </c>
      <c r="N414" s="117">
        <v>0</v>
      </c>
      <c r="O414" s="117">
        <v>0</v>
      </c>
      <c r="P414" s="120">
        <v>0</v>
      </c>
      <c r="Q414" s="120">
        <v>0</v>
      </c>
      <c r="R414" s="120">
        <v>0</v>
      </c>
      <c r="S414" s="117">
        <v>0</v>
      </c>
      <c r="T414" s="117">
        <v>0</v>
      </c>
      <c r="U414" s="117">
        <v>0</v>
      </c>
      <c r="V414" s="117">
        <v>0</v>
      </c>
      <c r="W414" s="117">
        <v>0</v>
      </c>
      <c r="X414" s="117">
        <v>0</v>
      </c>
      <c r="Y414" s="117">
        <v>0</v>
      </c>
      <c r="Z414" s="117">
        <v>0</v>
      </c>
      <c r="AA414" s="117">
        <v>0</v>
      </c>
      <c r="AB414" s="117">
        <v>0</v>
      </c>
      <c r="AC414" s="117">
        <v>0</v>
      </c>
      <c r="AD414" s="117">
        <v>0</v>
      </c>
      <c r="AE414">
        <v>0</v>
      </c>
    </row>
    <row r="415" spans="1:31" x14ac:dyDescent="0.35">
      <c r="A415">
        <v>6608</v>
      </c>
      <c r="B415" t="s">
        <v>385</v>
      </c>
      <c r="C415" s="109">
        <v>1521</v>
      </c>
      <c r="D415" s="107">
        <v>129.46126664060799</v>
      </c>
      <c r="E415" s="112">
        <v>11.748687769465322</v>
      </c>
      <c r="F415">
        <v>0</v>
      </c>
      <c r="G415" s="117">
        <v>0</v>
      </c>
      <c r="H415" s="109">
        <v>0</v>
      </c>
      <c r="I415" s="109">
        <v>0</v>
      </c>
      <c r="J415" s="117">
        <v>0</v>
      </c>
      <c r="K415" s="109">
        <v>0</v>
      </c>
      <c r="L415" s="109">
        <v>0</v>
      </c>
      <c r="M415" s="117">
        <v>0</v>
      </c>
      <c r="N415" s="117">
        <v>0</v>
      </c>
      <c r="O415" s="117">
        <v>0</v>
      </c>
      <c r="P415" s="120">
        <v>0</v>
      </c>
      <c r="Q415" s="120">
        <v>0</v>
      </c>
      <c r="R415" s="120">
        <v>0</v>
      </c>
      <c r="S415" s="117">
        <v>0</v>
      </c>
      <c r="T415" s="117">
        <v>0</v>
      </c>
      <c r="U415" s="117">
        <v>0</v>
      </c>
      <c r="V415" s="117">
        <v>0</v>
      </c>
      <c r="W415" s="117">
        <v>0</v>
      </c>
      <c r="X415" s="117">
        <v>0</v>
      </c>
      <c r="Y415" s="117">
        <v>0</v>
      </c>
      <c r="Z415" s="117">
        <v>0</v>
      </c>
      <c r="AA415" s="117">
        <v>0</v>
      </c>
      <c r="AB415" s="117">
        <v>0</v>
      </c>
      <c r="AC415" s="117">
        <v>0</v>
      </c>
      <c r="AD415" s="117">
        <v>0</v>
      </c>
      <c r="AE415">
        <v>0</v>
      </c>
    </row>
    <row r="416" spans="1:31" x14ac:dyDescent="0.35">
      <c r="A416">
        <v>6615</v>
      </c>
      <c r="B416" t="s">
        <v>176</v>
      </c>
      <c r="C416" s="109">
        <v>272</v>
      </c>
      <c r="D416" s="107">
        <v>661.20733753765899</v>
      </c>
      <c r="E416" s="112">
        <v>0.41136869565442213</v>
      </c>
      <c r="F416">
        <v>1</v>
      </c>
      <c r="G416" s="117">
        <v>108800</v>
      </c>
      <c r="H416" s="109">
        <v>272</v>
      </c>
      <c r="I416" s="109">
        <v>0</v>
      </c>
      <c r="J416" s="117">
        <v>0</v>
      </c>
      <c r="K416" s="109">
        <v>0</v>
      </c>
      <c r="L416" s="109">
        <v>1</v>
      </c>
      <c r="M416" s="117">
        <v>108800</v>
      </c>
      <c r="N416" s="117">
        <v>272</v>
      </c>
      <c r="O416" s="117">
        <v>0</v>
      </c>
      <c r="P416" s="120">
        <v>0</v>
      </c>
      <c r="Q416" s="120">
        <v>0</v>
      </c>
      <c r="R416" s="120">
        <v>0</v>
      </c>
      <c r="S416" s="117">
        <v>108800</v>
      </c>
      <c r="T416" s="117">
        <v>107495</v>
      </c>
      <c r="U416" s="117">
        <v>107495</v>
      </c>
      <c r="V416" s="117">
        <v>102120</v>
      </c>
      <c r="W416" s="117">
        <v>5375</v>
      </c>
      <c r="X416" s="117">
        <v>107495</v>
      </c>
      <c r="Y416" s="117">
        <v>0</v>
      </c>
      <c r="Z416" s="117">
        <v>108726</v>
      </c>
      <c r="AA416" s="117">
        <v>-1231</v>
      </c>
      <c r="AB416" s="117">
        <v>103290</v>
      </c>
      <c r="AC416" s="117">
        <v>4205</v>
      </c>
      <c r="AD416" s="117">
        <v>107495</v>
      </c>
      <c r="AE416">
        <v>0</v>
      </c>
    </row>
    <row r="417" spans="1:31" x14ac:dyDescent="0.35">
      <c r="A417">
        <v>6678</v>
      </c>
      <c r="B417" t="s">
        <v>386</v>
      </c>
      <c r="C417" s="109">
        <v>1824</v>
      </c>
      <c r="D417" s="107">
        <v>186.58946870362701</v>
      </c>
      <c r="E417" s="112">
        <v>9.7754713203947521</v>
      </c>
      <c r="F417">
        <v>0</v>
      </c>
      <c r="G417" s="117">
        <v>0</v>
      </c>
      <c r="H417" s="109">
        <v>0</v>
      </c>
      <c r="I417" s="109">
        <v>0</v>
      </c>
      <c r="J417" s="117">
        <v>0</v>
      </c>
      <c r="K417" s="109">
        <v>0</v>
      </c>
      <c r="L417" s="109">
        <v>0</v>
      </c>
      <c r="M417" s="117">
        <v>0</v>
      </c>
      <c r="N417" s="117">
        <v>0</v>
      </c>
      <c r="O417" s="117">
        <v>0</v>
      </c>
      <c r="P417" s="120">
        <v>0</v>
      </c>
      <c r="Q417" s="120">
        <v>0</v>
      </c>
      <c r="R417" s="120">
        <v>0</v>
      </c>
      <c r="S417" s="117">
        <v>0</v>
      </c>
      <c r="T417" s="117">
        <v>0</v>
      </c>
      <c r="U417" s="117">
        <v>0</v>
      </c>
      <c r="V417" s="117">
        <v>0</v>
      </c>
      <c r="W417" s="117">
        <v>0</v>
      </c>
      <c r="X417" s="117">
        <v>0</v>
      </c>
      <c r="Y417" s="117">
        <v>0</v>
      </c>
      <c r="Z417" s="117">
        <v>0</v>
      </c>
      <c r="AA417" s="117">
        <v>0</v>
      </c>
      <c r="AB417" s="117">
        <v>0</v>
      </c>
      <c r="AC417" s="117">
        <v>0</v>
      </c>
      <c r="AD417" s="117">
        <v>0</v>
      </c>
      <c r="AE417">
        <v>0</v>
      </c>
    </row>
    <row r="418" spans="1:31" x14ac:dyDescent="0.35">
      <c r="A418">
        <v>469</v>
      </c>
      <c r="B418" t="s">
        <v>19</v>
      </c>
      <c r="C418" s="109">
        <v>786</v>
      </c>
      <c r="D418" s="107">
        <v>104.296423775292</v>
      </c>
      <c r="E418" s="112">
        <v>7.5362123795677523</v>
      </c>
      <c r="F418">
        <v>0</v>
      </c>
      <c r="G418" s="117">
        <v>0</v>
      </c>
      <c r="H418" s="109">
        <v>0</v>
      </c>
      <c r="I418" s="109">
        <v>1</v>
      </c>
      <c r="J418" s="117">
        <v>78600</v>
      </c>
      <c r="K418" s="109">
        <v>786</v>
      </c>
      <c r="L418" s="109">
        <v>1</v>
      </c>
      <c r="M418" s="117">
        <v>78600</v>
      </c>
      <c r="N418" s="117">
        <v>786</v>
      </c>
      <c r="O418" s="117">
        <v>77100</v>
      </c>
      <c r="P418" s="120">
        <v>0</v>
      </c>
      <c r="Q418" s="120">
        <v>0</v>
      </c>
      <c r="R418" s="120">
        <v>0</v>
      </c>
      <c r="S418" s="117">
        <v>78600</v>
      </c>
      <c r="T418" s="117">
        <v>77657</v>
      </c>
      <c r="U418" s="117">
        <v>77657</v>
      </c>
      <c r="V418" s="117">
        <v>73774</v>
      </c>
      <c r="W418" s="117">
        <v>3883</v>
      </c>
      <c r="X418" s="117">
        <v>77657</v>
      </c>
      <c r="Y418" s="117">
        <v>0</v>
      </c>
      <c r="Z418" s="117">
        <v>78547</v>
      </c>
      <c r="AA418" s="117">
        <v>-890</v>
      </c>
      <c r="AB418" s="117">
        <v>74620</v>
      </c>
      <c r="AC418" s="117">
        <v>3037</v>
      </c>
      <c r="AD418" s="117">
        <v>77657</v>
      </c>
      <c r="AE418">
        <v>0</v>
      </c>
    </row>
    <row r="419" spans="1:31" x14ac:dyDescent="0.35">
      <c r="A419">
        <v>6685</v>
      </c>
      <c r="B419" t="s">
        <v>387</v>
      </c>
      <c r="C419" s="109">
        <v>4747</v>
      </c>
      <c r="D419" s="107">
        <v>236.38629860763899</v>
      </c>
      <c r="E419" s="112">
        <v>20.081536146387283</v>
      </c>
      <c r="F419">
        <v>0</v>
      </c>
      <c r="G419" s="117">
        <v>0</v>
      </c>
      <c r="H419" s="109">
        <v>0</v>
      </c>
      <c r="I419" s="109">
        <v>0</v>
      </c>
      <c r="J419" s="117">
        <v>0</v>
      </c>
      <c r="K419" s="109">
        <v>0</v>
      </c>
      <c r="L419" s="109">
        <v>0</v>
      </c>
      <c r="M419" s="117">
        <v>0</v>
      </c>
      <c r="N419" s="117">
        <v>0</v>
      </c>
      <c r="O419" s="117">
        <v>0</v>
      </c>
      <c r="P419" s="120">
        <v>0</v>
      </c>
      <c r="Q419" s="120">
        <v>0</v>
      </c>
      <c r="R419" s="120">
        <v>0</v>
      </c>
      <c r="S419" s="117">
        <v>0</v>
      </c>
      <c r="T419" s="117">
        <v>0</v>
      </c>
      <c r="U419" s="117">
        <v>0</v>
      </c>
      <c r="V419" s="117">
        <v>0</v>
      </c>
      <c r="W419" s="117">
        <v>0</v>
      </c>
      <c r="X419" s="117">
        <v>0</v>
      </c>
      <c r="Y419" s="117">
        <v>0</v>
      </c>
      <c r="Z419" s="117">
        <v>0</v>
      </c>
      <c r="AA419" s="117">
        <v>0</v>
      </c>
      <c r="AB419" s="117">
        <v>0</v>
      </c>
      <c r="AC419" s="117">
        <v>0</v>
      </c>
      <c r="AD419" s="117">
        <v>0</v>
      </c>
      <c r="AE419">
        <v>0</v>
      </c>
    </row>
    <row r="420" spans="1:31" x14ac:dyDescent="0.35">
      <c r="A420">
        <v>6692</v>
      </c>
      <c r="B420" t="s">
        <v>388</v>
      </c>
      <c r="C420" s="109">
        <v>1107</v>
      </c>
      <c r="D420" s="107">
        <v>251.625713957145</v>
      </c>
      <c r="E420" s="112">
        <v>4.3993913920440422</v>
      </c>
      <c r="F420">
        <v>0</v>
      </c>
      <c r="G420" s="117">
        <v>0</v>
      </c>
      <c r="H420" s="109">
        <v>0</v>
      </c>
      <c r="I420" s="109">
        <v>0</v>
      </c>
      <c r="J420" s="117">
        <v>0</v>
      </c>
      <c r="K420" s="109">
        <v>0</v>
      </c>
      <c r="L420" s="109">
        <v>0</v>
      </c>
      <c r="M420" s="117">
        <v>0</v>
      </c>
      <c r="N420" s="117">
        <v>0</v>
      </c>
      <c r="O420" s="117">
        <v>0</v>
      </c>
      <c r="P420" s="120">
        <v>0</v>
      </c>
      <c r="Q420" s="120">
        <v>0</v>
      </c>
      <c r="R420" s="120">
        <v>0</v>
      </c>
      <c r="S420" s="117">
        <v>0</v>
      </c>
      <c r="T420" s="117">
        <v>0</v>
      </c>
      <c r="U420" s="117">
        <v>0</v>
      </c>
      <c r="V420" s="117">
        <v>0</v>
      </c>
      <c r="W420" s="117">
        <v>0</v>
      </c>
      <c r="X420" s="117">
        <v>0</v>
      </c>
      <c r="Y420" s="117">
        <v>0</v>
      </c>
      <c r="Z420" s="117">
        <v>0</v>
      </c>
      <c r="AA420" s="117">
        <v>0</v>
      </c>
      <c r="AB420" s="117">
        <v>0</v>
      </c>
      <c r="AC420" s="117">
        <v>0</v>
      </c>
      <c r="AD420" s="117">
        <v>0</v>
      </c>
      <c r="AE420">
        <v>0</v>
      </c>
    </row>
    <row r="421" spans="1:31" x14ac:dyDescent="0.35">
      <c r="A421">
        <v>6713</v>
      </c>
      <c r="B421" t="s">
        <v>177</v>
      </c>
      <c r="C421" s="109">
        <v>392</v>
      </c>
      <c r="D421" s="107">
        <v>93.637822642596205</v>
      </c>
      <c r="E421" s="112">
        <v>4.1863425369918597</v>
      </c>
      <c r="F421">
        <v>1</v>
      </c>
      <c r="G421" s="117">
        <v>156800</v>
      </c>
      <c r="H421" s="109">
        <v>392</v>
      </c>
      <c r="I421" s="109">
        <v>0</v>
      </c>
      <c r="J421" s="117">
        <v>0</v>
      </c>
      <c r="K421" s="109">
        <v>0</v>
      </c>
      <c r="L421" s="109">
        <v>1</v>
      </c>
      <c r="M421" s="117">
        <v>156800</v>
      </c>
      <c r="N421" s="117">
        <v>392</v>
      </c>
      <c r="O421" s="117">
        <v>0</v>
      </c>
      <c r="P421" s="120">
        <v>0</v>
      </c>
      <c r="Q421" s="120">
        <v>0</v>
      </c>
      <c r="R421" s="120">
        <v>0</v>
      </c>
      <c r="S421" s="117">
        <v>156800</v>
      </c>
      <c r="T421" s="117">
        <v>154919</v>
      </c>
      <c r="U421" s="117">
        <v>154919</v>
      </c>
      <c r="V421" s="117">
        <v>147173</v>
      </c>
      <c r="W421" s="117">
        <v>7746</v>
      </c>
      <c r="X421" s="117">
        <v>154919</v>
      </c>
      <c r="Y421" s="117">
        <v>0</v>
      </c>
      <c r="Z421" s="117">
        <v>156693</v>
      </c>
      <c r="AA421" s="117">
        <v>-1774</v>
      </c>
      <c r="AB421" s="117">
        <v>148858</v>
      </c>
      <c r="AC421" s="117">
        <v>6061</v>
      </c>
      <c r="AD421" s="117">
        <v>154919</v>
      </c>
      <c r="AE421">
        <v>0</v>
      </c>
    </row>
    <row r="422" spans="1:31" x14ac:dyDescent="0.35">
      <c r="A422">
        <v>6720</v>
      </c>
      <c r="B422" t="s">
        <v>178</v>
      </c>
      <c r="C422" s="109">
        <v>444</v>
      </c>
      <c r="D422" s="107">
        <v>106.401107005917</v>
      </c>
      <c r="E422" s="112">
        <v>4.1728889152939832</v>
      </c>
      <c r="F422">
        <v>1</v>
      </c>
      <c r="G422" s="117">
        <v>177600</v>
      </c>
      <c r="H422" s="109">
        <v>444</v>
      </c>
      <c r="I422" s="109">
        <v>0</v>
      </c>
      <c r="J422" s="117">
        <v>0</v>
      </c>
      <c r="K422" s="109">
        <v>0</v>
      </c>
      <c r="L422" s="109">
        <v>1</v>
      </c>
      <c r="M422" s="117">
        <v>177600</v>
      </c>
      <c r="N422" s="117">
        <v>444</v>
      </c>
      <c r="O422" s="117">
        <v>0</v>
      </c>
      <c r="P422" s="120">
        <v>0</v>
      </c>
      <c r="Q422" s="120">
        <v>0</v>
      </c>
      <c r="R422" s="120">
        <v>0</v>
      </c>
      <c r="S422" s="117">
        <v>177600</v>
      </c>
      <c r="T422" s="117">
        <v>175469</v>
      </c>
      <c r="U422" s="117">
        <v>175469</v>
      </c>
      <c r="V422" s="117">
        <v>166696</v>
      </c>
      <c r="W422" s="117">
        <v>8773</v>
      </c>
      <c r="X422" s="117">
        <v>175469</v>
      </c>
      <c r="Y422" s="117">
        <v>0</v>
      </c>
      <c r="Z422" s="117">
        <v>177479</v>
      </c>
      <c r="AA422" s="117">
        <v>-2010</v>
      </c>
      <c r="AB422" s="117">
        <v>168605</v>
      </c>
      <c r="AC422" s="117">
        <v>6864</v>
      </c>
      <c r="AD422" s="117">
        <v>175469</v>
      </c>
      <c r="AE422">
        <v>0</v>
      </c>
    </row>
    <row r="423" spans="1:31" x14ac:dyDescent="0.35">
      <c r="A423">
        <v>6734</v>
      </c>
      <c r="B423" t="s">
        <v>389</v>
      </c>
      <c r="C423" s="109">
        <v>1305</v>
      </c>
      <c r="D423" s="107">
        <v>80.063341450710894</v>
      </c>
      <c r="E423" s="112">
        <v>16.299594500479255</v>
      </c>
      <c r="F423">
        <v>0</v>
      </c>
      <c r="G423" s="117">
        <v>0</v>
      </c>
      <c r="H423" s="109">
        <v>0</v>
      </c>
      <c r="I423" s="109">
        <v>0</v>
      </c>
      <c r="J423" s="117">
        <v>0</v>
      </c>
      <c r="K423" s="109">
        <v>0</v>
      </c>
      <c r="L423" s="109">
        <v>0</v>
      </c>
      <c r="M423" s="117">
        <v>0</v>
      </c>
      <c r="N423" s="117">
        <v>0</v>
      </c>
      <c r="O423" s="117">
        <v>0</v>
      </c>
      <c r="P423" s="120">
        <v>0</v>
      </c>
      <c r="Q423" s="120">
        <v>0</v>
      </c>
      <c r="R423" s="120">
        <v>0</v>
      </c>
      <c r="S423" s="117">
        <v>0</v>
      </c>
      <c r="T423" s="117">
        <v>0</v>
      </c>
      <c r="U423" s="117">
        <v>0</v>
      </c>
      <c r="V423" s="117">
        <v>0</v>
      </c>
      <c r="W423" s="117">
        <v>0</v>
      </c>
      <c r="X423" s="117">
        <v>0</v>
      </c>
      <c r="Y423" s="117">
        <v>0</v>
      </c>
      <c r="Z423" s="117">
        <v>0</v>
      </c>
      <c r="AA423" s="117">
        <v>0</v>
      </c>
      <c r="AB423" s="117">
        <v>0</v>
      </c>
      <c r="AC423" s="117">
        <v>0</v>
      </c>
      <c r="AD423" s="117">
        <v>0</v>
      </c>
      <c r="AE423">
        <v>0</v>
      </c>
    </row>
    <row r="424" spans="1:31" x14ac:dyDescent="0.35">
      <c r="A424">
        <v>6748</v>
      </c>
      <c r="B424" t="s">
        <v>390</v>
      </c>
      <c r="C424" s="109">
        <v>343</v>
      </c>
      <c r="D424" s="107">
        <v>28.543187449649999</v>
      </c>
      <c r="E424" s="112">
        <v>12.01687795397938</v>
      </c>
      <c r="F424">
        <v>0</v>
      </c>
      <c r="G424" s="117">
        <v>0</v>
      </c>
      <c r="H424" s="109">
        <v>0</v>
      </c>
      <c r="I424" s="109">
        <v>0</v>
      </c>
      <c r="J424" s="117">
        <v>0</v>
      </c>
      <c r="K424" s="109">
        <v>0</v>
      </c>
      <c r="L424" s="109">
        <v>0</v>
      </c>
      <c r="M424" s="117">
        <v>0</v>
      </c>
      <c r="N424" s="117">
        <v>0</v>
      </c>
      <c r="O424" s="117">
        <v>0</v>
      </c>
      <c r="P424" s="120">
        <v>0</v>
      </c>
      <c r="Q424" s="120">
        <v>0</v>
      </c>
      <c r="R424" s="120">
        <v>0</v>
      </c>
      <c r="S424" s="117">
        <v>0</v>
      </c>
      <c r="T424" s="117">
        <v>0</v>
      </c>
      <c r="U424" s="117">
        <v>0</v>
      </c>
      <c r="V424" s="117">
        <v>0</v>
      </c>
      <c r="W424" s="117">
        <v>0</v>
      </c>
      <c r="X424" s="117">
        <v>0</v>
      </c>
      <c r="Y424" s="117">
        <v>0</v>
      </c>
      <c r="Z424" s="117">
        <v>0</v>
      </c>
      <c r="AA424" s="117">
        <v>0</v>
      </c>
      <c r="AB424" s="117">
        <v>0</v>
      </c>
      <c r="AC424" s="117">
        <v>0</v>
      </c>
      <c r="AD424" s="117">
        <v>0</v>
      </c>
      <c r="AE424">
        <v>0</v>
      </c>
    </row>
    <row r="426" spans="1:31" s="18" customFormat="1" ht="15" thickBot="1" x14ac:dyDescent="0.4">
      <c r="B426" s="18" t="s">
        <v>457</v>
      </c>
      <c r="C426" s="124">
        <v>807337</v>
      </c>
      <c r="D426" s="135">
        <v>57319.525727579654</v>
      </c>
      <c r="E426" s="125">
        <v>14.084851361768067</v>
      </c>
      <c r="F426" s="18">
        <v>152</v>
      </c>
      <c r="G426" s="126">
        <v>26423200</v>
      </c>
      <c r="H426" s="124">
        <v>66058</v>
      </c>
      <c r="I426" s="124">
        <v>29</v>
      </c>
      <c r="J426" s="126">
        <v>2489600</v>
      </c>
      <c r="K426" s="124">
        <v>24896</v>
      </c>
      <c r="L426" s="124">
        <v>181</v>
      </c>
      <c r="M426" s="126">
        <v>28912800</v>
      </c>
      <c r="N426" s="126">
        <v>90954</v>
      </c>
      <c r="O426" s="126">
        <v>2788700</v>
      </c>
      <c r="P426" s="127">
        <v>1</v>
      </c>
      <c r="Q426" s="127">
        <v>48650</v>
      </c>
      <c r="R426" s="127">
        <v>1037</v>
      </c>
      <c r="S426" s="126">
        <v>28961450</v>
      </c>
      <c r="T426" s="126">
        <v>28613999</v>
      </c>
      <c r="U426" s="126">
        <v>28614000</v>
      </c>
      <c r="V426" s="126">
        <v>27183305</v>
      </c>
      <c r="W426" s="126">
        <v>1430695</v>
      </c>
      <c r="X426" s="126">
        <v>28614000</v>
      </c>
      <c r="Y426" s="126">
        <v>0</v>
      </c>
      <c r="Z426" s="126">
        <v>28614000</v>
      </c>
      <c r="AA426" s="126">
        <v>0</v>
      </c>
      <c r="AB426" s="126">
        <v>27183308</v>
      </c>
      <c r="AC426" s="126">
        <v>1430692</v>
      </c>
      <c r="AD426" s="126">
        <v>28614000</v>
      </c>
      <c r="AE426" s="18">
        <v>0</v>
      </c>
    </row>
    <row r="428" spans="1:31" x14ac:dyDescent="0.35">
      <c r="R428" s="128" t="s">
        <v>183</v>
      </c>
      <c r="S428" s="117">
        <v>28614000</v>
      </c>
      <c r="T428" s="117">
        <v>28614000</v>
      </c>
    </row>
    <row r="429" spans="1:31" x14ac:dyDescent="0.35">
      <c r="R429" s="128" t="s">
        <v>458</v>
      </c>
      <c r="S429" s="129">
        <v>0.98800299999999996</v>
      </c>
      <c r="T429" s="129">
        <v>1</v>
      </c>
    </row>
    <row r="430" spans="1:31" x14ac:dyDescent="0.35">
      <c r="R430" s="128" t="s">
        <v>184</v>
      </c>
      <c r="S430" s="129">
        <v>0.98800299999999996</v>
      </c>
      <c r="T430" s="129"/>
    </row>
    <row r="432" spans="1:31" s="18" customFormat="1" ht="15" thickBot="1" x14ac:dyDescent="0.4">
      <c r="B432" s="18" t="s">
        <v>476</v>
      </c>
      <c r="C432" s="124">
        <v>807334</v>
      </c>
      <c r="D432" s="135">
        <v>57319.525727579654</v>
      </c>
      <c r="E432" s="125">
        <v>14.084799023582049</v>
      </c>
      <c r="F432" s="18">
        <v>151</v>
      </c>
      <c r="G432" s="126">
        <v>26118000</v>
      </c>
      <c r="H432" s="124">
        <v>65295</v>
      </c>
      <c r="I432" s="124">
        <v>29</v>
      </c>
      <c r="J432" s="126">
        <v>2466800</v>
      </c>
      <c r="K432" s="124">
        <v>24668</v>
      </c>
      <c r="L432" s="124">
        <v>180</v>
      </c>
      <c r="M432" s="126">
        <v>28584800</v>
      </c>
      <c r="N432" s="126">
        <v>89963</v>
      </c>
      <c r="O432" s="126">
        <v>2788700</v>
      </c>
      <c r="P432" s="127">
        <v>1</v>
      </c>
      <c r="Q432" s="127">
        <v>48650</v>
      </c>
      <c r="R432" s="127">
        <v>1037</v>
      </c>
      <c r="S432" s="126">
        <v>28633450</v>
      </c>
      <c r="T432" s="126">
        <v>28614001</v>
      </c>
      <c r="U432" s="126">
        <v>28614000</v>
      </c>
      <c r="V432" s="126">
        <v>27183308</v>
      </c>
      <c r="W432" s="126">
        <v>1430692</v>
      </c>
      <c r="X432" s="126">
        <v>28614000</v>
      </c>
      <c r="Y432" s="126"/>
      <c r="Z432" s="126"/>
      <c r="AA432" s="126"/>
      <c r="AB432" s="126"/>
      <c r="AC432" s="126"/>
      <c r="AD432" s="126"/>
    </row>
    <row r="433" spans="2:30" s="130" customFormat="1" x14ac:dyDescent="0.35">
      <c r="B433" s="130" t="s">
        <v>477</v>
      </c>
      <c r="C433" s="131"/>
      <c r="D433" s="136">
        <v>0</v>
      </c>
      <c r="E433" s="132">
        <v>5.2338186018019428E-5</v>
      </c>
      <c r="F433" s="130">
        <v>1</v>
      </c>
      <c r="G433" s="133">
        <v>305200</v>
      </c>
      <c r="H433" s="131">
        <v>763</v>
      </c>
      <c r="I433" s="131">
        <v>0</v>
      </c>
      <c r="J433" s="133">
        <v>22800</v>
      </c>
      <c r="K433" s="131">
        <v>228</v>
      </c>
      <c r="L433" s="131">
        <v>1</v>
      </c>
      <c r="M433" s="133">
        <v>328000</v>
      </c>
      <c r="N433" s="133">
        <v>991</v>
      </c>
      <c r="O433" s="133">
        <v>0</v>
      </c>
      <c r="P433" s="134">
        <v>0</v>
      </c>
      <c r="Q433" s="134">
        <v>0</v>
      </c>
      <c r="R433" s="134">
        <v>0</v>
      </c>
      <c r="S433" s="133">
        <v>328000</v>
      </c>
      <c r="T433" s="133">
        <v>-2</v>
      </c>
      <c r="U433" s="133">
        <v>0</v>
      </c>
      <c r="V433" s="133"/>
      <c r="W433" s="133"/>
      <c r="X433" s="133"/>
      <c r="Y433" s="133"/>
      <c r="Z433" s="133"/>
      <c r="AA433" s="133"/>
      <c r="AB433" s="133"/>
      <c r="AC433" s="133"/>
      <c r="AD433" s="133"/>
    </row>
    <row r="435" spans="2:30" x14ac:dyDescent="0.35">
      <c r="R435" s="128" t="s">
        <v>458</v>
      </c>
      <c r="S435" s="129">
        <v>0.99932069999999995</v>
      </c>
      <c r="T435" s="129">
        <v>-1</v>
      </c>
    </row>
    <row r="436" spans="2:30" x14ac:dyDescent="0.35">
      <c r="R436" s="128" t="s">
        <v>184</v>
      </c>
      <c r="S436" s="129">
        <v>0.99932069999999995</v>
      </c>
      <c r="T436" s="129"/>
    </row>
    <row r="437" spans="2:30" x14ac:dyDescent="0.35">
      <c r="S437" s="129"/>
      <c r="T437" s="129"/>
    </row>
  </sheetData>
  <autoFilter ref="A3:AE424" xr:uid="{DDFBD678-27D7-4E88-9B46-8B07BD8E2212}"/>
  <sortState xmlns:xlrd2="http://schemas.microsoft.com/office/spreadsheetml/2017/richdata2" ref="A4:AT424">
    <sortCondition ref="B4:B42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BD678-27D7-4E88-9B46-8B07BD8E2212}">
  <dimension ref="A1:AE437"/>
  <sheetViews>
    <sheetView workbookViewId="0">
      <pane xSplit="2" ySplit="3" topLeftCell="O326" activePane="bottomRight" state="frozen"/>
      <selection pane="topRight" activeCell="C1" sqref="C1"/>
      <selection pane="bottomLeft" activeCell="A4" sqref="A4"/>
      <selection pane="bottomRight" activeCell="X433" sqref="X433"/>
    </sheetView>
  </sheetViews>
  <sheetFormatPr defaultColWidth="8.90625" defaultRowHeight="14.5" x14ac:dyDescent="0.35"/>
  <cols>
    <col min="1" max="1" width="5.90625" customWidth="1"/>
    <col min="2" max="2" width="27" bestFit="1" customWidth="1"/>
    <col min="3" max="3" width="11.08984375" style="109" bestFit="1" customWidth="1"/>
    <col min="4" max="4" width="10.453125" style="107" bestFit="1" customWidth="1"/>
    <col min="5" max="5" width="8.90625" style="112"/>
    <col min="6" max="6" width="10.90625" customWidth="1"/>
    <col min="7" max="7" width="14.54296875" style="117" bestFit="1" customWidth="1"/>
    <col min="8" max="9" width="10.90625" style="109" customWidth="1"/>
    <col min="10" max="10" width="13.6328125" style="117" bestFit="1" customWidth="1"/>
    <col min="11" max="11" width="10.08984375" style="109" bestFit="1" customWidth="1"/>
    <col min="12" max="12" width="9" style="109" bestFit="1" customWidth="1"/>
    <col min="13" max="13" width="14.6328125" style="117" bestFit="1" customWidth="1"/>
    <col min="14" max="14" width="11.08984375" style="117" bestFit="1" customWidth="1"/>
    <col min="15" max="15" width="14.81640625" style="117" bestFit="1" customWidth="1"/>
    <col min="16" max="18" width="8.90625" style="120"/>
    <col min="19" max="19" width="14.6328125" style="117" bestFit="1" customWidth="1"/>
    <col min="20" max="20" width="15.08984375" style="117" bestFit="1" customWidth="1"/>
    <col min="21" max="22" width="14.6328125" style="117" bestFit="1" customWidth="1"/>
    <col min="23" max="23" width="13.6328125" style="117" bestFit="1" customWidth="1"/>
    <col min="24" max="24" width="14.6328125" style="117" bestFit="1" customWidth="1"/>
    <col min="25" max="25" width="9" style="117" bestFit="1" customWidth="1"/>
    <col min="26" max="26" width="14.6328125" style="117" bestFit="1" customWidth="1"/>
    <col min="27" max="27" width="12.08984375" style="117" bestFit="1" customWidth="1"/>
    <col min="28" max="28" width="14.6328125" style="117" bestFit="1" customWidth="1"/>
    <col min="29" max="29" width="13.6328125" style="117" bestFit="1" customWidth="1"/>
    <col min="30" max="30" width="14.6328125" style="117" bestFit="1" customWidth="1"/>
  </cols>
  <sheetData>
    <row r="1" spans="1:31" s="1" customFormat="1" x14ac:dyDescent="0.35">
      <c r="A1" s="1" t="s">
        <v>478</v>
      </c>
      <c r="C1" s="108"/>
      <c r="D1" s="106"/>
      <c r="E1" s="110"/>
      <c r="G1" s="116"/>
      <c r="H1" s="108"/>
      <c r="I1" s="108"/>
      <c r="J1" s="116"/>
      <c r="K1" s="108"/>
      <c r="L1" s="108"/>
      <c r="M1" s="116"/>
      <c r="N1" s="116"/>
      <c r="O1" s="116"/>
      <c r="P1" s="119"/>
      <c r="Q1" s="119"/>
      <c r="R1" s="119"/>
      <c r="S1" s="116"/>
      <c r="T1" s="116">
        <v>28613999</v>
      </c>
      <c r="U1" s="116"/>
      <c r="V1" s="116">
        <v>0.95</v>
      </c>
      <c r="W1" s="116">
        <v>5.0000000000000044E-2</v>
      </c>
      <c r="X1" s="116"/>
      <c r="Y1" s="116"/>
      <c r="Z1" s="116"/>
      <c r="AA1" s="116"/>
      <c r="AB1" s="116" t="s">
        <v>464</v>
      </c>
      <c r="AC1" s="116"/>
      <c r="AD1" s="116"/>
    </row>
    <row r="2" spans="1:31" x14ac:dyDescent="0.35">
      <c r="B2" s="1" t="s">
        <v>396</v>
      </c>
      <c r="G2" s="117">
        <v>400</v>
      </c>
      <c r="J2" s="117">
        <v>100</v>
      </c>
      <c r="Q2" s="123">
        <v>0.5</v>
      </c>
      <c r="T2" s="117">
        <v>28614000</v>
      </c>
      <c r="V2" s="117" t="s">
        <v>465</v>
      </c>
    </row>
    <row r="3" spans="1:31" s="113" customFormat="1" ht="59.4" customHeight="1" x14ac:dyDescent="0.35">
      <c r="A3" s="113" t="s">
        <v>0</v>
      </c>
      <c r="B3" s="113" t="s">
        <v>1</v>
      </c>
      <c r="C3" s="114" t="s">
        <v>466</v>
      </c>
      <c r="D3" s="122" t="s">
        <v>2</v>
      </c>
      <c r="E3" s="115" t="s">
        <v>397</v>
      </c>
      <c r="F3" s="113" t="s">
        <v>398</v>
      </c>
      <c r="G3" s="118" t="s">
        <v>185</v>
      </c>
      <c r="H3" s="114" t="s">
        <v>399</v>
      </c>
      <c r="I3" s="114" t="s">
        <v>400</v>
      </c>
      <c r="J3" s="118" t="s">
        <v>186</v>
      </c>
      <c r="K3" s="114" t="s">
        <v>401</v>
      </c>
      <c r="L3" s="114" t="s">
        <v>402</v>
      </c>
      <c r="M3" s="118" t="s">
        <v>403</v>
      </c>
      <c r="N3" s="118" t="s">
        <v>404</v>
      </c>
      <c r="O3" s="118" t="s">
        <v>467</v>
      </c>
      <c r="P3" s="121" t="s">
        <v>406</v>
      </c>
      <c r="Q3" s="121" t="s">
        <v>407</v>
      </c>
      <c r="R3" s="121" t="s">
        <v>408</v>
      </c>
      <c r="S3" s="118" t="s">
        <v>394</v>
      </c>
      <c r="T3" s="118" t="s">
        <v>468</v>
      </c>
      <c r="U3" s="118" t="s">
        <v>469</v>
      </c>
      <c r="V3" s="118" t="s">
        <v>410</v>
      </c>
      <c r="W3" s="118" t="s">
        <v>411</v>
      </c>
      <c r="X3" s="118" t="s">
        <v>412</v>
      </c>
      <c r="Y3" s="118" t="s">
        <v>413</v>
      </c>
      <c r="Z3" s="118" t="s">
        <v>470</v>
      </c>
      <c r="AA3" s="118" t="s">
        <v>471</v>
      </c>
      <c r="AB3" s="118" t="s">
        <v>472</v>
      </c>
      <c r="AC3" s="118" t="s">
        <v>473</v>
      </c>
      <c r="AD3" s="118" t="s">
        <v>474</v>
      </c>
      <c r="AE3" s="113" t="s">
        <v>475</v>
      </c>
    </row>
    <row r="4" spans="1:31" x14ac:dyDescent="0.35">
      <c r="A4">
        <v>7</v>
      </c>
      <c r="B4" t="s">
        <v>188</v>
      </c>
      <c r="C4" s="109">
        <v>822</v>
      </c>
      <c r="D4" s="107">
        <v>42.948128334252303</v>
      </c>
      <c r="E4" s="112">
        <v>19.139367229291633</v>
      </c>
      <c r="F4">
        <v>0</v>
      </c>
      <c r="G4" s="117">
        <v>0</v>
      </c>
      <c r="H4" s="109">
        <v>0</v>
      </c>
      <c r="I4" s="109">
        <v>0</v>
      </c>
      <c r="J4" s="117">
        <v>0</v>
      </c>
      <c r="K4" s="109">
        <v>0</v>
      </c>
      <c r="L4" s="109">
        <v>0</v>
      </c>
      <c r="M4" s="117">
        <v>0</v>
      </c>
      <c r="N4" s="117">
        <v>0</v>
      </c>
      <c r="O4" s="117">
        <v>0</v>
      </c>
      <c r="P4" s="120">
        <v>0</v>
      </c>
      <c r="Q4" s="120">
        <v>0</v>
      </c>
      <c r="R4" s="120">
        <v>0</v>
      </c>
      <c r="S4" s="117">
        <v>0</v>
      </c>
      <c r="T4" s="117">
        <v>0</v>
      </c>
      <c r="U4" s="117">
        <v>0</v>
      </c>
      <c r="V4" s="117">
        <v>0</v>
      </c>
      <c r="W4" s="117">
        <v>0</v>
      </c>
      <c r="X4" s="117">
        <v>0</v>
      </c>
      <c r="Y4" s="117">
        <v>0</v>
      </c>
      <c r="Z4" s="117">
        <v>0</v>
      </c>
      <c r="AA4" s="117">
        <v>0</v>
      </c>
      <c r="AB4" s="117">
        <v>0</v>
      </c>
      <c r="AC4" s="117">
        <v>0</v>
      </c>
      <c r="AD4" s="117">
        <v>0</v>
      </c>
      <c r="AE4">
        <v>0</v>
      </c>
    </row>
    <row r="5" spans="1:31" x14ac:dyDescent="0.35">
      <c r="A5">
        <v>14</v>
      </c>
      <c r="B5" t="s">
        <v>189</v>
      </c>
      <c r="C5" s="109">
        <v>1424</v>
      </c>
      <c r="D5" s="107">
        <v>486.67101891351001</v>
      </c>
      <c r="E5" s="112">
        <v>2.9260012301103751</v>
      </c>
      <c r="F5">
        <v>0</v>
      </c>
      <c r="G5" s="117">
        <v>0</v>
      </c>
      <c r="H5" s="109">
        <v>0</v>
      </c>
      <c r="I5" s="109">
        <v>0</v>
      </c>
      <c r="J5" s="117">
        <v>0</v>
      </c>
      <c r="K5" s="109">
        <v>0</v>
      </c>
      <c r="L5" s="109">
        <v>0</v>
      </c>
      <c r="M5" s="117">
        <v>0</v>
      </c>
      <c r="N5" s="117">
        <v>0</v>
      </c>
      <c r="O5" s="117">
        <v>0</v>
      </c>
      <c r="P5" s="120">
        <v>0</v>
      </c>
      <c r="Q5" s="120">
        <v>0</v>
      </c>
      <c r="R5" s="120">
        <v>0</v>
      </c>
      <c r="S5" s="117">
        <v>0</v>
      </c>
      <c r="T5" s="117">
        <v>0</v>
      </c>
      <c r="U5" s="117">
        <v>0</v>
      </c>
      <c r="V5" s="117">
        <v>0</v>
      </c>
      <c r="W5" s="117">
        <v>0</v>
      </c>
      <c r="X5" s="117">
        <v>0</v>
      </c>
      <c r="Y5" s="117">
        <v>0</v>
      </c>
      <c r="Z5" s="117">
        <v>0</v>
      </c>
      <c r="AA5" s="117">
        <v>0</v>
      </c>
      <c r="AB5" s="117">
        <v>0</v>
      </c>
      <c r="AC5" s="117">
        <v>0</v>
      </c>
      <c r="AD5" s="117">
        <v>0</v>
      </c>
      <c r="AE5">
        <v>0</v>
      </c>
    </row>
    <row r="6" spans="1:31" x14ac:dyDescent="0.35">
      <c r="A6">
        <v>63</v>
      </c>
      <c r="B6" t="s">
        <v>4</v>
      </c>
      <c r="C6" s="109">
        <v>397</v>
      </c>
      <c r="D6" s="107">
        <v>67.224011750946701</v>
      </c>
      <c r="E6" s="112">
        <v>5.9056279097239255</v>
      </c>
      <c r="F6">
        <v>1</v>
      </c>
      <c r="G6" s="117">
        <v>158800</v>
      </c>
      <c r="H6" s="109">
        <v>397</v>
      </c>
      <c r="I6" s="109">
        <v>0</v>
      </c>
      <c r="J6" s="117">
        <v>0</v>
      </c>
      <c r="K6" s="109">
        <v>0</v>
      </c>
      <c r="L6" s="109">
        <v>1</v>
      </c>
      <c r="M6" s="117">
        <v>158800</v>
      </c>
      <c r="N6" s="117">
        <v>397</v>
      </c>
      <c r="O6" s="117">
        <v>0</v>
      </c>
      <c r="P6" s="120">
        <v>0</v>
      </c>
      <c r="Q6" s="120">
        <v>0</v>
      </c>
      <c r="R6" s="120">
        <v>0</v>
      </c>
      <c r="S6" s="117">
        <v>158800</v>
      </c>
      <c r="T6" s="117">
        <v>156895</v>
      </c>
      <c r="U6" s="117">
        <v>156895</v>
      </c>
      <c r="V6" s="117">
        <v>149050</v>
      </c>
      <c r="W6" s="117">
        <v>7845</v>
      </c>
      <c r="X6" s="117">
        <v>156895</v>
      </c>
      <c r="Y6" s="117">
        <v>0</v>
      </c>
      <c r="Z6" s="117">
        <v>158692</v>
      </c>
      <c r="AA6" s="117">
        <v>-1797</v>
      </c>
      <c r="AB6" s="117">
        <v>150757</v>
      </c>
      <c r="AC6" s="117">
        <v>6138</v>
      </c>
      <c r="AD6" s="117">
        <v>156895</v>
      </c>
      <c r="AE6">
        <v>0</v>
      </c>
    </row>
    <row r="7" spans="1:31" x14ac:dyDescent="0.35">
      <c r="A7">
        <v>70</v>
      </c>
      <c r="B7" t="s">
        <v>190</v>
      </c>
      <c r="C7" s="109">
        <v>718</v>
      </c>
      <c r="D7" s="107">
        <v>68.357884441137202</v>
      </c>
      <c r="E7" s="112">
        <v>10.50354331281665</v>
      </c>
      <c r="F7">
        <v>0</v>
      </c>
      <c r="G7" s="117">
        <v>0</v>
      </c>
      <c r="H7" s="109">
        <v>0</v>
      </c>
      <c r="I7" s="109">
        <v>0</v>
      </c>
      <c r="J7" s="117">
        <v>0</v>
      </c>
      <c r="K7" s="109">
        <v>0</v>
      </c>
      <c r="L7" s="109">
        <v>0</v>
      </c>
      <c r="M7" s="117">
        <v>0</v>
      </c>
      <c r="N7" s="117">
        <v>0</v>
      </c>
      <c r="O7" s="117">
        <v>0</v>
      </c>
      <c r="P7" s="120">
        <v>0</v>
      </c>
      <c r="Q7" s="120">
        <v>0</v>
      </c>
      <c r="R7" s="120">
        <v>0</v>
      </c>
      <c r="S7" s="117">
        <v>0</v>
      </c>
      <c r="T7" s="117">
        <v>0</v>
      </c>
      <c r="U7" s="117">
        <v>0</v>
      </c>
      <c r="V7" s="117">
        <v>0</v>
      </c>
      <c r="W7" s="117">
        <v>0</v>
      </c>
      <c r="X7" s="117">
        <v>0</v>
      </c>
      <c r="Y7" s="117">
        <v>0</v>
      </c>
      <c r="Z7" s="117">
        <v>0</v>
      </c>
      <c r="AA7" s="117">
        <v>0</v>
      </c>
      <c r="AB7" s="117">
        <v>0</v>
      </c>
      <c r="AC7" s="117">
        <v>0</v>
      </c>
      <c r="AD7" s="117">
        <v>0</v>
      </c>
      <c r="AE7">
        <v>0</v>
      </c>
    </row>
    <row r="8" spans="1:31" x14ac:dyDescent="0.35">
      <c r="A8">
        <v>84</v>
      </c>
      <c r="B8" t="s">
        <v>5</v>
      </c>
      <c r="C8" s="109">
        <v>233</v>
      </c>
      <c r="D8" s="107">
        <v>136.73151522561</v>
      </c>
      <c r="E8" s="112">
        <v>1.7040694650062562</v>
      </c>
      <c r="F8">
        <v>1</v>
      </c>
      <c r="G8" s="117">
        <v>93200</v>
      </c>
      <c r="H8" s="109">
        <v>233</v>
      </c>
      <c r="I8" s="109">
        <v>0</v>
      </c>
      <c r="J8" s="117">
        <v>0</v>
      </c>
      <c r="K8" s="109">
        <v>0</v>
      </c>
      <c r="L8" s="109">
        <v>1</v>
      </c>
      <c r="M8" s="117">
        <v>93200</v>
      </c>
      <c r="N8" s="117">
        <v>233</v>
      </c>
      <c r="O8" s="117">
        <v>0</v>
      </c>
      <c r="P8" s="120">
        <v>0</v>
      </c>
      <c r="Q8" s="120">
        <v>0</v>
      </c>
      <c r="R8" s="120">
        <v>0</v>
      </c>
      <c r="S8" s="117">
        <v>93200</v>
      </c>
      <c r="T8" s="117">
        <v>92082</v>
      </c>
      <c r="U8" s="117">
        <v>92082</v>
      </c>
      <c r="V8" s="117">
        <v>87478</v>
      </c>
      <c r="W8" s="117">
        <v>4604</v>
      </c>
      <c r="X8" s="117">
        <v>92082</v>
      </c>
      <c r="Y8" s="117">
        <v>0</v>
      </c>
      <c r="Z8" s="117">
        <v>93137</v>
      </c>
      <c r="AA8" s="117">
        <v>-1055</v>
      </c>
      <c r="AB8" s="117">
        <v>88480</v>
      </c>
      <c r="AC8" s="117">
        <v>3602</v>
      </c>
      <c r="AD8" s="117">
        <v>92082</v>
      </c>
      <c r="AE8">
        <v>0</v>
      </c>
    </row>
    <row r="9" spans="1:31" x14ac:dyDescent="0.35">
      <c r="A9">
        <v>91</v>
      </c>
      <c r="B9" t="s">
        <v>6</v>
      </c>
      <c r="C9" s="109">
        <v>508</v>
      </c>
      <c r="D9" s="107">
        <v>133.42937215665901</v>
      </c>
      <c r="E9" s="112">
        <v>3.8072576659025179</v>
      </c>
      <c r="F9">
        <v>1</v>
      </c>
      <c r="G9" s="117">
        <v>203200</v>
      </c>
      <c r="H9" s="109">
        <v>508</v>
      </c>
      <c r="I9" s="109">
        <v>0</v>
      </c>
      <c r="J9" s="117">
        <v>0</v>
      </c>
      <c r="K9" s="109">
        <v>0</v>
      </c>
      <c r="L9" s="109">
        <v>1</v>
      </c>
      <c r="M9" s="117">
        <v>203200</v>
      </c>
      <c r="N9" s="117">
        <v>508</v>
      </c>
      <c r="O9" s="117">
        <v>0</v>
      </c>
      <c r="P9" s="120">
        <v>0</v>
      </c>
      <c r="Q9" s="120">
        <v>0</v>
      </c>
      <c r="R9" s="120">
        <v>0</v>
      </c>
      <c r="S9" s="117">
        <v>203200</v>
      </c>
      <c r="T9" s="117">
        <v>200762</v>
      </c>
      <c r="U9" s="117">
        <v>200762</v>
      </c>
      <c r="V9" s="117">
        <v>190724</v>
      </c>
      <c r="W9" s="117">
        <v>10038</v>
      </c>
      <c r="X9" s="117">
        <v>200762</v>
      </c>
      <c r="Y9" s="117">
        <v>0</v>
      </c>
      <c r="Z9" s="117">
        <v>203062</v>
      </c>
      <c r="AA9" s="117">
        <v>-2300</v>
      </c>
      <c r="AB9" s="117">
        <v>192909</v>
      </c>
      <c r="AC9" s="117">
        <v>7853</v>
      </c>
      <c r="AD9" s="117">
        <v>200762</v>
      </c>
      <c r="AE9">
        <v>0</v>
      </c>
    </row>
    <row r="10" spans="1:31" x14ac:dyDescent="0.35">
      <c r="A10">
        <v>105</v>
      </c>
      <c r="B10" t="s">
        <v>7</v>
      </c>
      <c r="C10" s="109">
        <v>443</v>
      </c>
      <c r="D10" s="107">
        <v>108.334788478353</v>
      </c>
      <c r="E10" s="112">
        <v>4.0891758429797314</v>
      </c>
      <c r="F10">
        <v>1</v>
      </c>
      <c r="G10" s="117">
        <v>177200</v>
      </c>
      <c r="H10" s="109">
        <v>443</v>
      </c>
      <c r="I10" s="109">
        <v>0</v>
      </c>
      <c r="J10" s="117">
        <v>0</v>
      </c>
      <c r="K10" s="109">
        <v>0</v>
      </c>
      <c r="L10" s="109">
        <v>1</v>
      </c>
      <c r="M10" s="117">
        <v>177200</v>
      </c>
      <c r="N10" s="117">
        <v>443</v>
      </c>
      <c r="O10" s="117">
        <v>0</v>
      </c>
      <c r="P10" s="120">
        <v>0</v>
      </c>
      <c r="Q10" s="120">
        <v>0</v>
      </c>
      <c r="R10" s="120">
        <v>0</v>
      </c>
      <c r="S10" s="117">
        <v>177200</v>
      </c>
      <c r="T10" s="117">
        <v>175074</v>
      </c>
      <c r="U10" s="117">
        <v>175074</v>
      </c>
      <c r="V10" s="117">
        <v>166320</v>
      </c>
      <c r="W10" s="117">
        <v>8754</v>
      </c>
      <c r="X10" s="117">
        <v>175074</v>
      </c>
      <c r="Y10" s="117">
        <v>0</v>
      </c>
      <c r="Z10" s="117">
        <v>177080</v>
      </c>
      <c r="AA10" s="117">
        <v>-2006</v>
      </c>
      <c r="AB10" s="117">
        <v>168226</v>
      </c>
      <c r="AC10" s="117">
        <v>6848</v>
      </c>
      <c r="AD10" s="117">
        <v>175074</v>
      </c>
      <c r="AE10">
        <v>0</v>
      </c>
    </row>
    <row r="11" spans="1:31" x14ac:dyDescent="0.35">
      <c r="A11">
        <v>112</v>
      </c>
      <c r="B11" t="s">
        <v>191</v>
      </c>
      <c r="C11" s="109">
        <v>1695</v>
      </c>
      <c r="D11" s="107">
        <v>13.0279920289807</v>
      </c>
      <c r="E11" s="112">
        <v>130.10447014624214</v>
      </c>
      <c r="F11">
        <v>0</v>
      </c>
      <c r="G11" s="117">
        <v>0</v>
      </c>
      <c r="H11" s="109">
        <v>0</v>
      </c>
      <c r="I11" s="109">
        <v>0</v>
      </c>
      <c r="J11" s="117">
        <v>0</v>
      </c>
      <c r="K11" s="109">
        <v>0</v>
      </c>
      <c r="L11" s="109">
        <v>0</v>
      </c>
      <c r="M11" s="117">
        <v>0</v>
      </c>
      <c r="N11" s="117">
        <v>0</v>
      </c>
      <c r="O11" s="117">
        <v>0</v>
      </c>
      <c r="P11" s="120">
        <v>0</v>
      </c>
      <c r="Q11" s="120">
        <v>0</v>
      </c>
      <c r="R11" s="120">
        <v>0</v>
      </c>
      <c r="S11" s="117">
        <v>0</v>
      </c>
      <c r="T11" s="117">
        <v>0</v>
      </c>
      <c r="U11" s="117">
        <v>0</v>
      </c>
      <c r="V11" s="117">
        <v>0</v>
      </c>
      <c r="W11" s="117">
        <v>0</v>
      </c>
      <c r="X11" s="117">
        <v>0</v>
      </c>
      <c r="Y11" s="117">
        <v>0</v>
      </c>
      <c r="Z11" s="117">
        <v>0</v>
      </c>
      <c r="AA11" s="117">
        <v>0</v>
      </c>
      <c r="AB11" s="117">
        <v>0</v>
      </c>
      <c r="AC11" s="117">
        <v>0</v>
      </c>
      <c r="AD11" s="117">
        <v>0</v>
      </c>
      <c r="AE11">
        <v>0</v>
      </c>
    </row>
    <row r="12" spans="1:31" x14ac:dyDescent="0.35">
      <c r="A12">
        <v>119</v>
      </c>
      <c r="B12" t="s">
        <v>192</v>
      </c>
      <c r="C12" s="109">
        <v>1463</v>
      </c>
      <c r="D12" s="107">
        <v>163.01555188504199</v>
      </c>
      <c r="E12" s="112">
        <v>8.9746038527152461</v>
      </c>
      <c r="F12">
        <v>0</v>
      </c>
      <c r="G12" s="117">
        <v>0</v>
      </c>
      <c r="H12" s="109">
        <v>0</v>
      </c>
      <c r="I12" s="109">
        <v>0</v>
      </c>
      <c r="J12" s="117">
        <v>0</v>
      </c>
      <c r="K12" s="109">
        <v>0</v>
      </c>
      <c r="L12" s="109">
        <v>0</v>
      </c>
      <c r="M12" s="117">
        <v>0</v>
      </c>
      <c r="N12" s="117">
        <v>0</v>
      </c>
      <c r="O12" s="117">
        <v>0</v>
      </c>
      <c r="P12" s="120">
        <v>0</v>
      </c>
      <c r="Q12" s="120">
        <v>0</v>
      </c>
      <c r="R12" s="120">
        <v>0</v>
      </c>
      <c r="S12" s="117">
        <v>0</v>
      </c>
      <c r="T12" s="117">
        <v>0</v>
      </c>
      <c r="U12" s="117">
        <v>0</v>
      </c>
      <c r="V12" s="117">
        <v>0</v>
      </c>
      <c r="W12" s="117">
        <v>0</v>
      </c>
      <c r="X12" s="117">
        <v>0</v>
      </c>
      <c r="Y12" s="117">
        <v>0</v>
      </c>
      <c r="Z12" s="117">
        <v>0</v>
      </c>
      <c r="AA12" s="117">
        <v>0</v>
      </c>
      <c r="AB12" s="117">
        <v>0</v>
      </c>
      <c r="AC12" s="117">
        <v>0</v>
      </c>
      <c r="AD12" s="117">
        <v>0</v>
      </c>
      <c r="AE12">
        <v>0</v>
      </c>
    </row>
    <row r="13" spans="1:31" x14ac:dyDescent="0.35">
      <c r="A13">
        <v>126</v>
      </c>
      <c r="B13" t="s">
        <v>8</v>
      </c>
      <c r="C13" s="109">
        <v>890</v>
      </c>
      <c r="D13" s="107">
        <v>99.486624656210694</v>
      </c>
      <c r="E13" s="112">
        <v>8.9459261792780058</v>
      </c>
      <c r="F13">
        <v>0</v>
      </c>
      <c r="G13" s="117">
        <v>0</v>
      </c>
      <c r="H13" s="109">
        <v>0</v>
      </c>
      <c r="I13" s="109">
        <v>1</v>
      </c>
      <c r="J13" s="117">
        <v>89000</v>
      </c>
      <c r="K13" s="109">
        <v>890</v>
      </c>
      <c r="L13" s="109">
        <v>1</v>
      </c>
      <c r="M13" s="117">
        <v>89000</v>
      </c>
      <c r="N13" s="117">
        <v>890</v>
      </c>
      <c r="O13" s="117">
        <v>89100</v>
      </c>
      <c r="P13" s="120">
        <v>0</v>
      </c>
      <c r="Q13" s="120">
        <v>0</v>
      </c>
      <c r="R13" s="120">
        <v>0</v>
      </c>
      <c r="S13" s="117">
        <v>89000</v>
      </c>
      <c r="T13" s="117">
        <v>87932</v>
      </c>
      <c r="U13" s="117">
        <v>87932</v>
      </c>
      <c r="V13" s="117">
        <v>83535</v>
      </c>
      <c r="W13" s="117">
        <v>4397</v>
      </c>
      <c r="X13" s="117">
        <v>87932</v>
      </c>
      <c r="Y13" s="117">
        <v>0</v>
      </c>
      <c r="Z13" s="117">
        <v>88940</v>
      </c>
      <c r="AA13" s="117">
        <v>-1008</v>
      </c>
      <c r="AB13" s="117">
        <v>84493</v>
      </c>
      <c r="AC13" s="117">
        <v>3439</v>
      </c>
      <c r="AD13" s="117">
        <v>87932</v>
      </c>
      <c r="AE13">
        <v>0</v>
      </c>
    </row>
    <row r="14" spans="1:31" x14ac:dyDescent="0.35">
      <c r="A14">
        <v>140</v>
      </c>
      <c r="B14" t="s">
        <v>414</v>
      </c>
      <c r="C14" s="109">
        <v>2112</v>
      </c>
      <c r="D14" s="107">
        <v>542.52381633212599</v>
      </c>
      <c r="E14" s="112">
        <v>3.8929166543852909</v>
      </c>
      <c r="F14">
        <v>0</v>
      </c>
      <c r="G14" s="117">
        <v>0</v>
      </c>
      <c r="H14" s="109">
        <v>0</v>
      </c>
      <c r="I14" s="109">
        <v>0</v>
      </c>
      <c r="J14" s="117">
        <v>0</v>
      </c>
      <c r="K14" s="109">
        <v>0</v>
      </c>
      <c r="L14" s="109">
        <v>0</v>
      </c>
      <c r="M14" s="117">
        <v>0</v>
      </c>
      <c r="N14" s="117">
        <v>0</v>
      </c>
      <c r="O14" s="117">
        <v>0</v>
      </c>
      <c r="P14" s="120">
        <v>0</v>
      </c>
      <c r="Q14" s="120">
        <v>0</v>
      </c>
      <c r="R14" s="120">
        <v>0</v>
      </c>
      <c r="S14" s="117">
        <v>0</v>
      </c>
      <c r="T14" s="117">
        <v>0</v>
      </c>
      <c r="U14" s="117">
        <v>0</v>
      </c>
      <c r="V14" s="117">
        <v>0</v>
      </c>
      <c r="W14" s="117">
        <v>0</v>
      </c>
      <c r="X14" s="117">
        <v>0</v>
      </c>
      <c r="Y14" s="117">
        <v>0</v>
      </c>
      <c r="Z14" s="117">
        <v>0</v>
      </c>
      <c r="AA14" s="117">
        <v>0</v>
      </c>
      <c r="AB14" s="117">
        <v>0</v>
      </c>
      <c r="AC14" s="117">
        <v>0</v>
      </c>
      <c r="AD14" s="117">
        <v>0</v>
      </c>
      <c r="AE14">
        <v>0</v>
      </c>
    </row>
    <row r="15" spans="1:31" x14ac:dyDescent="0.35">
      <c r="A15">
        <v>147</v>
      </c>
      <c r="B15" t="s">
        <v>193</v>
      </c>
      <c r="C15" s="109">
        <v>14222</v>
      </c>
      <c r="D15" s="107">
        <v>44.615526066548398</v>
      </c>
      <c r="E15" s="112">
        <v>318.76795487710945</v>
      </c>
      <c r="F15">
        <v>0</v>
      </c>
      <c r="G15" s="117">
        <v>0</v>
      </c>
      <c r="H15" s="109">
        <v>0</v>
      </c>
      <c r="I15" s="109">
        <v>0</v>
      </c>
      <c r="J15" s="117">
        <v>0</v>
      </c>
      <c r="K15" s="109">
        <v>0</v>
      </c>
      <c r="L15" s="109">
        <v>0</v>
      </c>
      <c r="M15" s="117">
        <v>0</v>
      </c>
      <c r="N15" s="117">
        <v>0</v>
      </c>
      <c r="O15" s="117">
        <v>0</v>
      </c>
      <c r="P15" s="120">
        <v>0</v>
      </c>
      <c r="Q15" s="120">
        <v>0</v>
      </c>
      <c r="R15" s="120">
        <v>0</v>
      </c>
      <c r="S15" s="117">
        <v>0</v>
      </c>
      <c r="T15" s="117">
        <v>0</v>
      </c>
      <c r="U15" s="117">
        <v>0</v>
      </c>
      <c r="V15" s="117">
        <v>0</v>
      </c>
      <c r="W15" s="117">
        <v>0</v>
      </c>
      <c r="X15" s="117">
        <v>0</v>
      </c>
      <c r="Y15" s="117">
        <v>0</v>
      </c>
      <c r="Z15" s="117">
        <v>0</v>
      </c>
      <c r="AA15" s="117">
        <v>0</v>
      </c>
      <c r="AB15" s="117">
        <v>0</v>
      </c>
      <c r="AC15" s="117">
        <v>0</v>
      </c>
      <c r="AD15" s="117">
        <v>0</v>
      </c>
      <c r="AE15">
        <v>0</v>
      </c>
    </row>
    <row r="16" spans="1:31" x14ac:dyDescent="0.35">
      <c r="A16">
        <v>154</v>
      </c>
      <c r="B16" t="s">
        <v>194</v>
      </c>
      <c r="C16" s="109">
        <v>1342</v>
      </c>
      <c r="D16" s="107">
        <v>213.551091536109</v>
      </c>
      <c r="E16" s="112">
        <v>6.2842104451293963</v>
      </c>
      <c r="F16">
        <v>0</v>
      </c>
      <c r="G16" s="117">
        <v>0</v>
      </c>
      <c r="H16" s="109">
        <v>0</v>
      </c>
      <c r="I16" s="109">
        <v>0</v>
      </c>
      <c r="J16" s="117">
        <v>0</v>
      </c>
      <c r="K16" s="109">
        <v>0</v>
      </c>
      <c r="L16" s="109">
        <v>0</v>
      </c>
      <c r="M16" s="117">
        <v>0</v>
      </c>
      <c r="N16" s="117">
        <v>0</v>
      </c>
      <c r="O16" s="117">
        <v>0</v>
      </c>
      <c r="P16" s="120">
        <v>0</v>
      </c>
      <c r="Q16" s="120">
        <v>0</v>
      </c>
      <c r="R16" s="120">
        <v>0</v>
      </c>
      <c r="S16" s="117">
        <v>0</v>
      </c>
      <c r="T16" s="117">
        <v>0</v>
      </c>
      <c r="U16" s="117">
        <v>0</v>
      </c>
      <c r="V16" s="117">
        <v>0</v>
      </c>
      <c r="W16" s="117">
        <v>0</v>
      </c>
      <c r="X16" s="117">
        <v>0</v>
      </c>
      <c r="Y16" s="117">
        <v>0</v>
      </c>
      <c r="Z16" s="117">
        <v>0</v>
      </c>
      <c r="AA16" s="117">
        <v>0</v>
      </c>
      <c r="AB16" s="117">
        <v>0</v>
      </c>
      <c r="AC16" s="117">
        <v>0</v>
      </c>
      <c r="AD16" s="117">
        <v>0</v>
      </c>
      <c r="AE16">
        <v>0</v>
      </c>
    </row>
    <row r="17" spans="1:31" x14ac:dyDescent="0.35">
      <c r="A17">
        <v>161</v>
      </c>
      <c r="B17" t="s">
        <v>9</v>
      </c>
      <c r="C17" s="109">
        <v>277</v>
      </c>
      <c r="D17" s="107">
        <v>83.285693348103294</v>
      </c>
      <c r="E17" s="112">
        <v>3.325901350694684</v>
      </c>
      <c r="F17">
        <v>1</v>
      </c>
      <c r="G17" s="117">
        <v>110800</v>
      </c>
      <c r="H17" s="109">
        <v>277</v>
      </c>
      <c r="I17" s="109">
        <v>0</v>
      </c>
      <c r="J17" s="117">
        <v>0</v>
      </c>
      <c r="K17" s="109">
        <v>0</v>
      </c>
      <c r="L17" s="109">
        <v>1</v>
      </c>
      <c r="M17" s="117">
        <v>110800</v>
      </c>
      <c r="N17" s="117">
        <v>277</v>
      </c>
      <c r="O17" s="117">
        <v>0</v>
      </c>
      <c r="P17" s="120">
        <v>0</v>
      </c>
      <c r="Q17" s="120">
        <v>0</v>
      </c>
      <c r="R17" s="120">
        <v>0</v>
      </c>
      <c r="S17" s="117">
        <v>110800</v>
      </c>
      <c r="T17" s="117">
        <v>109471</v>
      </c>
      <c r="U17" s="117">
        <v>109471</v>
      </c>
      <c r="V17" s="117">
        <v>103997</v>
      </c>
      <c r="W17" s="117">
        <v>5474</v>
      </c>
      <c r="X17" s="117">
        <v>109471</v>
      </c>
      <c r="Y17" s="117">
        <v>0</v>
      </c>
      <c r="Z17" s="117">
        <v>110725</v>
      </c>
      <c r="AA17" s="117">
        <v>-1254</v>
      </c>
      <c r="AB17" s="117">
        <v>105189</v>
      </c>
      <c r="AC17" s="117">
        <v>4282</v>
      </c>
      <c r="AD17" s="117">
        <v>109471</v>
      </c>
      <c r="AE17">
        <v>0</v>
      </c>
    </row>
    <row r="18" spans="1:31" x14ac:dyDescent="0.35">
      <c r="A18">
        <v>170</v>
      </c>
      <c r="B18" t="s">
        <v>195</v>
      </c>
      <c r="C18" s="109">
        <v>1927</v>
      </c>
      <c r="D18" s="107">
        <v>408.80563459479498</v>
      </c>
      <c r="E18" s="112">
        <v>4.7137315069300048</v>
      </c>
      <c r="F18">
        <v>0</v>
      </c>
      <c r="G18" s="117">
        <v>0</v>
      </c>
      <c r="H18" s="109">
        <v>0</v>
      </c>
      <c r="I18" s="109">
        <v>0</v>
      </c>
      <c r="J18" s="117">
        <v>0</v>
      </c>
      <c r="K18" s="109">
        <v>0</v>
      </c>
      <c r="L18" s="109">
        <v>0</v>
      </c>
      <c r="M18" s="117">
        <v>0</v>
      </c>
      <c r="N18" s="117">
        <v>0</v>
      </c>
      <c r="O18" s="117">
        <v>0</v>
      </c>
      <c r="P18" s="120">
        <v>0</v>
      </c>
      <c r="Q18" s="120">
        <v>0</v>
      </c>
      <c r="R18" s="120">
        <v>0</v>
      </c>
      <c r="S18" s="117">
        <v>0</v>
      </c>
      <c r="T18" s="117">
        <v>0</v>
      </c>
      <c r="U18" s="117">
        <v>0</v>
      </c>
      <c r="V18" s="117">
        <v>0</v>
      </c>
      <c r="W18" s="117">
        <v>0</v>
      </c>
      <c r="X18" s="117">
        <v>0</v>
      </c>
      <c r="Y18" s="117">
        <v>0</v>
      </c>
      <c r="Z18" s="117">
        <v>0</v>
      </c>
      <c r="AA18" s="117">
        <v>0</v>
      </c>
      <c r="AB18" s="117">
        <v>0</v>
      </c>
      <c r="AC18" s="117">
        <v>0</v>
      </c>
      <c r="AD18" s="117">
        <v>0</v>
      </c>
      <c r="AE18">
        <v>0</v>
      </c>
    </row>
    <row r="19" spans="1:31" x14ac:dyDescent="0.35">
      <c r="A19">
        <v>182</v>
      </c>
      <c r="B19" t="s">
        <v>196</v>
      </c>
      <c r="C19" s="109">
        <v>2141</v>
      </c>
      <c r="D19" s="107">
        <v>10.1235623039362</v>
      </c>
      <c r="E19" s="112">
        <v>211.48682012531751</v>
      </c>
      <c r="F19">
        <v>0</v>
      </c>
      <c r="G19" s="117">
        <v>0</v>
      </c>
      <c r="H19" s="109">
        <v>0</v>
      </c>
      <c r="I19" s="109">
        <v>0</v>
      </c>
      <c r="J19" s="117">
        <v>0</v>
      </c>
      <c r="K19" s="109">
        <v>0</v>
      </c>
      <c r="L19" s="109">
        <v>0</v>
      </c>
      <c r="M19" s="117">
        <v>0</v>
      </c>
      <c r="N19" s="117">
        <v>0</v>
      </c>
      <c r="O19" s="117">
        <v>0</v>
      </c>
      <c r="P19" s="120">
        <v>0</v>
      </c>
      <c r="Q19" s="120">
        <v>0</v>
      </c>
      <c r="R19" s="120">
        <v>0</v>
      </c>
      <c r="S19" s="117">
        <v>0</v>
      </c>
      <c r="T19" s="117">
        <v>0</v>
      </c>
      <c r="U19" s="117">
        <v>0</v>
      </c>
      <c r="V19" s="117">
        <v>0</v>
      </c>
      <c r="W19" s="117">
        <v>0</v>
      </c>
      <c r="X19" s="117">
        <v>0</v>
      </c>
      <c r="Y19" s="117">
        <v>0</v>
      </c>
      <c r="Z19" s="117">
        <v>0</v>
      </c>
      <c r="AA19" s="117">
        <v>0</v>
      </c>
      <c r="AB19" s="117">
        <v>0</v>
      </c>
      <c r="AC19" s="117">
        <v>0</v>
      </c>
      <c r="AD19" s="117">
        <v>0</v>
      </c>
      <c r="AE19">
        <v>0</v>
      </c>
    </row>
    <row r="20" spans="1:31" x14ac:dyDescent="0.35">
      <c r="A20">
        <v>196</v>
      </c>
      <c r="B20" t="s">
        <v>10</v>
      </c>
      <c r="C20" s="109">
        <v>443</v>
      </c>
      <c r="D20" s="107">
        <v>156.28936763034801</v>
      </c>
      <c r="E20" s="112">
        <v>2.8344858432582138</v>
      </c>
      <c r="F20">
        <v>1</v>
      </c>
      <c r="G20" s="117">
        <v>177200</v>
      </c>
      <c r="H20" s="109">
        <v>443</v>
      </c>
      <c r="I20" s="109">
        <v>0</v>
      </c>
      <c r="J20" s="117">
        <v>0</v>
      </c>
      <c r="K20" s="109">
        <v>0</v>
      </c>
      <c r="L20" s="109">
        <v>1</v>
      </c>
      <c r="M20" s="117">
        <v>177200</v>
      </c>
      <c r="N20" s="117">
        <v>443</v>
      </c>
      <c r="O20" s="117">
        <v>0</v>
      </c>
      <c r="P20" s="120">
        <v>0</v>
      </c>
      <c r="Q20" s="120">
        <v>0</v>
      </c>
      <c r="R20" s="120">
        <v>0</v>
      </c>
      <c r="S20" s="117">
        <v>177200</v>
      </c>
      <c r="T20" s="117">
        <v>175074</v>
      </c>
      <c r="U20" s="117">
        <v>175074</v>
      </c>
      <c r="V20" s="117">
        <v>166320</v>
      </c>
      <c r="W20" s="117">
        <v>8754</v>
      </c>
      <c r="X20" s="117">
        <v>175074</v>
      </c>
      <c r="Y20" s="117">
        <v>0</v>
      </c>
      <c r="Z20" s="117">
        <v>177080</v>
      </c>
      <c r="AA20" s="117">
        <v>-2006</v>
      </c>
      <c r="AB20" s="117">
        <v>168226</v>
      </c>
      <c r="AC20" s="117">
        <v>6848</v>
      </c>
      <c r="AD20" s="117">
        <v>175074</v>
      </c>
      <c r="AE20">
        <v>0</v>
      </c>
    </row>
    <row r="21" spans="1:31" x14ac:dyDescent="0.35">
      <c r="A21">
        <v>203</v>
      </c>
      <c r="B21" t="s">
        <v>11</v>
      </c>
      <c r="C21" s="109">
        <v>802</v>
      </c>
      <c r="D21" s="107">
        <v>150.774872440899</v>
      </c>
      <c r="E21" s="112">
        <v>5.3191887150451374</v>
      </c>
      <c r="F21">
        <v>0</v>
      </c>
      <c r="G21" s="117">
        <v>0</v>
      </c>
      <c r="H21" s="109">
        <v>0</v>
      </c>
      <c r="I21" s="109">
        <v>1</v>
      </c>
      <c r="J21" s="117">
        <v>80200</v>
      </c>
      <c r="K21" s="109">
        <v>802</v>
      </c>
      <c r="L21" s="109">
        <v>1</v>
      </c>
      <c r="M21" s="117">
        <v>80200</v>
      </c>
      <c r="N21" s="117">
        <v>802</v>
      </c>
      <c r="O21" s="117">
        <v>75400</v>
      </c>
      <c r="P21" s="120">
        <v>0</v>
      </c>
      <c r="Q21" s="120">
        <v>0</v>
      </c>
      <c r="R21" s="120">
        <v>0</v>
      </c>
      <c r="S21" s="117">
        <v>80200</v>
      </c>
      <c r="T21" s="117">
        <v>79238</v>
      </c>
      <c r="U21" s="117">
        <v>79238</v>
      </c>
      <c r="V21" s="117">
        <v>75276</v>
      </c>
      <c r="W21" s="117">
        <v>3962</v>
      </c>
      <c r="X21" s="117">
        <v>79238</v>
      </c>
      <c r="Y21" s="117">
        <v>0</v>
      </c>
      <c r="Z21" s="117">
        <v>80146</v>
      </c>
      <c r="AA21" s="117">
        <v>-908</v>
      </c>
      <c r="AB21" s="117">
        <v>76139</v>
      </c>
      <c r="AC21" s="117">
        <v>3099</v>
      </c>
      <c r="AD21" s="117">
        <v>79238</v>
      </c>
      <c r="AE21">
        <v>0</v>
      </c>
    </row>
    <row r="22" spans="1:31" x14ac:dyDescent="0.35">
      <c r="A22">
        <v>217</v>
      </c>
      <c r="B22" t="s">
        <v>12</v>
      </c>
      <c r="C22" s="109">
        <v>603</v>
      </c>
      <c r="D22" s="107">
        <v>165.509830221664</v>
      </c>
      <c r="E22" s="112">
        <v>3.6432881309370817</v>
      </c>
      <c r="F22">
        <v>1</v>
      </c>
      <c r="G22" s="117">
        <v>241200</v>
      </c>
      <c r="H22" s="109">
        <v>603</v>
      </c>
      <c r="I22" s="109">
        <v>0</v>
      </c>
      <c r="J22" s="117">
        <v>0</v>
      </c>
      <c r="K22" s="109">
        <v>0</v>
      </c>
      <c r="L22" s="109">
        <v>1</v>
      </c>
      <c r="M22" s="117">
        <v>241200</v>
      </c>
      <c r="N22" s="117">
        <v>603</v>
      </c>
      <c r="O22" s="117">
        <v>0</v>
      </c>
      <c r="P22" s="120">
        <v>0</v>
      </c>
      <c r="Q22" s="120">
        <v>0</v>
      </c>
      <c r="R22" s="120">
        <v>0</v>
      </c>
      <c r="S22" s="117">
        <v>241200</v>
      </c>
      <c r="T22" s="117">
        <v>238306</v>
      </c>
      <c r="U22" s="117">
        <v>238306</v>
      </c>
      <c r="V22" s="117">
        <v>226391</v>
      </c>
      <c r="W22" s="117">
        <v>11915</v>
      </c>
      <c r="X22" s="117">
        <v>238306</v>
      </c>
      <c r="Y22" s="117">
        <v>0</v>
      </c>
      <c r="Z22" s="117">
        <v>241036</v>
      </c>
      <c r="AA22" s="117">
        <v>-2730</v>
      </c>
      <c r="AB22" s="117">
        <v>228984</v>
      </c>
      <c r="AC22" s="117">
        <v>9322</v>
      </c>
      <c r="AD22" s="117">
        <v>238306</v>
      </c>
      <c r="AE22">
        <v>0</v>
      </c>
    </row>
    <row r="23" spans="1:31" x14ac:dyDescent="0.35">
      <c r="A23">
        <v>231</v>
      </c>
      <c r="B23" t="s">
        <v>197</v>
      </c>
      <c r="C23" s="109">
        <v>1644</v>
      </c>
      <c r="D23" s="107">
        <v>115.66138741537</v>
      </c>
      <c r="E23" s="112">
        <v>14.213905234388813</v>
      </c>
      <c r="F23">
        <v>0</v>
      </c>
      <c r="G23" s="117">
        <v>0</v>
      </c>
      <c r="H23" s="109">
        <v>0</v>
      </c>
      <c r="I23" s="109">
        <v>0</v>
      </c>
      <c r="J23" s="117">
        <v>0</v>
      </c>
      <c r="K23" s="109">
        <v>0</v>
      </c>
      <c r="L23" s="109">
        <v>0</v>
      </c>
      <c r="M23" s="117">
        <v>0</v>
      </c>
      <c r="N23" s="117">
        <v>0</v>
      </c>
      <c r="O23" s="117">
        <v>0</v>
      </c>
      <c r="P23" s="120">
        <v>0</v>
      </c>
      <c r="Q23" s="120">
        <v>0</v>
      </c>
      <c r="R23" s="120">
        <v>0</v>
      </c>
      <c r="S23" s="117">
        <v>0</v>
      </c>
      <c r="T23" s="117">
        <v>0</v>
      </c>
      <c r="U23" s="117">
        <v>0</v>
      </c>
      <c r="V23" s="117">
        <v>0</v>
      </c>
      <c r="W23" s="117">
        <v>0</v>
      </c>
      <c r="X23" s="117">
        <v>0</v>
      </c>
      <c r="Y23" s="117">
        <v>0</v>
      </c>
      <c r="Z23" s="117">
        <v>0</v>
      </c>
      <c r="AA23" s="117">
        <v>0</v>
      </c>
      <c r="AB23" s="117">
        <v>0</v>
      </c>
      <c r="AC23" s="117">
        <v>0</v>
      </c>
      <c r="AD23" s="117">
        <v>0</v>
      </c>
      <c r="AE23">
        <v>0</v>
      </c>
    </row>
    <row r="24" spans="1:31" x14ac:dyDescent="0.35">
      <c r="A24">
        <v>238</v>
      </c>
      <c r="B24" t="s">
        <v>198</v>
      </c>
      <c r="C24" s="109">
        <v>1020</v>
      </c>
      <c r="D24" s="107">
        <v>147.03542132782201</v>
      </c>
      <c r="E24" s="112">
        <v>6.9371039358323374</v>
      </c>
      <c r="F24">
        <v>0</v>
      </c>
      <c r="G24" s="117">
        <v>0</v>
      </c>
      <c r="H24" s="109">
        <v>0</v>
      </c>
      <c r="I24" s="109">
        <v>0</v>
      </c>
      <c r="J24" s="117">
        <v>0</v>
      </c>
      <c r="K24" s="109">
        <v>0</v>
      </c>
      <c r="L24" s="109">
        <v>0</v>
      </c>
      <c r="M24" s="117">
        <v>0</v>
      </c>
      <c r="N24" s="117">
        <v>0</v>
      </c>
      <c r="O24" s="117">
        <v>0</v>
      </c>
      <c r="P24" s="120">
        <v>0</v>
      </c>
      <c r="Q24" s="120">
        <v>0</v>
      </c>
      <c r="R24" s="120">
        <v>0</v>
      </c>
      <c r="S24" s="117">
        <v>0</v>
      </c>
      <c r="T24" s="117">
        <v>0</v>
      </c>
      <c r="U24" s="117">
        <v>0</v>
      </c>
      <c r="V24" s="117">
        <v>0</v>
      </c>
      <c r="W24" s="117">
        <v>0</v>
      </c>
      <c r="X24" s="117">
        <v>0</v>
      </c>
      <c r="Y24" s="117">
        <v>0</v>
      </c>
      <c r="Z24" s="117">
        <v>0</v>
      </c>
      <c r="AA24" s="117">
        <v>0</v>
      </c>
      <c r="AB24" s="117">
        <v>0</v>
      </c>
      <c r="AC24" s="117">
        <v>0</v>
      </c>
      <c r="AD24" s="117">
        <v>0</v>
      </c>
      <c r="AE24">
        <v>0</v>
      </c>
    </row>
    <row r="25" spans="1:31" x14ac:dyDescent="0.35">
      <c r="A25">
        <v>245</v>
      </c>
      <c r="B25" t="s">
        <v>13</v>
      </c>
      <c r="C25" s="109">
        <v>619</v>
      </c>
      <c r="D25" s="107">
        <v>94.776529558176904</v>
      </c>
      <c r="E25" s="112">
        <v>6.5311528380033979</v>
      </c>
      <c r="F25">
        <v>1</v>
      </c>
      <c r="G25" s="117">
        <v>247600</v>
      </c>
      <c r="H25" s="109">
        <v>619</v>
      </c>
      <c r="I25" s="109">
        <v>0</v>
      </c>
      <c r="J25" s="117">
        <v>0</v>
      </c>
      <c r="K25" s="109">
        <v>0</v>
      </c>
      <c r="L25" s="109">
        <v>1</v>
      </c>
      <c r="M25" s="117">
        <v>247600</v>
      </c>
      <c r="N25" s="117">
        <v>619</v>
      </c>
      <c r="O25" s="117">
        <v>0</v>
      </c>
      <c r="P25" s="120">
        <v>0</v>
      </c>
      <c r="Q25" s="120">
        <v>0</v>
      </c>
      <c r="R25" s="120">
        <v>0</v>
      </c>
      <c r="S25" s="117">
        <v>247600</v>
      </c>
      <c r="T25" s="117">
        <v>244630</v>
      </c>
      <c r="U25" s="117">
        <v>244630</v>
      </c>
      <c r="V25" s="117">
        <v>232399</v>
      </c>
      <c r="W25" s="117">
        <v>12231</v>
      </c>
      <c r="X25" s="117">
        <v>244630</v>
      </c>
      <c r="Y25" s="117">
        <v>0</v>
      </c>
      <c r="Z25" s="117">
        <v>247432</v>
      </c>
      <c r="AA25" s="117">
        <v>-2802</v>
      </c>
      <c r="AB25" s="117">
        <v>235060</v>
      </c>
      <c r="AC25" s="117">
        <v>9570</v>
      </c>
      <c r="AD25" s="117">
        <v>244630</v>
      </c>
      <c r="AE25">
        <v>0</v>
      </c>
    </row>
    <row r="26" spans="1:31" x14ac:dyDescent="0.35">
      <c r="A26">
        <v>280</v>
      </c>
      <c r="B26" t="s">
        <v>199</v>
      </c>
      <c r="C26" s="109">
        <v>2807</v>
      </c>
      <c r="D26" s="107">
        <v>158.03591660102799</v>
      </c>
      <c r="E26" s="112">
        <v>17.761785171192795</v>
      </c>
      <c r="F26">
        <v>0</v>
      </c>
      <c r="G26" s="117">
        <v>0</v>
      </c>
      <c r="H26" s="109">
        <v>0</v>
      </c>
      <c r="I26" s="109">
        <v>0</v>
      </c>
      <c r="J26" s="117">
        <v>0</v>
      </c>
      <c r="K26" s="109">
        <v>0</v>
      </c>
      <c r="L26" s="109">
        <v>0</v>
      </c>
      <c r="M26" s="117">
        <v>0</v>
      </c>
      <c r="N26" s="117">
        <v>0</v>
      </c>
      <c r="O26" s="117">
        <v>0</v>
      </c>
      <c r="P26" s="120">
        <v>0</v>
      </c>
      <c r="Q26" s="120">
        <v>0</v>
      </c>
      <c r="R26" s="120">
        <v>0</v>
      </c>
      <c r="S26" s="117">
        <v>0</v>
      </c>
      <c r="T26" s="117">
        <v>0</v>
      </c>
      <c r="U26" s="117">
        <v>0</v>
      </c>
      <c r="V26" s="117">
        <v>0</v>
      </c>
      <c r="W26" s="117">
        <v>0</v>
      </c>
      <c r="X26" s="117">
        <v>0</v>
      </c>
      <c r="Y26" s="117">
        <v>0</v>
      </c>
      <c r="Z26" s="117">
        <v>0</v>
      </c>
      <c r="AA26" s="117">
        <v>0</v>
      </c>
      <c r="AB26" s="117">
        <v>0</v>
      </c>
      <c r="AC26" s="117">
        <v>0</v>
      </c>
      <c r="AD26" s="117">
        <v>0</v>
      </c>
      <c r="AE26">
        <v>0</v>
      </c>
    </row>
    <row r="27" spans="1:31" x14ac:dyDescent="0.35">
      <c r="A27">
        <v>287</v>
      </c>
      <c r="B27" t="s">
        <v>14</v>
      </c>
      <c r="C27" s="109">
        <v>416</v>
      </c>
      <c r="D27" s="107">
        <v>67.130997643572698</v>
      </c>
      <c r="E27" s="112">
        <v>6.1968392337727902</v>
      </c>
      <c r="F27">
        <v>1</v>
      </c>
      <c r="G27" s="117">
        <v>166400</v>
      </c>
      <c r="H27" s="109">
        <v>416</v>
      </c>
      <c r="I27" s="109">
        <v>0</v>
      </c>
      <c r="J27" s="117">
        <v>0</v>
      </c>
      <c r="K27" s="109">
        <v>0</v>
      </c>
      <c r="L27" s="109">
        <v>1</v>
      </c>
      <c r="M27" s="117">
        <v>166400</v>
      </c>
      <c r="N27" s="117">
        <v>416</v>
      </c>
      <c r="O27" s="117">
        <v>0</v>
      </c>
      <c r="P27" s="120">
        <v>0</v>
      </c>
      <c r="Q27" s="120">
        <v>0</v>
      </c>
      <c r="R27" s="120">
        <v>0</v>
      </c>
      <c r="S27" s="117">
        <v>166400</v>
      </c>
      <c r="T27" s="117">
        <v>164404</v>
      </c>
      <c r="U27" s="117">
        <v>164404</v>
      </c>
      <c r="V27" s="117">
        <v>156184</v>
      </c>
      <c r="W27" s="117">
        <v>8220</v>
      </c>
      <c r="X27" s="117">
        <v>164404</v>
      </c>
      <c r="Y27" s="117">
        <v>0</v>
      </c>
      <c r="Z27" s="117">
        <v>166287</v>
      </c>
      <c r="AA27" s="117">
        <v>-1883</v>
      </c>
      <c r="AB27" s="117">
        <v>157973</v>
      </c>
      <c r="AC27" s="117">
        <v>6431</v>
      </c>
      <c r="AD27" s="117">
        <v>164404</v>
      </c>
      <c r="AE27">
        <v>0</v>
      </c>
    </row>
    <row r="28" spans="1:31" x14ac:dyDescent="0.35">
      <c r="A28">
        <v>308</v>
      </c>
      <c r="B28" t="s">
        <v>200</v>
      </c>
      <c r="C28" s="109">
        <v>1320</v>
      </c>
      <c r="D28" s="107">
        <v>180.950076647207</v>
      </c>
      <c r="E28" s="112">
        <v>7.2948297367873733</v>
      </c>
      <c r="F28">
        <v>0</v>
      </c>
      <c r="G28" s="117">
        <v>0</v>
      </c>
      <c r="H28" s="109">
        <v>0</v>
      </c>
      <c r="I28" s="109">
        <v>0</v>
      </c>
      <c r="J28" s="117">
        <v>0</v>
      </c>
      <c r="K28" s="109">
        <v>0</v>
      </c>
      <c r="L28" s="109">
        <v>0</v>
      </c>
      <c r="M28" s="117">
        <v>0</v>
      </c>
      <c r="N28" s="117">
        <v>0</v>
      </c>
      <c r="O28" s="117">
        <v>0</v>
      </c>
      <c r="P28" s="120">
        <v>0</v>
      </c>
      <c r="Q28" s="120">
        <v>0</v>
      </c>
      <c r="R28" s="120">
        <v>0</v>
      </c>
      <c r="S28" s="117">
        <v>0</v>
      </c>
      <c r="T28" s="117">
        <v>0</v>
      </c>
      <c r="U28" s="117">
        <v>0</v>
      </c>
      <c r="V28" s="117">
        <v>0</v>
      </c>
      <c r="W28" s="117">
        <v>0</v>
      </c>
      <c r="X28" s="117">
        <v>0</v>
      </c>
      <c r="Y28" s="117">
        <v>0</v>
      </c>
      <c r="Z28" s="117">
        <v>0</v>
      </c>
      <c r="AA28" s="117">
        <v>0</v>
      </c>
      <c r="AB28" s="117">
        <v>0</v>
      </c>
      <c r="AC28" s="117">
        <v>0</v>
      </c>
      <c r="AD28" s="117">
        <v>0</v>
      </c>
      <c r="AE28">
        <v>0</v>
      </c>
    </row>
    <row r="29" spans="1:31" x14ac:dyDescent="0.35">
      <c r="A29">
        <v>315</v>
      </c>
      <c r="B29" t="s">
        <v>15</v>
      </c>
      <c r="C29" s="109">
        <v>452</v>
      </c>
      <c r="D29" s="107">
        <v>216.76787782289099</v>
      </c>
      <c r="E29" s="112">
        <v>2.0851797994226069</v>
      </c>
      <c r="F29">
        <v>1</v>
      </c>
      <c r="G29" s="117">
        <v>180800</v>
      </c>
      <c r="H29" s="109">
        <v>452</v>
      </c>
      <c r="I29" s="109">
        <v>0</v>
      </c>
      <c r="J29" s="117">
        <v>0</v>
      </c>
      <c r="K29" s="109">
        <v>0</v>
      </c>
      <c r="L29" s="109">
        <v>1</v>
      </c>
      <c r="M29" s="117">
        <v>180800</v>
      </c>
      <c r="N29" s="117">
        <v>452</v>
      </c>
      <c r="O29" s="117">
        <v>0</v>
      </c>
      <c r="P29" s="120">
        <v>0</v>
      </c>
      <c r="Q29" s="120">
        <v>0</v>
      </c>
      <c r="R29" s="120">
        <v>0</v>
      </c>
      <c r="S29" s="117">
        <v>180800</v>
      </c>
      <c r="T29" s="117">
        <v>178631</v>
      </c>
      <c r="U29" s="117">
        <v>178631</v>
      </c>
      <c r="V29" s="117">
        <v>169699</v>
      </c>
      <c r="W29" s="117">
        <v>8932</v>
      </c>
      <c r="X29" s="117">
        <v>178631</v>
      </c>
      <c r="Y29" s="117">
        <v>0</v>
      </c>
      <c r="Z29" s="117">
        <v>180677</v>
      </c>
      <c r="AA29" s="117">
        <v>-2046</v>
      </c>
      <c r="AB29" s="117">
        <v>171643</v>
      </c>
      <c r="AC29" s="117">
        <v>6988</v>
      </c>
      <c r="AD29" s="117">
        <v>178631</v>
      </c>
      <c r="AE29">
        <v>0</v>
      </c>
    </row>
    <row r="30" spans="1:31" x14ac:dyDescent="0.35">
      <c r="A30">
        <v>336</v>
      </c>
      <c r="B30" t="s">
        <v>415</v>
      </c>
      <c r="C30" s="109">
        <v>3190</v>
      </c>
      <c r="D30" s="107">
        <v>116.748554044366</v>
      </c>
      <c r="E30" s="112">
        <v>27.323678876466065</v>
      </c>
      <c r="F30">
        <v>0</v>
      </c>
      <c r="G30" s="117">
        <v>0</v>
      </c>
      <c r="H30" s="109">
        <v>0</v>
      </c>
      <c r="I30" s="109">
        <v>0</v>
      </c>
      <c r="J30" s="117">
        <v>0</v>
      </c>
      <c r="K30" s="109">
        <v>0</v>
      </c>
      <c r="L30" s="109">
        <v>0</v>
      </c>
      <c r="M30" s="117">
        <v>0</v>
      </c>
      <c r="N30" s="117">
        <v>0</v>
      </c>
      <c r="O30" s="117">
        <v>0</v>
      </c>
      <c r="P30" s="120">
        <v>0</v>
      </c>
      <c r="Q30" s="120">
        <v>0</v>
      </c>
      <c r="R30" s="120">
        <v>0</v>
      </c>
      <c r="S30" s="117">
        <v>0</v>
      </c>
      <c r="T30" s="117">
        <v>0</v>
      </c>
      <c r="U30" s="117">
        <v>0</v>
      </c>
      <c r="V30" s="117">
        <v>0</v>
      </c>
      <c r="W30" s="117">
        <v>0</v>
      </c>
      <c r="X30" s="117">
        <v>0</v>
      </c>
      <c r="Y30" s="117">
        <v>0</v>
      </c>
      <c r="Z30" s="117">
        <v>0</v>
      </c>
      <c r="AA30" s="117">
        <v>0</v>
      </c>
      <c r="AB30" s="117">
        <v>0</v>
      </c>
      <c r="AC30" s="117">
        <v>0</v>
      </c>
      <c r="AD30" s="117">
        <v>0</v>
      </c>
      <c r="AE30">
        <v>0</v>
      </c>
    </row>
    <row r="31" spans="1:31" x14ac:dyDescent="0.35">
      <c r="A31">
        <v>350</v>
      </c>
      <c r="B31" t="s">
        <v>201</v>
      </c>
      <c r="C31" s="109">
        <v>941</v>
      </c>
      <c r="D31" s="107">
        <v>71.588351594603907</v>
      </c>
      <c r="E31" s="112">
        <v>13.144596558512314</v>
      </c>
      <c r="F31">
        <v>0</v>
      </c>
      <c r="G31" s="117">
        <v>0</v>
      </c>
      <c r="H31" s="109">
        <v>0</v>
      </c>
      <c r="I31" s="109">
        <v>0</v>
      </c>
      <c r="J31" s="117">
        <v>0</v>
      </c>
      <c r="K31" s="109">
        <v>0</v>
      </c>
      <c r="L31" s="109">
        <v>0</v>
      </c>
      <c r="M31" s="117">
        <v>0</v>
      </c>
      <c r="N31" s="117">
        <v>0</v>
      </c>
      <c r="O31" s="117">
        <v>0</v>
      </c>
      <c r="P31" s="120">
        <v>0</v>
      </c>
      <c r="Q31" s="120">
        <v>0</v>
      </c>
      <c r="R31" s="120">
        <v>0</v>
      </c>
      <c r="S31" s="117">
        <v>0</v>
      </c>
      <c r="T31" s="117">
        <v>0</v>
      </c>
      <c r="U31" s="117">
        <v>0</v>
      </c>
      <c r="V31" s="117">
        <v>0</v>
      </c>
      <c r="W31" s="117">
        <v>0</v>
      </c>
      <c r="X31" s="117">
        <v>0</v>
      </c>
      <c r="Y31" s="117">
        <v>0</v>
      </c>
      <c r="Z31" s="117">
        <v>0</v>
      </c>
      <c r="AA31" s="117">
        <v>0</v>
      </c>
      <c r="AB31" s="117">
        <v>0</v>
      </c>
      <c r="AC31" s="117">
        <v>0</v>
      </c>
      <c r="AD31" s="117">
        <v>0</v>
      </c>
      <c r="AE31">
        <v>0</v>
      </c>
    </row>
    <row r="32" spans="1:31" x14ac:dyDescent="0.35">
      <c r="A32">
        <v>364</v>
      </c>
      <c r="B32" t="s">
        <v>16</v>
      </c>
      <c r="C32" s="109">
        <v>363</v>
      </c>
      <c r="D32" s="107">
        <v>101.32654750362001</v>
      </c>
      <c r="E32" s="112">
        <v>3.5824767441822827</v>
      </c>
      <c r="F32">
        <v>1</v>
      </c>
      <c r="G32" s="117">
        <v>145200</v>
      </c>
      <c r="H32" s="109">
        <v>363</v>
      </c>
      <c r="I32" s="109">
        <v>0</v>
      </c>
      <c r="J32" s="117">
        <v>0</v>
      </c>
      <c r="K32" s="109">
        <v>0</v>
      </c>
      <c r="L32" s="109">
        <v>1</v>
      </c>
      <c r="M32" s="117">
        <v>145200</v>
      </c>
      <c r="N32" s="117">
        <v>363</v>
      </c>
      <c r="O32" s="117">
        <v>0</v>
      </c>
      <c r="P32" s="120">
        <v>0</v>
      </c>
      <c r="Q32" s="120">
        <v>0</v>
      </c>
      <c r="R32" s="120">
        <v>0</v>
      </c>
      <c r="S32" s="117">
        <v>145200</v>
      </c>
      <c r="T32" s="117">
        <v>143458</v>
      </c>
      <c r="U32" s="117">
        <v>143458</v>
      </c>
      <c r="V32" s="117">
        <v>136285</v>
      </c>
      <c r="W32" s="117">
        <v>7173</v>
      </c>
      <c r="X32" s="117">
        <v>143458</v>
      </c>
      <c r="Y32" s="117">
        <v>0</v>
      </c>
      <c r="Z32" s="117">
        <v>145101</v>
      </c>
      <c r="AA32" s="117">
        <v>-1643</v>
      </c>
      <c r="AB32" s="117">
        <v>137846</v>
      </c>
      <c r="AC32" s="117">
        <v>5612</v>
      </c>
      <c r="AD32" s="117">
        <v>143458</v>
      </c>
      <c r="AE32">
        <v>0</v>
      </c>
    </row>
    <row r="33" spans="1:31" x14ac:dyDescent="0.35">
      <c r="A33">
        <v>413</v>
      </c>
      <c r="B33" t="s">
        <v>202</v>
      </c>
      <c r="C33" s="109">
        <v>5877</v>
      </c>
      <c r="D33" s="107">
        <v>17.5406813984428</v>
      </c>
      <c r="E33" s="112">
        <v>335.04969769998439</v>
      </c>
      <c r="F33">
        <v>0</v>
      </c>
      <c r="G33" s="117">
        <v>0</v>
      </c>
      <c r="H33" s="109">
        <v>0</v>
      </c>
      <c r="I33" s="109">
        <v>0</v>
      </c>
      <c r="J33" s="117">
        <v>0</v>
      </c>
      <c r="K33" s="109">
        <v>0</v>
      </c>
      <c r="L33" s="109">
        <v>0</v>
      </c>
      <c r="M33" s="117">
        <v>0</v>
      </c>
      <c r="N33" s="117">
        <v>0</v>
      </c>
      <c r="O33" s="117">
        <v>0</v>
      </c>
      <c r="P33" s="120">
        <v>0</v>
      </c>
      <c r="Q33" s="120">
        <v>0</v>
      </c>
      <c r="R33" s="120">
        <v>0</v>
      </c>
      <c r="S33" s="117">
        <v>0</v>
      </c>
      <c r="T33" s="117">
        <v>0</v>
      </c>
      <c r="U33" s="117">
        <v>0</v>
      </c>
      <c r="V33" s="117">
        <v>0</v>
      </c>
      <c r="W33" s="117">
        <v>0</v>
      </c>
      <c r="X33" s="117">
        <v>0</v>
      </c>
      <c r="Y33" s="117">
        <v>0</v>
      </c>
      <c r="Z33" s="117">
        <v>0</v>
      </c>
      <c r="AA33" s="117">
        <v>0</v>
      </c>
      <c r="AB33" s="117">
        <v>0</v>
      </c>
      <c r="AC33" s="117">
        <v>0</v>
      </c>
      <c r="AD33" s="117">
        <v>0</v>
      </c>
      <c r="AE33">
        <v>0</v>
      </c>
    </row>
    <row r="34" spans="1:31" x14ac:dyDescent="0.35">
      <c r="A34">
        <v>422</v>
      </c>
      <c r="B34" t="s">
        <v>203</v>
      </c>
      <c r="C34" s="109">
        <v>1218</v>
      </c>
      <c r="D34" s="107">
        <v>30.1138637060706</v>
      </c>
      <c r="E34" s="112">
        <v>40.446487102698335</v>
      </c>
      <c r="F34">
        <v>0</v>
      </c>
      <c r="G34" s="117">
        <v>0</v>
      </c>
      <c r="H34" s="109">
        <v>0</v>
      </c>
      <c r="I34" s="109">
        <v>0</v>
      </c>
      <c r="J34" s="117">
        <v>0</v>
      </c>
      <c r="K34" s="109">
        <v>0</v>
      </c>
      <c r="L34" s="109">
        <v>0</v>
      </c>
      <c r="M34" s="117">
        <v>0</v>
      </c>
      <c r="N34" s="117">
        <v>0</v>
      </c>
      <c r="O34" s="117">
        <v>0</v>
      </c>
      <c r="P34" s="120">
        <v>0</v>
      </c>
      <c r="Q34" s="120">
        <v>0</v>
      </c>
      <c r="R34" s="120">
        <v>0</v>
      </c>
      <c r="S34" s="117">
        <v>0</v>
      </c>
      <c r="T34" s="117">
        <v>0</v>
      </c>
      <c r="U34" s="117">
        <v>0</v>
      </c>
      <c r="V34" s="117">
        <v>0</v>
      </c>
      <c r="W34" s="117">
        <v>0</v>
      </c>
      <c r="X34" s="117">
        <v>0</v>
      </c>
      <c r="Y34" s="117">
        <v>0</v>
      </c>
      <c r="Z34" s="117">
        <v>0</v>
      </c>
      <c r="AA34" s="117">
        <v>0</v>
      </c>
      <c r="AB34" s="117">
        <v>0</v>
      </c>
      <c r="AC34" s="117">
        <v>0</v>
      </c>
      <c r="AD34" s="117">
        <v>0</v>
      </c>
      <c r="AE34">
        <v>0</v>
      </c>
    </row>
    <row r="35" spans="1:31" x14ac:dyDescent="0.35">
      <c r="A35">
        <v>427</v>
      </c>
      <c r="B35" t="s">
        <v>17</v>
      </c>
      <c r="C35" s="109">
        <v>257</v>
      </c>
      <c r="D35" s="107">
        <v>32.440788476061996</v>
      </c>
      <c r="E35" s="112">
        <v>7.9221255731697111</v>
      </c>
      <c r="F35">
        <v>1</v>
      </c>
      <c r="G35" s="117">
        <v>102800</v>
      </c>
      <c r="H35" s="109">
        <v>257</v>
      </c>
      <c r="I35" s="109">
        <v>0</v>
      </c>
      <c r="J35" s="117">
        <v>0</v>
      </c>
      <c r="K35" s="109">
        <v>0</v>
      </c>
      <c r="L35" s="109">
        <v>1</v>
      </c>
      <c r="M35" s="117">
        <v>102800</v>
      </c>
      <c r="N35" s="117">
        <v>257</v>
      </c>
      <c r="O35" s="117">
        <v>0</v>
      </c>
      <c r="P35" s="120">
        <v>0</v>
      </c>
      <c r="Q35" s="120">
        <v>0</v>
      </c>
      <c r="R35" s="120">
        <v>0</v>
      </c>
      <c r="S35" s="117">
        <v>102800</v>
      </c>
      <c r="T35" s="117">
        <v>101567</v>
      </c>
      <c r="U35" s="117">
        <v>101567</v>
      </c>
      <c r="V35" s="117">
        <v>96489</v>
      </c>
      <c r="W35" s="117">
        <v>5078</v>
      </c>
      <c r="X35" s="117">
        <v>101567</v>
      </c>
      <c r="Y35" s="117">
        <v>0</v>
      </c>
      <c r="Z35" s="117">
        <v>102730</v>
      </c>
      <c r="AA35" s="117">
        <v>-1163</v>
      </c>
      <c r="AB35" s="117">
        <v>97594</v>
      </c>
      <c r="AC35" s="117">
        <v>3973</v>
      </c>
      <c r="AD35" s="117">
        <v>101567</v>
      </c>
      <c r="AE35">
        <v>0</v>
      </c>
    </row>
    <row r="36" spans="1:31" x14ac:dyDescent="0.35">
      <c r="A36">
        <v>434</v>
      </c>
      <c r="B36" t="s">
        <v>204</v>
      </c>
      <c r="C36" s="109">
        <v>1422</v>
      </c>
      <c r="D36" s="107">
        <v>206.23747537822501</v>
      </c>
      <c r="E36" s="112">
        <v>6.8949641542699842</v>
      </c>
      <c r="F36">
        <v>0</v>
      </c>
      <c r="G36" s="117">
        <v>0</v>
      </c>
      <c r="H36" s="109">
        <v>0</v>
      </c>
      <c r="I36" s="109">
        <v>0</v>
      </c>
      <c r="J36" s="117">
        <v>0</v>
      </c>
      <c r="K36" s="109">
        <v>0</v>
      </c>
      <c r="L36" s="109">
        <v>0</v>
      </c>
      <c r="M36" s="117">
        <v>0</v>
      </c>
      <c r="N36" s="117">
        <v>0</v>
      </c>
      <c r="O36" s="117">
        <v>0</v>
      </c>
      <c r="P36" s="120">
        <v>0</v>
      </c>
      <c r="Q36" s="120">
        <v>0</v>
      </c>
      <c r="R36" s="120">
        <v>0</v>
      </c>
      <c r="S36" s="117">
        <v>0</v>
      </c>
      <c r="T36" s="117">
        <v>0</v>
      </c>
      <c r="U36" s="117">
        <v>0</v>
      </c>
      <c r="V36" s="117">
        <v>0</v>
      </c>
      <c r="W36" s="117">
        <v>0</v>
      </c>
      <c r="X36" s="117">
        <v>0</v>
      </c>
      <c r="Y36" s="117">
        <v>0</v>
      </c>
      <c r="Z36" s="117">
        <v>0</v>
      </c>
      <c r="AA36" s="117">
        <v>0</v>
      </c>
      <c r="AB36" s="117">
        <v>0</v>
      </c>
      <c r="AC36" s="117">
        <v>0</v>
      </c>
      <c r="AD36" s="117">
        <v>0</v>
      </c>
      <c r="AE36">
        <v>0</v>
      </c>
    </row>
    <row r="37" spans="1:31" x14ac:dyDescent="0.35">
      <c r="A37">
        <v>441</v>
      </c>
      <c r="B37" t="s">
        <v>18</v>
      </c>
      <c r="C37" s="109">
        <v>203</v>
      </c>
      <c r="D37" s="107">
        <v>231.42706346111601</v>
      </c>
      <c r="E37" s="112">
        <v>0.87716620936214629</v>
      </c>
      <c r="F37">
        <v>1</v>
      </c>
      <c r="G37" s="117">
        <v>81200</v>
      </c>
      <c r="H37" s="109">
        <v>203</v>
      </c>
      <c r="I37" s="109">
        <v>0</v>
      </c>
      <c r="J37" s="117">
        <v>0</v>
      </c>
      <c r="K37" s="109">
        <v>0</v>
      </c>
      <c r="L37" s="109">
        <v>1</v>
      </c>
      <c r="M37" s="117">
        <v>81200</v>
      </c>
      <c r="N37" s="117">
        <v>203</v>
      </c>
      <c r="O37" s="117">
        <v>0</v>
      </c>
      <c r="P37" s="120">
        <v>0</v>
      </c>
      <c r="Q37" s="120">
        <v>0</v>
      </c>
      <c r="R37" s="120">
        <v>0</v>
      </c>
      <c r="S37" s="117">
        <v>81200</v>
      </c>
      <c r="T37" s="117">
        <v>80226</v>
      </c>
      <c r="U37" s="117">
        <v>80226</v>
      </c>
      <c r="V37" s="117">
        <v>76215</v>
      </c>
      <c r="W37" s="117">
        <v>4011</v>
      </c>
      <c r="X37" s="117">
        <v>80226</v>
      </c>
      <c r="Y37" s="117">
        <v>0</v>
      </c>
      <c r="Z37" s="117">
        <v>81145</v>
      </c>
      <c r="AA37" s="117">
        <v>-919</v>
      </c>
      <c r="AB37" s="117">
        <v>77088</v>
      </c>
      <c r="AC37" s="117">
        <v>3138</v>
      </c>
      <c r="AD37" s="117">
        <v>80226</v>
      </c>
      <c r="AE37">
        <v>0</v>
      </c>
    </row>
    <row r="38" spans="1:31" x14ac:dyDescent="0.35">
      <c r="A38">
        <v>469</v>
      </c>
      <c r="B38" t="s">
        <v>19</v>
      </c>
      <c r="C38" s="109">
        <v>786</v>
      </c>
      <c r="D38" s="107">
        <v>104.296423775292</v>
      </c>
      <c r="E38" s="112">
        <v>7.5362123795677523</v>
      </c>
      <c r="F38">
        <v>0</v>
      </c>
      <c r="G38" s="117">
        <v>0</v>
      </c>
      <c r="H38" s="109">
        <v>0</v>
      </c>
      <c r="I38" s="109">
        <v>1</v>
      </c>
      <c r="J38" s="117">
        <v>78600</v>
      </c>
      <c r="K38" s="109">
        <v>786</v>
      </c>
      <c r="L38" s="109">
        <v>1</v>
      </c>
      <c r="M38" s="117">
        <v>78600</v>
      </c>
      <c r="N38" s="117">
        <v>786</v>
      </c>
      <c r="O38" s="117">
        <v>77100</v>
      </c>
      <c r="P38" s="120">
        <v>0</v>
      </c>
      <c r="Q38" s="120">
        <v>0</v>
      </c>
      <c r="R38" s="120">
        <v>0</v>
      </c>
      <c r="S38" s="117">
        <v>78600</v>
      </c>
      <c r="T38" s="117">
        <v>77657</v>
      </c>
      <c r="U38" s="117">
        <v>77657</v>
      </c>
      <c r="V38" s="117">
        <v>73774</v>
      </c>
      <c r="W38" s="117">
        <v>3883</v>
      </c>
      <c r="X38" s="117">
        <v>77657</v>
      </c>
      <c r="Y38" s="117">
        <v>0</v>
      </c>
      <c r="Z38" s="117">
        <v>78547</v>
      </c>
      <c r="AA38" s="117">
        <v>-890</v>
      </c>
      <c r="AB38" s="117">
        <v>74620</v>
      </c>
      <c r="AC38" s="117">
        <v>3037</v>
      </c>
      <c r="AD38" s="117">
        <v>77657</v>
      </c>
      <c r="AE38">
        <v>0</v>
      </c>
    </row>
    <row r="39" spans="1:31" x14ac:dyDescent="0.35">
      <c r="A39">
        <v>476</v>
      </c>
      <c r="B39" t="s">
        <v>205</v>
      </c>
      <c r="C39" s="109">
        <v>1690</v>
      </c>
      <c r="D39" s="107">
        <v>466.35104685270198</v>
      </c>
      <c r="E39" s="112">
        <v>3.6238795032313722</v>
      </c>
      <c r="F39">
        <v>0</v>
      </c>
      <c r="G39" s="117">
        <v>0</v>
      </c>
      <c r="H39" s="109">
        <v>0</v>
      </c>
      <c r="I39" s="109">
        <v>0</v>
      </c>
      <c r="J39" s="117">
        <v>0</v>
      </c>
      <c r="K39" s="109">
        <v>0</v>
      </c>
      <c r="L39" s="109">
        <v>0</v>
      </c>
      <c r="M39" s="117">
        <v>0</v>
      </c>
      <c r="N39" s="117">
        <v>0</v>
      </c>
      <c r="O39" s="117">
        <v>0</v>
      </c>
      <c r="P39" s="120">
        <v>0</v>
      </c>
      <c r="Q39" s="120">
        <v>0</v>
      </c>
      <c r="R39" s="120">
        <v>0</v>
      </c>
      <c r="S39" s="117">
        <v>0</v>
      </c>
      <c r="T39" s="117">
        <v>0</v>
      </c>
      <c r="U39" s="117">
        <v>0</v>
      </c>
      <c r="V39" s="117">
        <v>0</v>
      </c>
      <c r="W39" s="117">
        <v>0</v>
      </c>
      <c r="X39" s="117">
        <v>0</v>
      </c>
      <c r="Y39" s="117">
        <v>0</v>
      </c>
      <c r="Z39" s="117">
        <v>0</v>
      </c>
      <c r="AA39" s="117">
        <v>0</v>
      </c>
      <c r="AB39" s="117">
        <v>0</v>
      </c>
      <c r="AC39" s="117">
        <v>0</v>
      </c>
      <c r="AD39" s="117">
        <v>0</v>
      </c>
      <c r="AE39">
        <v>0</v>
      </c>
    </row>
    <row r="40" spans="1:31" x14ac:dyDescent="0.35">
      <c r="A40">
        <v>485</v>
      </c>
      <c r="B40" t="s">
        <v>20</v>
      </c>
      <c r="C40" s="109">
        <v>662</v>
      </c>
      <c r="D40" s="107">
        <v>176.07241044108801</v>
      </c>
      <c r="E40" s="112">
        <v>3.7598167614198608</v>
      </c>
      <c r="F40">
        <v>1</v>
      </c>
      <c r="G40" s="117">
        <v>264800</v>
      </c>
      <c r="H40" s="109">
        <v>662</v>
      </c>
      <c r="I40" s="109">
        <v>0</v>
      </c>
      <c r="J40" s="117">
        <v>0</v>
      </c>
      <c r="K40" s="109">
        <v>0</v>
      </c>
      <c r="L40" s="109">
        <v>1</v>
      </c>
      <c r="M40" s="117">
        <v>264800</v>
      </c>
      <c r="N40" s="117">
        <v>662</v>
      </c>
      <c r="O40" s="117">
        <v>0</v>
      </c>
      <c r="P40" s="120">
        <v>0</v>
      </c>
      <c r="Q40" s="120">
        <v>0</v>
      </c>
      <c r="R40" s="120">
        <v>0</v>
      </c>
      <c r="S40" s="117">
        <v>264800</v>
      </c>
      <c r="T40" s="117">
        <v>261623</v>
      </c>
      <c r="U40" s="117">
        <v>261623</v>
      </c>
      <c r="V40" s="117">
        <v>248542</v>
      </c>
      <c r="W40" s="117">
        <v>13081</v>
      </c>
      <c r="X40" s="117">
        <v>261623</v>
      </c>
      <c r="Y40" s="117">
        <v>0</v>
      </c>
      <c r="Z40" s="117">
        <v>264620</v>
      </c>
      <c r="AA40" s="117">
        <v>-2997</v>
      </c>
      <c r="AB40" s="117">
        <v>251389</v>
      </c>
      <c r="AC40" s="117">
        <v>10234</v>
      </c>
      <c r="AD40" s="117">
        <v>261623</v>
      </c>
      <c r="AE40">
        <v>0</v>
      </c>
    </row>
    <row r="41" spans="1:31" x14ac:dyDescent="0.35">
      <c r="A41">
        <v>490</v>
      </c>
      <c r="B41" t="s">
        <v>21</v>
      </c>
      <c r="C41" s="109">
        <v>437</v>
      </c>
      <c r="D41" s="107">
        <v>114.376958892133</v>
      </c>
      <c r="E41" s="112">
        <v>3.8206995904841934</v>
      </c>
      <c r="F41">
        <v>1</v>
      </c>
      <c r="G41" s="117">
        <v>174800</v>
      </c>
      <c r="H41" s="109">
        <v>437</v>
      </c>
      <c r="I41" s="109">
        <v>0</v>
      </c>
      <c r="J41" s="117">
        <v>0</v>
      </c>
      <c r="K41" s="109">
        <v>0</v>
      </c>
      <c r="L41" s="109">
        <v>1</v>
      </c>
      <c r="M41" s="117">
        <v>174800</v>
      </c>
      <c r="N41" s="117">
        <v>437</v>
      </c>
      <c r="O41" s="117">
        <v>0</v>
      </c>
      <c r="P41" s="120">
        <v>0</v>
      </c>
      <c r="Q41" s="120">
        <v>0</v>
      </c>
      <c r="R41" s="120">
        <v>0</v>
      </c>
      <c r="S41" s="117">
        <v>174800</v>
      </c>
      <c r="T41" s="117">
        <v>172703</v>
      </c>
      <c r="U41" s="117">
        <v>172703</v>
      </c>
      <c r="V41" s="117">
        <v>164068</v>
      </c>
      <c r="W41" s="117">
        <v>8635</v>
      </c>
      <c r="X41" s="117">
        <v>172703</v>
      </c>
      <c r="Y41" s="117">
        <v>0</v>
      </c>
      <c r="Z41" s="117">
        <v>174681</v>
      </c>
      <c r="AA41" s="117">
        <v>-1978</v>
      </c>
      <c r="AB41" s="117">
        <v>165947</v>
      </c>
      <c r="AC41" s="117">
        <v>6756</v>
      </c>
      <c r="AD41" s="117">
        <v>172703</v>
      </c>
      <c r="AE41">
        <v>0</v>
      </c>
    </row>
    <row r="42" spans="1:31" x14ac:dyDescent="0.35">
      <c r="A42">
        <v>497</v>
      </c>
      <c r="B42" t="s">
        <v>206</v>
      </c>
      <c r="C42" s="109">
        <v>1228</v>
      </c>
      <c r="D42" s="107">
        <v>168.749957811081</v>
      </c>
      <c r="E42" s="112">
        <v>7.2770388563579429</v>
      </c>
      <c r="F42">
        <v>0</v>
      </c>
      <c r="G42" s="117">
        <v>0</v>
      </c>
      <c r="H42" s="109">
        <v>0</v>
      </c>
      <c r="I42" s="109">
        <v>0</v>
      </c>
      <c r="J42" s="117">
        <v>0</v>
      </c>
      <c r="K42" s="109">
        <v>0</v>
      </c>
      <c r="L42" s="109">
        <v>0</v>
      </c>
      <c r="M42" s="117">
        <v>0</v>
      </c>
      <c r="N42" s="117">
        <v>0</v>
      </c>
      <c r="O42" s="117">
        <v>0</v>
      </c>
      <c r="P42" s="120">
        <v>0</v>
      </c>
      <c r="Q42" s="120">
        <v>0</v>
      </c>
      <c r="R42" s="120">
        <v>0</v>
      </c>
      <c r="S42" s="117">
        <v>0</v>
      </c>
      <c r="T42" s="117">
        <v>0</v>
      </c>
      <c r="U42" s="117">
        <v>0</v>
      </c>
      <c r="V42" s="117">
        <v>0</v>
      </c>
      <c r="W42" s="117">
        <v>0</v>
      </c>
      <c r="X42" s="117">
        <v>0</v>
      </c>
      <c r="Y42" s="117">
        <v>0</v>
      </c>
      <c r="Z42" s="117">
        <v>0</v>
      </c>
      <c r="AA42" s="117">
        <v>0</v>
      </c>
      <c r="AB42" s="117">
        <v>0</v>
      </c>
      <c r="AC42" s="117">
        <v>0</v>
      </c>
      <c r="AD42" s="117">
        <v>0</v>
      </c>
      <c r="AE42">
        <v>0</v>
      </c>
    </row>
    <row r="43" spans="1:31" x14ac:dyDescent="0.35">
      <c r="A43">
        <v>602</v>
      </c>
      <c r="B43" t="s">
        <v>22</v>
      </c>
      <c r="C43" s="109">
        <v>725</v>
      </c>
      <c r="D43" s="107">
        <v>148.75907706579201</v>
      </c>
      <c r="E43" s="112">
        <v>4.8736521784102802</v>
      </c>
      <c r="F43">
        <v>1</v>
      </c>
      <c r="G43" s="117">
        <v>290000</v>
      </c>
      <c r="H43" s="109">
        <v>725</v>
      </c>
      <c r="I43" s="109">
        <v>0</v>
      </c>
      <c r="J43" s="117">
        <v>0</v>
      </c>
      <c r="K43" s="109">
        <v>0</v>
      </c>
      <c r="L43" s="109">
        <v>1</v>
      </c>
      <c r="M43" s="117">
        <v>290000</v>
      </c>
      <c r="N43" s="117">
        <v>725</v>
      </c>
      <c r="O43" s="117">
        <v>0</v>
      </c>
      <c r="P43" s="120">
        <v>0</v>
      </c>
      <c r="Q43" s="120">
        <v>0</v>
      </c>
      <c r="R43" s="120">
        <v>0</v>
      </c>
      <c r="S43" s="117">
        <v>290000</v>
      </c>
      <c r="T43" s="117">
        <v>286521</v>
      </c>
      <c r="U43" s="117">
        <v>286521</v>
      </c>
      <c r="V43" s="117">
        <v>272195</v>
      </c>
      <c r="W43" s="117">
        <v>14326</v>
      </c>
      <c r="X43" s="117">
        <v>286521</v>
      </c>
      <c r="Y43" s="117">
        <v>0</v>
      </c>
      <c r="Z43" s="117">
        <v>289803</v>
      </c>
      <c r="AA43" s="117">
        <v>-3282</v>
      </c>
      <c r="AB43" s="117">
        <v>275313</v>
      </c>
      <c r="AC43" s="117">
        <v>11208</v>
      </c>
      <c r="AD43" s="117">
        <v>286521</v>
      </c>
      <c r="AE43">
        <v>0</v>
      </c>
    </row>
    <row r="44" spans="1:31" x14ac:dyDescent="0.35">
      <c r="A44">
        <v>609</v>
      </c>
      <c r="B44" t="s">
        <v>416</v>
      </c>
      <c r="C44" s="109">
        <v>747</v>
      </c>
      <c r="D44" s="107">
        <v>174.74703476894501</v>
      </c>
      <c r="E44" s="112">
        <v>4.2747506473440451</v>
      </c>
      <c r="F44">
        <v>0</v>
      </c>
      <c r="G44" s="117">
        <v>0</v>
      </c>
      <c r="H44" s="109">
        <v>0</v>
      </c>
      <c r="I44" s="109">
        <v>1</v>
      </c>
      <c r="J44" s="117">
        <v>74700</v>
      </c>
      <c r="K44" s="109">
        <v>747</v>
      </c>
      <c r="L44" s="109">
        <v>1</v>
      </c>
      <c r="M44" s="117">
        <v>74700</v>
      </c>
      <c r="N44" s="117">
        <v>747</v>
      </c>
      <c r="O44" s="117">
        <v>76800</v>
      </c>
      <c r="P44" s="120">
        <v>0</v>
      </c>
      <c r="Q44" s="120">
        <v>0</v>
      </c>
      <c r="R44" s="120">
        <v>0</v>
      </c>
      <c r="S44" s="117">
        <v>74700</v>
      </c>
      <c r="T44" s="117">
        <v>73804</v>
      </c>
      <c r="U44" s="117">
        <v>73804</v>
      </c>
      <c r="V44" s="117">
        <v>70114</v>
      </c>
      <c r="W44" s="117">
        <v>3690</v>
      </c>
      <c r="X44" s="117">
        <v>73804</v>
      </c>
      <c r="Y44" s="117">
        <v>0</v>
      </c>
      <c r="Z44" s="117">
        <v>74649</v>
      </c>
      <c r="AA44" s="117">
        <v>-845</v>
      </c>
      <c r="AB44" s="117">
        <v>70917</v>
      </c>
      <c r="AC44" s="117">
        <v>2887</v>
      </c>
      <c r="AD44" s="117">
        <v>73804</v>
      </c>
      <c r="AE44">
        <v>0</v>
      </c>
    </row>
    <row r="45" spans="1:31" x14ac:dyDescent="0.35">
      <c r="A45">
        <v>616</v>
      </c>
      <c r="B45" t="s">
        <v>23</v>
      </c>
      <c r="C45" s="109">
        <v>135</v>
      </c>
      <c r="D45" s="107">
        <v>267.069467305854</v>
      </c>
      <c r="E45" s="112">
        <v>0.5054864614882949</v>
      </c>
      <c r="F45">
        <v>1</v>
      </c>
      <c r="G45" s="117">
        <v>54000</v>
      </c>
      <c r="H45" s="109">
        <v>135</v>
      </c>
      <c r="I45" s="109">
        <v>0</v>
      </c>
      <c r="J45" s="117">
        <v>0</v>
      </c>
      <c r="K45" s="109">
        <v>0</v>
      </c>
      <c r="L45" s="109">
        <v>1</v>
      </c>
      <c r="M45" s="117">
        <v>54000</v>
      </c>
      <c r="N45" s="117">
        <v>135</v>
      </c>
      <c r="O45" s="117">
        <v>0</v>
      </c>
      <c r="P45" s="120">
        <v>0</v>
      </c>
      <c r="Q45" s="120">
        <v>0</v>
      </c>
      <c r="R45" s="120">
        <v>0</v>
      </c>
      <c r="S45" s="117">
        <v>54000</v>
      </c>
      <c r="T45" s="117">
        <v>53352</v>
      </c>
      <c r="U45" s="117">
        <v>53352</v>
      </c>
      <c r="V45" s="117">
        <v>50684</v>
      </c>
      <c r="W45" s="117">
        <v>2668</v>
      </c>
      <c r="X45" s="117">
        <v>53352</v>
      </c>
      <c r="Y45" s="117">
        <v>0</v>
      </c>
      <c r="Z45" s="117">
        <v>53963</v>
      </c>
      <c r="AA45" s="117">
        <v>-611</v>
      </c>
      <c r="AB45" s="117">
        <v>51265</v>
      </c>
      <c r="AC45" s="117">
        <v>2087</v>
      </c>
      <c r="AD45" s="117">
        <v>53352</v>
      </c>
      <c r="AE45">
        <v>0</v>
      </c>
    </row>
    <row r="46" spans="1:31" x14ac:dyDescent="0.35">
      <c r="A46">
        <v>623</v>
      </c>
      <c r="B46" t="s">
        <v>24</v>
      </c>
      <c r="C46" s="109">
        <v>388</v>
      </c>
      <c r="D46" s="107">
        <v>125.392489017595</v>
      </c>
      <c r="E46" s="112">
        <v>3.0942842194125046</v>
      </c>
      <c r="F46">
        <v>1</v>
      </c>
      <c r="G46" s="117">
        <v>155200</v>
      </c>
      <c r="H46" s="109">
        <v>388</v>
      </c>
      <c r="I46" s="109">
        <v>0</v>
      </c>
      <c r="J46" s="117">
        <v>0</v>
      </c>
      <c r="K46" s="109">
        <v>0</v>
      </c>
      <c r="L46" s="109">
        <v>1</v>
      </c>
      <c r="M46" s="117">
        <v>155200</v>
      </c>
      <c r="N46" s="117">
        <v>388</v>
      </c>
      <c r="O46" s="117">
        <v>0</v>
      </c>
      <c r="P46" s="120">
        <v>0</v>
      </c>
      <c r="Q46" s="120">
        <v>0</v>
      </c>
      <c r="R46" s="120">
        <v>0</v>
      </c>
      <c r="S46" s="117">
        <v>155200</v>
      </c>
      <c r="T46" s="117">
        <v>153338</v>
      </c>
      <c r="U46" s="117">
        <v>153338</v>
      </c>
      <c r="V46" s="117">
        <v>145671</v>
      </c>
      <c r="W46" s="117">
        <v>7667</v>
      </c>
      <c r="X46" s="117">
        <v>153338</v>
      </c>
      <c r="Y46" s="117">
        <v>0</v>
      </c>
      <c r="Z46" s="117">
        <v>155095</v>
      </c>
      <c r="AA46" s="117">
        <v>-1757</v>
      </c>
      <c r="AB46" s="117">
        <v>147340</v>
      </c>
      <c r="AC46" s="117">
        <v>5998</v>
      </c>
      <c r="AD46" s="117">
        <v>153338</v>
      </c>
      <c r="AE46">
        <v>0</v>
      </c>
    </row>
    <row r="47" spans="1:31" x14ac:dyDescent="0.35">
      <c r="A47">
        <v>637</v>
      </c>
      <c r="B47" t="s">
        <v>25</v>
      </c>
      <c r="C47" s="109">
        <v>729</v>
      </c>
      <c r="D47" s="107">
        <v>161.90187759526299</v>
      </c>
      <c r="E47" s="112">
        <v>4.5027272742470617</v>
      </c>
      <c r="F47">
        <v>1</v>
      </c>
      <c r="G47" s="117">
        <v>291600</v>
      </c>
      <c r="H47" s="109">
        <v>729</v>
      </c>
      <c r="I47" s="109">
        <v>0</v>
      </c>
      <c r="J47" s="117">
        <v>0</v>
      </c>
      <c r="K47" s="109">
        <v>0</v>
      </c>
      <c r="L47" s="109">
        <v>1</v>
      </c>
      <c r="M47" s="117">
        <v>291600</v>
      </c>
      <c r="N47" s="117">
        <v>729</v>
      </c>
      <c r="O47" s="117">
        <v>0</v>
      </c>
      <c r="P47" s="120">
        <v>0</v>
      </c>
      <c r="Q47" s="120">
        <v>0</v>
      </c>
      <c r="R47" s="120">
        <v>0</v>
      </c>
      <c r="S47" s="117">
        <v>291600</v>
      </c>
      <c r="T47" s="117">
        <v>288102</v>
      </c>
      <c r="U47" s="117">
        <v>288102</v>
      </c>
      <c r="V47" s="117">
        <v>273697</v>
      </c>
      <c r="W47" s="117">
        <v>14405</v>
      </c>
      <c r="X47" s="117">
        <v>288102</v>
      </c>
      <c r="Y47" s="117">
        <v>0</v>
      </c>
      <c r="Z47" s="117">
        <v>291002</v>
      </c>
      <c r="AA47" s="117">
        <v>-2900</v>
      </c>
      <c r="AB47" s="117">
        <v>276452</v>
      </c>
      <c r="AC47" s="117">
        <v>11650</v>
      </c>
      <c r="AD47" s="117">
        <v>288102</v>
      </c>
      <c r="AE47">
        <v>0</v>
      </c>
    </row>
    <row r="48" spans="1:31" x14ac:dyDescent="0.35">
      <c r="A48">
        <v>657</v>
      </c>
      <c r="B48" t="s">
        <v>26</v>
      </c>
      <c r="C48" s="109">
        <v>144</v>
      </c>
      <c r="D48" s="107">
        <v>33.707782182117299</v>
      </c>
      <c r="E48" s="112">
        <v>4.2720105173930749</v>
      </c>
      <c r="F48">
        <v>1</v>
      </c>
      <c r="G48" s="117">
        <v>57600</v>
      </c>
      <c r="H48" s="109">
        <v>144</v>
      </c>
      <c r="I48" s="109">
        <v>0</v>
      </c>
      <c r="J48" s="117">
        <v>0</v>
      </c>
      <c r="K48" s="109">
        <v>0</v>
      </c>
      <c r="L48" s="109">
        <v>1</v>
      </c>
      <c r="M48" s="117">
        <v>57600</v>
      </c>
      <c r="N48" s="117">
        <v>144</v>
      </c>
      <c r="O48" s="117">
        <v>0</v>
      </c>
      <c r="P48" s="120">
        <v>0</v>
      </c>
      <c r="Q48" s="120">
        <v>0</v>
      </c>
      <c r="R48" s="120">
        <v>0</v>
      </c>
      <c r="S48" s="117">
        <v>57600</v>
      </c>
      <c r="T48" s="117">
        <v>56909</v>
      </c>
      <c r="U48" s="117">
        <v>56909</v>
      </c>
      <c r="V48" s="117">
        <v>54064</v>
      </c>
      <c r="W48" s="117">
        <v>2845</v>
      </c>
      <c r="X48" s="117">
        <v>56909</v>
      </c>
      <c r="Y48" s="117">
        <v>0</v>
      </c>
      <c r="Z48" s="117">
        <v>57561</v>
      </c>
      <c r="AA48" s="117">
        <v>-652</v>
      </c>
      <c r="AB48" s="117">
        <v>54683</v>
      </c>
      <c r="AC48" s="117">
        <v>2226</v>
      </c>
      <c r="AD48" s="117">
        <v>56909</v>
      </c>
      <c r="AE48">
        <v>0</v>
      </c>
    </row>
    <row r="49" spans="1:31" x14ac:dyDescent="0.35">
      <c r="A49">
        <v>658</v>
      </c>
      <c r="B49" t="s">
        <v>207</v>
      </c>
      <c r="C49" s="109">
        <v>895</v>
      </c>
      <c r="D49" s="107">
        <v>63.520406902551002</v>
      </c>
      <c r="E49" s="112">
        <v>14.089960119006362</v>
      </c>
      <c r="F49">
        <v>0</v>
      </c>
      <c r="G49" s="117">
        <v>0</v>
      </c>
      <c r="H49" s="109">
        <v>0</v>
      </c>
      <c r="I49" s="109">
        <v>0</v>
      </c>
      <c r="J49" s="117">
        <v>0</v>
      </c>
      <c r="K49" s="109">
        <v>0</v>
      </c>
      <c r="L49" s="109">
        <v>0</v>
      </c>
      <c r="M49" s="117">
        <v>0</v>
      </c>
      <c r="N49" s="117">
        <v>0</v>
      </c>
      <c r="O49" s="117">
        <v>0</v>
      </c>
      <c r="P49" s="120">
        <v>0</v>
      </c>
      <c r="Q49" s="120">
        <v>0</v>
      </c>
      <c r="R49" s="120">
        <v>0</v>
      </c>
      <c r="S49" s="117">
        <v>0</v>
      </c>
      <c r="T49" s="117">
        <v>0</v>
      </c>
      <c r="U49" s="117">
        <v>0</v>
      </c>
      <c r="V49" s="117">
        <v>0</v>
      </c>
      <c r="W49" s="117">
        <v>0</v>
      </c>
      <c r="X49" s="117">
        <v>0</v>
      </c>
      <c r="Y49" s="117">
        <v>0</v>
      </c>
      <c r="Z49" s="117">
        <v>0</v>
      </c>
      <c r="AA49" s="117">
        <v>0</v>
      </c>
      <c r="AB49" s="117">
        <v>0</v>
      </c>
      <c r="AC49" s="117">
        <v>0</v>
      </c>
      <c r="AD49" s="117">
        <v>0</v>
      </c>
      <c r="AE49">
        <v>0</v>
      </c>
    </row>
    <row r="50" spans="1:31" x14ac:dyDescent="0.35">
      <c r="A50">
        <v>665</v>
      </c>
      <c r="B50" t="s">
        <v>208</v>
      </c>
      <c r="C50" s="109">
        <v>743</v>
      </c>
      <c r="D50" s="107">
        <v>32.646324469260499</v>
      </c>
      <c r="E50" s="112">
        <v>22.759070495044625</v>
      </c>
      <c r="F50">
        <v>0</v>
      </c>
      <c r="G50" s="117">
        <v>0</v>
      </c>
      <c r="H50" s="109">
        <v>0</v>
      </c>
      <c r="I50" s="109">
        <v>0</v>
      </c>
      <c r="J50" s="117">
        <v>0</v>
      </c>
      <c r="K50" s="109">
        <v>0</v>
      </c>
      <c r="L50" s="109">
        <v>0</v>
      </c>
      <c r="M50" s="117">
        <v>0</v>
      </c>
      <c r="N50" s="117">
        <v>0</v>
      </c>
      <c r="O50" s="117">
        <v>0</v>
      </c>
      <c r="P50" s="120">
        <v>0</v>
      </c>
      <c r="Q50" s="120">
        <v>0</v>
      </c>
      <c r="R50" s="120">
        <v>0</v>
      </c>
      <c r="S50" s="117">
        <v>0</v>
      </c>
      <c r="T50" s="117">
        <v>0</v>
      </c>
      <c r="U50" s="117">
        <v>0</v>
      </c>
      <c r="V50" s="117">
        <v>0</v>
      </c>
      <c r="W50" s="117">
        <v>0</v>
      </c>
      <c r="X50" s="117">
        <v>0</v>
      </c>
      <c r="Y50" s="117">
        <v>0</v>
      </c>
      <c r="Z50" s="117">
        <v>0</v>
      </c>
      <c r="AA50" s="117">
        <v>0</v>
      </c>
      <c r="AB50" s="117">
        <v>0</v>
      </c>
      <c r="AC50" s="117">
        <v>0</v>
      </c>
      <c r="AD50" s="117">
        <v>0</v>
      </c>
      <c r="AE50">
        <v>0</v>
      </c>
    </row>
    <row r="51" spans="1:31" x14ac:dyDescent="0.35">
      <c r="A51">
        <v>700</v>
      </c>
      <c r="B51" t="s">
        <v>27</v>
      </c>
      <c r="C51" s="109">
        <v>1059</v>
      </c>
      <c r="D51" s="107">
        <v>99.260308855942299</v>
      </c>
      <c r="E51" s="112">
        <v>10.668917034470844</v>
      </c>
      <c r="F51">
        <v>0</v>
      </c>
      <c r="G51" s="117">
        <v>0</v>
      </c>
      <c r="H51" s="109">
        <v>0</v>
      </c>
      <c r="I51" s="109">
        <v>0</v>
      </c>
      <c r="J51" s="117">
        <v>0</v>
      </c>
      <c r="K51" s="109">
        <v>0</v>
      </c>
      <c r="L51" s="109">
        <v>0</v>
      </c>
      <c r="M51" s="117">
        <v>0</v>
      </c>
      <c r="N51" s="117">
        <v>0</v>
      </c>
      <c r="O51" s="117">
        <v>0</v>
      </c>
      <c r="P51" s="120">
        <v>0</v>
      </c>
      <c r="Q51" s="120">
        <v>0</v>
      </c>
      <c r="R51" s="120">
        <v>0</v>
      </c>
      <c r="S51" s="117">
        <v>0</v>
      </c>
      <c r="T51" s="117">
        <v>0</v>
      </c>
      <c r="U51" s="117">
        <v>0</v>
      </c>
      <c r="V51" s="117">
        <v>0</v>
      </c>
      <c r="W51" s="117">
        <v>0</v>
      </c>
      <c r="X51" s="117">
        <v>0</v>
      </c>
      <c r="Y51" s="117">
        <v>0</v>
      </c>
      <c r="Z51" s="117">
        <v>0</v>
      </c>
      <c r="AA51" s="117">
        <v>0</v>
      </c>
      <c r="AB51" s="117">
        <v>0</v>
      </c>
      <c r="AC51" s="117">
        <v>0</v>
      </c>
      <c r="AD51" s="117">
        <v>0</v>
      </c>
      <c r="AE51">
        <v>0</v>
      </c>
    </row>
    <row r="52" spans="1:31" x14ac:dyDescent="0.35">
      <c r="A52">
        <v>714</v>
      </c>
      <c r="B52" t="s">
        <v>209</v>
      </c>
      <c r="C52" s="109">
        <v>7821</v>
      </c>
      <c r="D52" s="107">
        <v>32.874599380051301</v>
      </c>
      <c r="E52" s="112">
        <v>237.90403982066093</v>
      </c>
      <c r="F52">
        <v>0</v>
      </c>
      <c r="G52" s="117">
        <v>0</v>
      </c>
      <c r="H52" s="109">
        <v>0</v>
      </c>
      <c r="I52" s="109">
        <v>0</v>
      </c>
      <c r="J52" s="117">
        <v>0</v>
      </c>
      <c r="K52" s="109">
        <v>0</v>
      </c>
      <c r="L52" s="109">
        <v>0</v>
      </c>
      <c r="M52" s="117">
        <v>0</v>
      </c>
      <c r="N52" s="117">
        <v>0</v>
      </c>
      <c r="O52" s="117">
        <v>0</v>
      </c>
      <c r="P52" s="120">
        <v>0</v>
      </c>
      <c r="Q52" s="120">
        <v>0</v>
      </c>
      <c r="R52" s="120">
        <v>0</v>
      </c>
      <c r="S52" s="117">
        <v>0</v>
      </c>
      <c r="T52" s="117">
        <v>0</v>
      </c>
      <c r="U52" s="117">
        <v>0</v>
      </c>
      <c r="V52" s="117">
        <v>0</v>
      </c>
      <c r="W52" s="117">
        <v>0</v>
      </c>
      <c r="X52" s="117">
        <v>0</v>
      </c>
      <c r="Y52" s="117">
        <v>0</v>
      </c>
      <c r="Z52" s="117">
        <v>0</v>
      </c>
      <c r="AA52" s="117">
        <v>0</v>
      </c>
      <c r="AB52" s="117">
        <v>0</v>
      </c>
      <c r="AC52" s="117">
        <v>0</v>
      </c>
      <c r="AD52" s="117">
        <v>0</v>
      </c>
      <c r="AE52">
        <v>0</v>
      </c>
    </row>
    <row r="53" spans="1:31" x14ac:dyDescent="0.35">
      <c r="A53">
        <v>721</v>
      </c>
      <c r="B53" t="s">
        <v>210</v>
      </c>
      <c r="C53" s="109">
        <v>1771</v>
      </c>
      <c r="D53" s="107">
        <v>4.4521335580750803</v>
      </c>
      <c r="E53" s="112">
        <v>397.78680870609543</v>
      </c>
      <c r="F53">
        <v>0</v>
      </c>
      <c r="G53" s="117">
        <v>0</v>
      </c>
      <c r="H53" s="109">
        <v>0</v>
      </c>
      <c r="I53" s="109">
        <v>0</v>
      </c>
      <c r="J53" s="117">
        <v>0</v>
      </c>
      <c r="K53" s="109">
        <v>0</v>
      </c>
      <c r="L53" s="109">
        <v>0</v>
      </c>
      <c r="M53" s="117">
        <v>0</v>
      </c>
      <c r="N53" s="117">
        <v>0</v>
      </c>
      <c r="O53" s="117">
        <v>0</v>
      </c>
      <c r="P53" s="120">
        <v>0</v>
      </c>
      <c r="Q53" s="120">
        <v>0</v>
      </c>
      <c r="R53" s="120">
        <v>0</v>
      </c>
      <c r="S53" s="117">
        <v>0</v>
      </c>
      <c r="T53" s="117">
        <v>0</v>
      </c>
      <c r="U53" s="117">
        <v>0</v>
      </c>
      <c r="V53" s="117">
        <v>0</v>
      </c>
      <c r="W53" s="117">
        <v>0</v>
      </c>
      <c r="X53" s="117">
        <v>0</v>
      </c>
      <c r="Y53" s="117">
        <v>0</v>
      </c>
      <c r="Z53" s="117">
        <v>0</v>
      </c>
      <c r="AA53" s="117">
        <v>0</v>
      </c>
      <c r="AB53" s="117">
        <v>0</v>
      </c>
      <c r="AC53" s="117">
        <v>0</v>
      </c>
      <c r="AD53" s="117">
        <v>0</v>
      </c>
      <c r="AE53">
        <v>0</v>
      </c>
    </row>
    <row r="54" spans="1:31" x14ac:dyDescent="0.35">
      <c r="A54">
        <v>735</v>
      </c>
      <c r="B54" t="s">
        <v>28</v>
      </c>
      <c r="C54" s="109">
        <v>472</v>
      </c>
      <c r="D54" s="107">
        <v>270.46411937325399</v>
      </c>
      <c r="E54" s="112">
        <v>1.7451483068946991</v>
      </c>
      <c r="F54">
        <v>1</v>
      </c>
      <c r="G54" s="117">
        <v>188800</v>
      </c>
      <c r="H54" s="109">
        <v>472</v>
      </c>
      <c r="I54" s="109">
        <v>0</v>
      </c>
      <c r="J54" s="117">
        <v>0</v>
      </c>
      <c r="K54" s="109">
        <v>0</v>
      </c>
      <c r="L54" s="109">
        <v>1</v>
      </c>
      <c r="M54" s="117">
        <v>188800</v>
      </c>
      <c r="N54" s="117">
        <v>472</v>
      </c>
      <c r="O54" s="117">
        <v>0</v>
      </c>
      <c r="P54" s="120">
        <v>0</v>
      </c>
      <c r="Q54" s="120">
        <v>0</v>
      </c>
      <c r="R54" s="120">
        <v>0</v>
      </c>
      <c r="S54" s="117">
        <v>188800</v>
      </c>
      <c r="T54" s="117">
        <v>186535</v>
      </c>
      <c r="U54" s="117">
        <v>186535</v>
      </c>
      <c r="V54" s="117">
        <v>177208</v>
      </c>
      <c r="W54" s="117">
        <v>9327</v>
      </c>
      <c r="X54" s="117">
        <v>186535</v>
      </c>
      <c r="Y54" s="117">
        <v>0</v>
      </c>
      <c r="Z54" s="117">
        <v>188672</v>
      </c>
      <c r="AA54" s="117">
        <v>-2137</v>
      </c>
      <c r="AB54" s="117">
        <v>179238</v>
      </c>
      <c r="AC54" s="117">
        <v>7297</v>
      </c>
      <c r="AD54" s="117">
        <v>186535</v>
      </c>
      <c r="AE54">
        <v>0</v>
      </c>
    </row>
    <row r="55" spans="1:31" x14ac:dyDescent="0.35">
      <c r="A55">
        <v>777</v>
      </c>
      <c r="B55" t="s">
        <v>211</v>
      </c>
      <c r="C55" s="109">
        <v>3169</v>
      </c>
      <c r="D55" s="107">
        <v>99.591520180913705</v>
      </c>
      <c r="E55" s="112">
        <v>31.819978189341118</v>
      </c>
      <c r="F55">
        <v>0</v>
      </c>
      <c r="G55" s="117">
        <v>0</v>
      </c>
      <c r="H55" s="109">
        <v>0</v>
      </c>
      <c r="I55" s="109">
        <v>0</v>
      </c>
      <c r="J55" s="117">
        <v>0</v>
      </c>
      <c r="K55" s="109">
        <v>0</v>
      </c>
      <c r="L55" s="109">
        <v>0</v>
      </c>
      <c r="M55" s="117">
        <v>0</v>
      </c>
      <c r="N55" s="117">
        <v>0</v>
      </c>
      <c r="O55" s="117">
        <v>0</v>
      </c>
      <c r="P55" s="120">
        <v>0</v>
      </c>
      <c r="Q55" s="120">
        <v>0</v>
      </c>
      <c r="R55" s="120">
        <v>0</v>
      </c>
      <c r="S55" s="117">
        <v>0</v>
      </c>
      <c r="T55" s="117">
        <v>0</v>
      </c>
      <c r="U55" s="117">
        <v>0</v>
      </c>
      <c r="V55" s="117">
        <v>0</v>
      </c>
      <c r="W55" s="117">
        <v>0</v>
      </c>
      <c r="X55" s="117">
        <v>0</v>
      </c>
      <c r="Y55" s="117">
        <v>0</v>
      </c>
      <c r="Z55" s="117">
        <v>0</v>
      </c>
      <c r="AA55" s="117">
        <v>0</v>
      </c>
      <c r="AB55" s="117">
        <v>0</v>
      </c>
      <c r="AC55" s="117">
        <v>0</v>
      </c>
      <c r="AD55" s="117">
        <v>0</v>
      </c>
      <c r="AE55">
        <v>0</v>
      </c>
    </row>
    <row r="56" spans="1:31" x14ac:dyDescent="0.35">
      <c r="A56">
        <v>840</v>
      </c>
      <c r="B56" t="s">
        <v>29</v>
      </c>
      <c r="C56" s="109">
        <v>135</v>
      </c>
      <c r="D56" s="107">
        <v>233.34088551474801</v>
      </c>
      <c r="E56" s="112">
        <v>0.57855270285012905</v>
      </c>
      <c r="F56">
        <v>1</v>
      </c>
      <c r="G56" s="117">
        <v>54000</v>
      </c>
      <c r="H56" s="109">
        <v>135</v>
      </c>
      <c r="I56" s="109">
        <v>0</v>
      </c>
      <c r="J56" s="117">
        <v>0</v>
      </c>
      <c r="K56" s="109">
        <v>0</v>
      </c>
      <c r="L56" s="109">
        <v>1</v>
      </c>
      <c r="M56" s="117">
        <v>54000</v>
      </c>
      <c r="N56" s="117">
        <v>135</v>
      </c>
      <c r="O56" s="117">
        <v>0</v>
      </c>
      <c r="P56" s="120">
        <v>0</v>
      </c>
      <c r="Q56" s="120">
        <v>0</v>
      </c>
      <c r="R56" s="120">
        <v>0</v>
      </c>
      <c r="S56" s="117">
        <v>54000</v>
      </c>
      <c r="T56" s="117">
        <v>53352</v>
      </c>
      <c r="U56" s="117">
        <v>53352</v>
      </c>
      <c r="V56" s="117">
        <v>50684</v>
      </c>
      <c r="W56" s="117">
        <v>2668</v>
      </c>
      <c r="X56" s="117">
        <v>53352</v>
      </c>
      <c r="Y56" s="117">
        <v>0</v>
      </c>
      <c r="Z56" s="117">
        <v>53963</v>
      </c>
      <c r="AA56" s="117">
        <v>-611</v>
      </c>
      <c r="AB56" s="117">
        <v>51265</v>
      </c>
      <c r="AC56" s="117">
        <v>2087</v>
      </c>
      <c r="AD56" s="117">
        <v>53352</v>
      </c>
      <c r="AE56">
        <v>0</v>
      </c>
    </row>
    <row r="57" spans="1:31" x14ac:dyDescent="0.35">
      <c r="A57">
        <v>870</v>
      </c>
      <c r="B57" t="s">
        <v>30</v>
      </c>
      <c r="C57" s="109">
        <v>824</v>
      </c>
      <c r="D57" s="107">
        <v>152.24211894312</v>
      </c>
      <c r="E57" s="112">
        <v>5.412431235983119</v>
      </c>
      <c r="F57">
        <v>0</v>
      </c>
      <c r="G57" s="117">
        <v>0</v>
      </c>
      <c r="H57" s="109">
        <v>0</v>
      </c>
      <c r="I57" s="109">
        <v>1</v>
      </c>
      <c r="J57" s="117">
        <v>82400</v>
      </c>
      <c r="K57" s="109">
        <v>824</v>
      </c>
      <c r="L57" s="109">
        <v>1</v>
      </c>
      <c r="M57" s="117">
        <v>82400</v>
      </c>
      <c r="N57" s="117">
        <v>824</v>
      </c>
      <c r="O57" s="117">
        <v>84100</v>
      </c>
      <c r="P57" s="120">
        <v>0</v>
      </c>
      <c r="Q57" s="120">
        <v>0</v>
      </c>
      <c r="R57" s="120">
        <v>0</v>
      </c>
      <c r="S57" s="117">
        <v>82400</v>
      </c>
      <c r="T57" s="117">
        <v>81411</v>
      </c>
      <c r="U57" s="117">
        <v>81411</v>
      </c>
      <c r="V57" s="117">
        <v>77340</v>
      </c>
      <c r="W57" s="117">
        <v>4071</v>
      </c>
      <c r="X57" s="117">
        <v>81411</v>
      </c>
      <c r="Y57" s="117">
        <v>0</v>
      </c>
      <c r="Z57" s="117">
        <v>82344</v>
      </c>
      <c r="AA57" s="117">
        <v>-933</v>
      </c>
      <c r="AB57" s="117">
        <v>78227</v>
      </c>
      <c r="AC57" s="117">
        <v>3184</v>
      </c>
      <c r="AD57" s="117">
        <v>81411</v>
      </c>
      <c r="AE57">
        <v>0</v>
      </c>
    </row>
    <row r="58" spans="1:31" x14ac:dyDescent="0.35">
      <c r="A58">
        <v>882</v>
      </c>
      <c r="B58" t="s">
        <v>31</v>
      </c>
      <c r="C58" s="109">
        <v>334</v>
      </c>
      <c r="D58" s="107">
        <v>83.635010801865306</v>
      </c>
      <c r="E58" s="112">
        <v>3.9935428572043756</v>
      </c>
      <c r="F58">
        <v>1</v>
      </c>
      <c r="G58" s="117">
        <v>133600</v>
      </c>
      <c r="H58" s="109">
        <v>334</v>
      </c>
      <c r="I58" s="109">
        <v>0</v>
      </c>
      <c r="J58" s="117">
        <v>0</v>
      </c>
      <c r="K58" s="109">
        <v>0</v>
      </c>
      <c r="L58" s="109">
        <v>1</v>
      </c>
      <c r="M58" s="117">
        <v>133600</v>
      </c>
      <c r="N58" s="117">
        <v>334</v>
      </c>
      <c r="O58" s="117">
        <v>0</v>
      </c>
      <c r="P58" s="120">
        <v>0</v>
      </c>
      <c r="Q58" s="120">
        <v>0</v>
      </c>
      <c r="R58" s="120">
        <v>0</v>
      </c>
      <c r="S58" s="117">
        <v>133600</v>
      </c>
      <c r="T58" s="117">
        <v>131997</v>
      </c>
      <c r="U58" s="117">
        <v>131997</v>
      </c>
      <c r="V58" s="117">
        <v>125397</v>
      </c>
      <c r="W58" s="117">
        <v>6600</v>
      </c>
      <c r="X58" s="117">
        <v>131997</v>
      </c>
      <c r="Y58" s="117">
        <v>0</v>
      </c>
      <c r="Z58" s="117">
        <v>133509</v>
      </c>
      <c r="AA58" s="117">
        <v>-1512</v>
      </c>
      <c r="AB58" s="117">
        <v>126834</v>
      </c>
      <c r="AC58" s="117">
        <v>5163</v>
      </c>
      <c r="AD58" s="117">
        <v>131997</v>
      </c>
      <c r="AE58">
        <v>0</v>
      </c>
    </row>
    <row r="59" spans="1:31" x14ac:dyDescent="0.35">
      <c r="A59">
        <v>896</v>
      </c>
      <c r="B59" t="s">
        <v>212</v>
      </c>
      <c r="C59" s="109">
        <v>904</v>
      </c>
      <c r="D59" s="107">
        <v>64.680945055783397</v>
      </c>
      <c r="E59" s="112">
        <v>13.976295479609254</v>
      </c>
      <c r="F59">
        <v>0</v>
      </c>
      <c r="G59" s="117">
        <v>0</v>
      </c>
      <c r="H59" s="109">
        <v>0</v>
      </c>
      <c r="I59" s="109">
        <v>0</v>
      </c>
      <c r="J59" s="117">
        <v>0</v>
      </c>
      <c r="K59" s="109">
        <v>0</v>
      </c>
      <c r="L59" s="109">
        <v>0</v>
      </c>
      <c r="M59" s="117">
        <v>0</v>
      </c>
      <c r="N59" s="117">
        <v>0</v>
      </c>
      <c r="O59" s="117">
        <v>0</v>
      </c>
      <c r="P59" s="120">
        <v>0</v>
      </c>
      <c r="Q59" s="120">
        <v>0</v>
      </c>
      <c r="R59" s="120">
        <v>0</v>
      </c>
      <c r="S59" s="117">
        <v>0</v>
      </c>
      <c r="T59" s="117">
        <v>0</v>
      </c>
      <c r="U59" s="117">
        <v>0</v>
      </c>
      <c r="V59" s="117">
        <v>0</v>
      </c>
      <c r="W59" s="117">
        <v>0</v>
      </c>
      <c r="X59" s="117">
        <v>0</v>
      </c>
      <c r="Y59" s="117">
        <v>0</v>
      </c>
      <c r="Z59" s="117">
        <v>0</v>
      </c>
      <c r="AA59" s="117">
        <v>0</v>
      </c>
      <c r="AB59" s="117">
        <v>0</v>
      </c>
      <c r="AC59" s="117">
        <v>0</v>
      </c>
      <c r="AD59" s="117">
        <v>0</v>
      </c>
      <c r="AE59">
        <v>0</v>
      </c>
    </row>
    <row r="60" spans="1:31" x14ac:dyDescent="0.35">
      <c r="A60">
        <v>903</v>
      </c>
      <c r="B60" t="s">
        <v>213</v>
      </c>
      <c r="C60" s="109">
        <v>908</v>
      </c>
      <c r="D60" s="107">
        <v>69.957834487102801</v>
      </c>
      <c r="E60" s="112">
        <v>12.979246808552885</v>
      </c>
      <c r="F60">
        <v>0</v>
      </c>
      <c r="G60" s="117">
        <v>0</v>
      </c>
      <c r="H60" s="109">
        <v>0</v>
      </c>
      <c r="I60" s="109">
        <v>0</v>
      </c>
      <c r="J60" s="117">
        <v>0</v>
      </c>
      <c r="K60" s="109">
        <v>0</v>
      </c>
      <c r="L60" s="109">
        <v>0</v>
      </c>
      <c r="M60" s="117">
        <v>0</v>
      </c>
      <c r="N60" s="117">
        <v>0</v>
      </c>
      <c r="O60" s="117">
        <v>0</v>
      </c>
      <c r="P60" s="120">
        <v>0</v>
      </c>
      <c r="Q60" s="120">
        <v>0</v>
      </c>
      <c r="R60" s="120">
        <v>0</v>
      </c>
      <c r="S60" s="117">
        <v>0</v>
      </c>
      <c r="T60" s="117">
        <v>0</v>
      </c>
      <c r="U60" s="117">
        <v>0</v>
      </c>
      <c r="V60" s="117">
        <v>0</v>
      </c>
      <c r="W60" s="117">
        <v>0</v>
      </c>
      <c r="X60" s="117">
        <v>0</v>
      </c>
      <c r="Y60" s="117">
        <v>0</v>
      </c>
      <c r="Z60" s="117">
        <v>0</v>
      </c>
      <c r="AA60" s="117">
        <v>0</v>
      </c>
      <c r="AB60" s="117">
        <v>0</v>
      </c>
      <c r="AC60" s="117">
        <v>0</v>
      </c>
      <c r="AD60" s="117">
        <v>0</v>
      </c>
      <c r="AE60">
        <v>0</v>
      </c>
    </row>
    <row r="61" spans="1:31" x14ac:dyDescent="0.35">
      <c r="A61">
        <v>910</v>
      </c>
      <c r="B61" t="s">
        <v>214</v>
      </c>
      <c r="C61" s="109">
        <v>1362</v>
      </c>
      <c r="D61" s="107">
        <v>179.030504568645</v>
      </c>
      <c r="E61" s="112">
        <v>7.6076420791059851</v>
      </c>
      <c r="F61">
        <v>0</v>
      </c>
      <c r="G61" s="117">
        <v>0</v>
      </c>
      <c r="H61" s="109">
        <v>0</v>
      </c>
      <c r="I61" s="109">
        <v>0</v>
      </c>
      <c r="J61" s="117">
        <v>0</v>
      </c>
      <c r="K61" s="109">
        <v>0</v>
      </c>
      <c r="L61" s="109">
        <v>0</v>
      </c>
      <c r="M61" s="117">
        <v>0</v>
      </c>
      <c r="N61" s="117">
        <v>0</v>
      </c>
      <c r="O61" s="117">
        <v>0</v>
      </c>
      <c r="P61" s="120">
        <v>0</v>
      </c>
      <c r="Q61" s="120">
        <v>0</v>
      </c>
      <c r="R61" s="120">
        <v>0</v>
      </c>
      <c r="S61" s="117">
        <v>0</v>
      </c>
      <c r="T61" s="117">
        <v>0</v>
      </c>
      <c r="U61" s="117">
        <v>0</v>
      </c>
      <c r="V61" s="117">
        <v>0</v>
      </c>
      <c r="W61" s="117">
        <v>0</v>
      </c>
      <c r="X61" s="117">
        <v>0</v>
      </c>
      <c r="Y61" s="117">
        <v>0</v>
      </c>
      <c r="Z61" s="117">
        <v>0</v>
      </c>
      <c r="AA61" s="117">
        <v>0</v>
      </c>
      <c r="AB61" s="117">
        <v>0</v>
      </c>
      <c r="AC61" s="117">
        <v>0</v>
      </c>
      <c r="AD61" s="117">
        <v>0</v>
      </c>
      <c r="AE61">
        <v>0</v>
      </c>
    </row>
    <row r="62" spans="1:31" x14ac:dyDescent="0.35">
      <c r="A62">
        <v>980</v>
      </c>
      <c r="B62" t="s">
        <v>32</v>
      </c>
      <c r="C62" s="109">
        <v>565</v>
      </c>
      <c r="D62" s="107">
        <v>117.144912688849</v>
      </c>
      <c r="E62" s="112">
        <v>4.8230860993571953</v>
      </c>
      <c r="F62">
        <v>1</v>
      </c>
      <c r="G62" s="117">
        <v>226000</v>
      </c>
      <c r="H62" s="109">
        <v>565</v>
      </c>
      <c r="I62" s="109">
        <v>0</v>
      </c>
      <c r="J62" s="117">
        <v>0</v>
      </c>
      <c r="K62" s="109">
        <v>0</v>
      </c>
      <c r="L62" s="109">
        <v>1</v>
      </c>
      <c r="M62" s="117">
        <v>226000</v>
      </c>
      <c r="N62" s="117">
        <v>565</v>
      </c>
      <c r="O62" s="117">
        <v>0</v>
      </c>
      <c r="P62" s="120">
        <v>0</v>
      </c>
      <c r="Q62" s="120">
        <v>0</v>
      </c>
      <c r="R62" s="120">
        <v>0</v>
      </c>
      <c r="S62" s="117">
        <v>226000</v>
      </c>
      <c r="T62" s="117">
        <v>223289</v>
      </c>
      <c r="U62" s="117">
        <v>223289</v>
      </c>
      <c r="V62" s="117">
        <v>212125</v>
      </c>
      <c r="W62" s="117">
        <v>11164</v>
      </c>
      <c r="X62" s="117">
        <v>223289</v>
      </c>
      <c r="Y62" s="117">
        <v>0</v>
      </c>
      <c r="Z62" s="117">
        <v>225846</v>
      </c>
      <c r="AA62" s="117">
        <v>-2557</v>
      </c>
      <c r="AB62" s="117">
        <v>214554</v>
      </c>
      <c r="AC62" s="117">
        <v>8735</v>
      </c>
      <c r="AD62" s="117">
        <v>223289</v>
      </c>
      <c r="AE62">
        <v>0</v>
      </c>
    </row>
    <row r="63" spans="1:31" x14ac:dyDescent="0.35">
      <c r="A63">
        <v>994</v>
      </c>
      <c r="B63" t="s">
        <v>33</v>
      </c>
      <c r="C63" s="109">
        <v>229</v>
      </c>
      <c r="D63" s="107">
        <v>90.368657047535095</v>
      </c>
      <c r="E63" s="112">
        <v>2.5340644365174421</v>
      </c>
      <c r="F63">
        <v>1</v>
      </c>
      <c r="G63" s="117">
        <v>91600</v>
      </c>
      <c r="H63" s="109">
        <v>229</v>
      </c>
      <c r="I63" s="109">
        <v>0</v>
      </c>
      <c r="J63" s="117">
        <v>0</v>
      </c>
      <c r="K63" s="109">
        <v>0</v>
      </c>
      <c r="L63" s="109">
        <v>1</v>
      </c>
      <c r="M63" s="117">
        <v>91600</v>
      </c>
      <c r="N63" s="117">
        <v>229</v>
      </c>
      <c r="O63" s="117">
        <v>0</v>
      </c>
      <c r="P63" s="120">
        <v>0</v>
      </c>
      <c r="Q63" s="120">
        <v>0</v>
      </c>
      <c r="R63" s="120">
        <v>0</v>
      </c>
      <c r="S63" s="117">
        <v>91600</v>
      </c>
      <c r="T63" s="117">
        <v>90501</v>
      </c>
      <c r="U63" s="117">
        <v>90501</v>
      </c>
      <c r="V63" s="117">
        <v>85976</v>
      </c>
      <c r="W63" s="117">
        <v>4525</v>
      </c>
      <c r="X63" s="117">
        <v>90501</v>
      </c>
      <c r="Y63" s="117">
        <v>0</v>
      </c>
      <c r="Z63" s="117">
        <v>91538</v>
      </c>
      <c r="AA63" s="117">
        <v>-1037</v>
      </c>
      <c r="AB63" s="117">
        <v>86961</v>
      </c>
      <c r="AC63" s="117">
        <v>3540</v>
      </c>
      <c r="AD63" s="117">
        <v>90501</v>
      </c>
      <c r="AE63">
        <v>0</v>
      </c>
    </row>
    <row r="64" spans="1:31" x14ac:dyDescent="0.35">
      <c r="A64">
        <v>1015</v>
      </c>
      <c r="B64" t="s">
        <v>215</v>
      </c>
      <c r="C64" s="109">
        <v>2999</v>
      </c>
      <c r="D64" s="107">
        <v>34.866838755457003</v>
      </c>
      <c r="E64" s="112">
        <v>86.012959793512309</v>
      </c>
      <c r="F64">
        <v>0</v>
      </c>
      <c r="G64" s="117">
        <v>0</v>
      </c>
      <c r="H64" s="109">
        <v>0</v>
      </c>
      <c r="I64" s="109">
        <v>0</v>
      </c>
      <c r="J64" s="117">
        <v>0</v>
      </c>
      <c r="K64" s="109">
        <v>0</v>
      </c>
      <c r="L64" s="109">
        <v>0</v>
      </c>
      <c r="M64" s="117">
        <v>0</v>
      </c>
      <c r="N64" s="117">
        <v>0</v>
      </c>
      <c r="O64" s="117">
        <v>0</v>
      </c>
      <c r="P64" s="120">
        <v>0</v>
      </c>
      <c r="Q64" s="120">
        <v>0</v>
      </c>
      <c r="R64" s="120">
        <v>0</v>
      </c>
      <c r="S64" s="117">
        <v>0</v>
      </c>
      <c r="T64" s="117">
        <v>0</v>
      </c>
      <c r="U64" s="117">
        <v>0</v>
      </c>
      <c r="V64" s="117">
        <v>0</v>
      </c>
      <c r="W64" s="117">
        <v>0</v>
      </c>
      <c r="X64" s="117">
        <v>0</v>
      </c>
      <c r="Y64" s="117">
        <v>0</v>
      </c>
      <c r="Z64" s="117">
        <v>0</v>
      </c>
      <c r="AA64" s="117">
        <v>0</v>
      </c>
      <c r="AB64" s="117">
        <v>0</v>
      </c>
      <c r="AC64" s="117">
        <v>0</v>
      </c>
      <c r="AD64" s="117">
        <v>0</v>
      </c>
      <c r="AE64">
        <v>0</v>
      </c>
    </row>
    <row r="65" spans="1:31" x14ac:dyDescent="0.35">
      <c r="A65">
        <v>1029</v>
      </c>
      <c r="B65" t="s">
        <v>216</v>
      </c>
      <c r="C65" s="109">
        <v>954</v>
      </c>
      <c r="D65" s="107">
        <v>37.924980788828996</v>
      </c>
      <c r="E65" s="112">
        <v>25.15492375097012</v>
      </c>
      <c r="F65">
        <v>0</v>
      </c>
      <c r="G65" s="117">
        <v>0</v>
      </c>
      <c r="H65" s="109">
        <v>0</v>
      </c>
      <c r="I65" s="109">
        <v>0</v>
      </c>
      <c r="J65" s="117">
        <v>0</v>
      </c>
      <c r="K65" s="109">
        <v>0</v>
      </c>
      <c r="L65" s="109">
        <v>0</v>
      </c>
      <c r="M65" s="117">
        <v>0</v>
      </c>
      <c r="N65" s="117">
        <v>0</v>
      </c>
      <c r="O65" s="117">
        <v>0</v>
      </c>
      <c r="P65" s="120">
        <v>0</v>
      </c>
      <c r="Q65" s="120">
        <v>0</v>
      </c>
      <c r="R65" s="120">
        <v>0</v>
      </c>
      <c r="S65" s="117">
        <v>0</v>
      </c>
      <c r="T65" s="117">
        <v>0</v>
      </c>
      <c r="U65" s="117">
        <v>0</v>
      </c>
      <c r="V65" s="117">
        <v>0</v>
      </c>
      <c r="W65" s="117">
        <v>0</v>
      </c>
      <c r="X65" s="117">
        <v>0</v>
      </c>
      <c r="Y65" s="117">
        <v>0</v>
      </c>
      <c r="Z65" s="117">
        <v>0</v>
      </c>
      <c r="AA65" s="117">
        <v>0</v>
      </c>
      <c r="AB65" s="117">
        <v>0</v>
      </c>
      <c r="AC65" s="117">
        <v>0</v>
      </c>
      <c r="AD65" s="117">
        <v>0</v>
      </c>
      <c r="AE65">
        <v>0</v>
      </c>
    </row>
    <row r="66" spans="1:31" x14ac:dyDescent="0.35">
      <c r="A66">
        <v>1071</v>
      </c>
      <c r="B66" t="s">
        <v>34</v>
      </c>
      <c r="C66" s="109">
        <v>735</v>
      </c>
      <c r="D66" s="107">
        <v>737.22772035703804</v>
      </c>
      <c r="E66" s="112">
        <v>0.99697824661834589</v>
      </c>
      <c r="F66">
        <v>1</v>
      </c>
      <c r="G66" s="117">
        <v>294000</v>
      </c>
      <c r="H66" s="109">
        <v>735</v>
      </c>
      <c r="I66" s="109">
        <v>0</v>
      </c>
      <c r="J66" s="117">
        <v>0</v>
      </c>
      <c r="K66" s="109">
        <v>0</v>
      </c>
      <c r="L66" s="109">
        <v>1</v>
      </c>
      <c r="M66" s="117">
        <v>294000</v>
      </c>
      <c r="N66" s="117">
        <v>735</v>
      </c>
      <c r="O66" s="117">
        <v>0</v>
      </c>
      <c r="P66" s="120">
        <v>0</v>
      </c>
      <c r="Q66" s="120">
        <v>0</v>
      </c>
      <c r="R66" s="120">
        <v>0</v>
      </c>
      <c r="S66" s="117">
        <v>294000</v>
      </c>
      <c r="T66" s="117">
        <v>290473</v>
      </c>
      <c r="U66" s="117">
        <v>290473</v>
      </c>
      <c r="V66" s="117">
        <v>275949</v>
      </c>
      <c r="W66" s="117">
        <v>14524</v>
      </c>
      <c r="X66" s="117">
        <v>290473</v>
      </c>
      <c r="Y66" s="117">
        <v>0</v>
      </c>
      <c r="Z66" s="117">
        <v>293800</v>
      </c>
      <c r="AA66" s="117">
        <v>-3327</v>
      </c>
      <c r="AB66" s="117">
        <v>279110</v>
      </c>
      <c r="AC66" s="117">
        <v>11363</v>
      </c>
      <c r="AD66" s="117">
        <v>290473</v>
      </c>
      <c r="AE66">
        <v>0</v>
      </c>
    </row>
    <row r="67" spans="1:31" x14ac:dyDescent="0.35">
      <c r="A67">
        <v>1080</v>
      </c>
      <c r="B67" t="s">
        <v>417</v>
      </c>
      <c r="C67" s="109">
        <v>1030</v>
      </c>
      <c r="D67" s="107">
        <v>254.76742996393901</v>
      </c>
      <c r="E67" s="112">
        <v>4.0429029729027413</v>
      </c>
      <c r="F67">
        <v>0</v>
      </c>
      <c r="G67" s="117">
        <v>0</v>
      </c>
      <c r="H67" s="109">
        <v>0</v>
      </c>
      <c r="I67" s="109">
        <v>0</v>
      </c>
      <c r="J67" s="117">
        <v>0</v>
      </c>
      <c r="K67" s="109">
        <v>0</v>
      </c>
      <c r="L67" s="109">
        <v>0</v>
      </c>
      <c r="M67" s="117">
        <v>0</v>
      </c>
      <c r="N67" s="117">
        <v>0</v>
      </c>
      <c r="O67" s="117">
        <v>0</v>
      </c>
      <c r="P67" s="120">
        <v>0</v>
      </c>
      <c r="Q67" s="120">
        <v>0</v>
      </c>
      <c r="R67" s="120">
        <v>0</v>
      </c>
      <c r="S67" s="117">
        <v>0</v>
      </c>
      <c r="T67" s="117">
        <v>0</v>
      </c>
      <c r="U67" s="117">
        <v>0</v>
      </c>
      <c r="V67" s="117">
        <v>0</v>
      </c>
      <c r="W67" s="117">
        <v>0</v>
      </c>
      <c r="X67" s="117">
        <v>0</v>
      </c>
      <c r="Y67" s="117">
        <v>0</v>
      </c>
      <c r="Z67" s="117">
        <v>0</v>
      </c>
      <c r="AA67" s="117">
        <v>0</v>
      </c>
      <c r="AB67" s="117">
        <v>0</v>
      </c>
      <c r="AC67" s="117">
        <v>0</v>
      </c>
      <c r="AD67" s="117">
        <v>0</v>
      </c>
      <c r="AE67">
        <v>0</v>
      </c>
    </row>
    <row r="68" spans="1:31" x14ac:dyDescent="0.35">
      <c r="A68">
        <v>1085</v>
      </c>
      <c r="B68" t="s">
        <v>217</v>
      </c>
      <c r="C68" s="109">
        <v>1082</v>
      </c>
      <c r="D68" s="107">
        <v>103.268770722432</v>
      </c>
      <c r="E68" s="112">
        <v>10.477514087082751</v>
      </c>
      <c r="F68">
        <v>0</v>
      </c>
      <c r="G68" s="117">
        <v>0</v>
      </c>
      <c r="H68" s="109">
        <v>0</v>
      </c>
      <c r="I68" s="109">
        <v>0</v>
      </c>
      <c r="J68" s="117">
        <v>0</v>
      </c>
      <c r="K68" s="109">
        <v>0</v>
      </c>
      <c r="L68" s="109">
        <v>0</v>
      </c>
      <c r="M68" s="117">
        <v>0</v>
      </c>
      <c r="N68" s="117">
        <v>0</v>
      </c>
      <c r="O68" s="117">
        <v>0</v>
      </c>
      <c r="P68" s="120">
        <v>0</v>
      </c>
      <c r="Q68" s="120">
        <v>0</v>
      </c>
      <c r="R68" s="120">
        <v>0</v>
      </c>
      <c r="S68" s="117">
        <v>0</v>
      </c>
      <c r="T68" s="117">
        <v>0</v>
      </c>
      <c r="U68" s="117">
        <v>0</v>
      </c>
      <c r="V68" s="117">
        <v>0</v>
      </c>
      <c r="W68" s="117">
        <v>0</v>
      </c>
      <c r="X68" s="117">
        <v>0</v>
      </c>
      <c r="Y68" s="117">
        <v>0</v>
      </c>
      <c r="Z68" s="117">
        <v>0</v>
      </c>
      <c r="AA68" s="117">
        <v>0</v>
      </c>
      <c r="AB68" s="117">
        <v>0</v>
      </c>
      <c r="AC68" s="117">
        <v>0</v>
      </c>
      <c r="AD68" s="117">
        <v>0</v>
      </c>
      <c r="AE68">
        <v>0</v>
      </c>
    </row>
    <row r="69" spans="1:31" x14ac:dyDescent="0.35">
      <c r="A69">
        <v>1092</v>
      </c>
      <c r="B69" t="s">
        <v>418</v>
      </c>
      <c r="C69" s="109">
        <v>4844</v>
      </c>
      <c r="D69" s="107">
        <v>225.525317524505</v>
      </c>
      <c r="E69" s="112">
        <v>21.478741514125851</v>
      </c>
      <c r="F69">
        <v>0</v>
      </c>
      <c r="G69" s="117">
        <v>0</v>
      </c>
      <c r="H69" s="109">
        <v>0</v>
      </c>
      <c r="I69" s="109">
        <v>0</v>
      </c>
      <c r="J69" s="117">
        <v>0</v>
      </c>
      <c r="K69" s="109">
        <v>0</v>
      </c>
      <c r="L69" s="109">
        <v>0</v>
      </c>
      <c r="M69" s="117">
        <v>0</v>
      </c>
      <c r="N69" s="117">
        <v>0</v>
      </c>
      <c r="O69" s="117">
        <v>0</v>
      </c>
      <c r="P69" s="120">
        <v>0</v>
      </c>
      <c r="Q69" s="120">
        <v>0</v>
      </c>
      <c r="R69" s="120">
        <v>0</v>
      </c>
      <c r="S69" s="117">
        <v>0</v>
      </c>
      <c r="T69" s="117">
        <v>0</v>
      </c>
      <c r="U69" s="117">
        <v>0</v>
      </c>
      <c r="V69" s="117">
        <v>0</v>
      </c>
      <c r="W69" s="117">
        <v>0</v>
      </c>
      <c r="X69" s="117">
        <v>0</v>
      </c>
      <c r="Y69" s="117">
        <v>0</v>
      </c>
      <c r="Z69" s="117">
        <v>0</v>
      </c>
      <c r="AA69" s="117">
        <v>0</v>
      </c>
      <c r="AB69" s="117">
        <v>0</v>
      </c>
      <c r="AC69" s="117">
        <v>0</v>
      </c>
      <c r="AD69" s="117">
        <v>0</v>
      </c>
      <c r="AE69">
        <v>0</v>
      </c>
    </row>
    <row r="70" spans="1:31" x14ac:dyDescent="0.35">
      <c r="A70">
        <v>1120</v>
      </c>
      <c r="B70" t="s">
        <v>35</v>
      </c>
      <c r="C70" s="109">
        <v>290</v>
      </c>
      <c r="D70" s="107">
        <v>57.256060403427199</v>
      </c>
      <c r="E70" s="112">
        <v>5.0649660133207721</v>
      </c>
      <c r="F70">
        <v>1</v>
      </c>
      <c r="G70" s="117">
        <v>116000</v>
      </c>
      <c r="H70" s="109">
        <v>290</v>
      </c>
      <c r="I70" s="109">
        <v>0</v>
      </c>
      <c r="J70" s="117">
        <v>0</v>
      </c>
      <c r="K70" s="109">
        <v>0</v>
      </c>
      <c r="L70" s="109">
        <v>1</v>
      </c>
      <c r="M70" s="117">
        <v>116000</v>
      </c>
      <c r="N70" s="117">
        <v>290</v>
      </c>
      <c r="O70" s="117">
        <v>0</v>
      </c>
      <c r="P70" s="120">
        <v>0</v>
      </c>
      <c r="Q70" s="120">
        <v>0</v>
      </c>
      <c r="R70" s="120">
        <v>0</v>
      </c>
      <c r="S70" s="117">
        <v>116000</v>
      </c>
      <c r="T70" s="117">
        <v>114608</v>
      </c>
      <c r="U70" s="117">
        <v>114608</v>
      </c>
      <c r="V70" s="117">
        <v>108878</v>
      </c>
      <c r="W70" s="117">
        <v>5730</v>
      </c>
      <c r="X70" s="117">
        <v>114608</v>
      </c>
      <c r="Y70" s="117">
        <v>0</v>
      </c>
      <c r="Z70" s="117">
        <v>115921</v>
      </c>
      <c r="AA70" s="117">
        <v>-1313</v>
      </c>
      <c r="AB70" s="117">
        <v>110125</v>
      </c>
      <c r="AC70" s="117">
        <v>4483</v>
      </c>
      <c r="AD70" s="117">
        <v>114608</v>
      </c>
      <c r="AE70">
        <v>0</v>
      </c>
    </row>
    <row r="71" spans="1:31" x14ac:dyDescent="0.35">
      <c r="A71">
        <v>1127</v>
      </c>
      <c r="B71" t="s">
        <v>36</v>
      </c>
      <c r="C71" s="109">
        <v>594</v>
      </c>
      <c r="D71" s="107">
        <v>107.70962098567</v>
      </c>
      <c r="E71" s="112">
        <v>5.5148276872966386</v>
      </c>
      <c r="F71">
        <v>1</v>
      </c>
      <c r="G71" s="117">
        <v>237600</v>
      </c>
      <c r="H71" s="109">
        <v>594</v>
      </c>
      <c r="I71" s="109">
        <v>0</v>
      </c>
      <c r="J71" s="117">
        <v>0</v>
      </c>
      <c r="K71" s="109">
        <v>0</v>
      </c>
      <c r="L71" s="109">
        <v>1</v>
      </c>
      <c r="M71" s="117">
        <v>237600</v>
      </c>
      <c r="N71" s="117">
        <v>594</v>
      </c>
      <c r="O71" s="117">
        <v>0</v>
      </c>
      <c r="P71" s="120">
        <v>0</v>
      </c>
      <c r="Q71" s="120">
        <v>0</v>
      </c>
      <c r="R71" s="120">
        <v>0</v>
      </c>
      <c r="S71" s="117">
        <v>237600</v>
      </c>
      <c r="T71" s="117">
        <v>234750</v>
      </c>
      <c r="U71" s="117">
        <v>234750</v>
      </c>
      <c r="V71" s="117">
        <v>223013</v>
      </c>
      <c r="W71" s="117">
        <v>11737</v>
      </c>
      <c r="X71" s="117">
        <v>234750</v>
      </c>
      <c r="Y71" s="117">
        <v>0</v>
      </c>
      <c r="Z71" s="117">
        <v>237439</v>
      </c>
      <c r="AA71" s="117">
        <v>-2689</v>
      </c>
      <c r="AB71" s="117">
        <v>225567</v>
      </c>
      <c r="AC71" s="117">
        <v>9183</v>
      </c>
      <c r="AD71" s="117">
        <v>234750</v>
      </c>
      <c r="AE71">
        <v>0</v>
      </c>
    </row>
    <row r="72" spans="1:31" x14ac:dyDescent="0.35">
      <c r="A72">
        <v>1134</v>
      </c>
      <c r="B72" t="s">
        <v>37</v>
      </c>
      <c r="C72" s="109">
        <v>943</v>
      </c>
      <c r="D72" s="107">
        <v>111.548349583928</v>
      </c>
      <c r="E72" s="112">
        <v>8.4537333229703684</v>
      </c>
      <c r="F72">
        <v>0</v>
      </c>
      <c r="G72" s="117">
        <v>0</v>
      </c>
      <c r="H72" s="109">
        <v>0</v>
      </c>
      <c r="I72" s="109">
        <v>1</v>
      </c>
      <c r="J72" s="117">
        <v>94300</v>
      </c>
      <c r="K72" s="109">
        <v>943</v>
      </c>
      <c r="L72" s="109">
        <v>1</v>
      </c>
      <c r="M72" s="117">
        <v>94300</v>
      </c>
      <c r="N72" s="117">
        <v>943</v>
      </c>
      <c r="O72" s="117">
        <v>96500</v>
      </c>
      <c r="P72" s="120">
        <v>0</v>
      </c>
      <c r="Q72" s="120">
        <v>0</v>
      </c>
      <c r="R72" s="120">
        <v>0</v>
      </c>
      <c r="S72" s="117">
        <v>94300</v>
      </c>
      <c r="T72" s="117">
        <v>93169</v>
      </c>
      <c r="U72" s="117">
        <v>93169</v>
      </c>
      <c r="V72" s="117">
        <v>88511</v>
      </c>
      <c r="W72" s="117">
        <v>4658</v>
      </c>
      <c r="X72" s="117">
        <v>93169</v>
      </c>
      <c r="Y72" s="117">
        <v>0</v>
      </c>
      <c r="Z72" s="117">
        <v>94236</v>
      </c>
      <c r="AA72" s="117">
        <v>-1067</v>
      </c>
      <c r="AB72" s="117">
        <v>89524</v>
      </c>
      <c r="AC72" s="117">
        <v>3645</v>
      </c>
      <c r="AD72" s="117">
        <v>93169</v>
      </c>
      <c r="AE72">
        <v>0</v>
      </c>
    </row>
    <row r="73" spans="1:31" x14ac:dyDescent="0.35">
      <c r="A73">
        <v>1141</v>
      </c>
      <c r="B73" t="s">
        <v>218</v>
      </c>
      <c r="C73" s="109">
        <v>1240</v>
      </c>
      <c r="D73" s="107">
        <v>164.12708168980501</v>
      </c>
      <c r="E73" s="112">
        <v>7.5551212343101355</v>
      </c>
      <c r="F73">
        <v>0</v>
      </c>
      <c r="G73" s="117">
        <v>0</v>
      </c>
      <c r="H73" s="109">
        <v>0</v>
      </c>
      <c r="I73" s="109">
        <v>0</v>
      </c>
      <c r="J73" s="117">
        <v>0</v>
      </c>
      <c r="K73" s="109">
        <v>0</v>
      </c>
      <c r="L73" s="109">
        <v>0</v>
      </c>
      <c r="M73" s="117">
        <v>0</v>
      </c>
      <c r="N73" s="117">
        <v>0</v>
      </c>
      <c r="O73" s="117">
        <v>0</v>
      </c>
      <c r="P73" s="120">
        <v>0</v>
      </c>
      <c r="Q73" s="120">
        <v>0</v>
      </c>
      <c r="R73" s="120">
        <v>0</v>
      </c>
      <c r="S73" s="117">
        <v>0</v>
      </c>
      <c r="T73" s="117">
        <v>0</v>
      </c>
      <c r="U73" s="117">
        <v>0</v>
      </c>
      <c r="V73" s="117">
        <v>0</v>
      </c>
      <c r="W73" s="117">
        <v>0</v>
      </c>
      <c r="X73" s="117">
        <v>0</v>
      </c>
      <c r="Y73" s="117">
        <v>0</v>
      </c>
      <c r="Z73" s="117">
        <v>0</v>
      </c>
      <c r="AA73" s="117">
        <v>0</v>
      </c>
      <c r="AB73" s="117">
        <v>0</v>
      </c>
      <c r="AC73" s="117">
        <v>0</v>
      </c>
      <c r="AD73" s="117">
        <v>0</v>
      </c>
      <c r="AE73">
        <v>0</v>
      </c>
    </row>
    <row r="74" spans="1:31" x14ac:dyDescent="0.35">
      <c r="A74">
        <v>1155</v>
      </c>
      <c r="B74" t="s">
        <v>38</v>
      </c>
      <c r="C74" s="109">
        <v>550</v>
      </c>
      <c r="D74" s="107">
        <v>160.541129030505</v>
      </c>
      <c r="E74" s="112">
        <v>3.4259133676298767</v>
      </c>
      <c r="F74">
        <v>1</v>
      </c>
      <c r="G74" s="117">
        <v>220000</v>
      </c>
      <c r="H74" s="109">
        <v>550</v>
      </c>
      <c r="I74" s="109">
        <v>0</v>
      </c>
      <c r="J74" s="117">
        <v>0</v>
      </c>
      <c r="K74" s="109">
        <v>0</v>
      </c>
      <c r="L74" s="109">
        <v>1</v>
      </c>
      <c r="M74" s="117">
        <v>220000</v>
      </c>
      <c r="N74" s="117">
        <v>550</v>
      </c>
      <c r="O74" s="117">
        <v>0</v>
      </c>
      <c r="P74" s="120">
        <v>0</v>
      </c>
      <c r="Q74" s="120">
        <v>0</v>
      </c>
      <c r="R74" s="120">
        <v>0</v>
      </c>
      <c r="S74" s="117">
        <v>220000</v>
      </c>
      <c r="T74" s="117">
        <v>217361</v>
      </c>
      <c r="U74" s="117">
        <v>217361</v>
      </c>
      <c r="V74" s="117">
        <v>206493</v>
      </c>
      <c r="W74" s="117">
        <v>10868</v>
      </c>
      <c r="X74" s="117">
        <v>217361</v>
      </c>
      <c r="Y74" s="117">
        <v>0</v>
      </c>
      <c r="Z74" s="117">
        <v>219851</v>
      </c>
      <c r="AA74" s="117">
        <v>-2490</v>
      </c>
      <c r="AB74" s="117">
        <v>208858</v>
      </c>
      <c r="AC74" s="117">
        <v>8503</v>
      </c>
      <c r="AD74" s="117">
        <v>217361</v>
      </c>
      <c r="AE74">
        <v>0</v>
      </c>
    </row>
    <row r="75" spans="1:31" x14ac:dyDescent="0.35">
      <c r="A75">
        <v>1162</v>
      </c>
      <c r="B75" t="s">
        <v>39</v>
      </c>
      <c r="C75" s="109">
        <v>988</v>
      </c>
      <c r="D75" s="107">
        <v>163.40353176256599</v>
      </c>
      <c r="E75" s="112">
        <v>6.0463809401354709</v>
      </c>
      <c r="F75">
        <v>0</v>
      </c>
      <c r="G75" s="117">
        <v>0</v>
      </c>
      <c r="H75" s="109">
        <v>0</v>
      </c>
      <c r="I75" s="109">
        <v>1</v>
      </c>
      <c r="J75" s="117">
        <v>98800</v>
      </c>
      <c r="K75" s="109">
        <v>988</v>
      </c>
      <c r="L75" s="109">
        <v>1</v>
      </c>
      <c r="M75" s="117">
        <v>98800</v>
      </c>
      <c r="N75" s="117">
        <v>988</v>
      </c>
      <c r="O75" s="117">
        <v>98600</v>
      </c>
      <c r="P75" s="120">
        <v>0</v>
      </c>
      <c r="Q75" s="120">
        <v>0</v>
      </c>
      <c r="R75" s="120">
        <v>0</v>
      </c>
      <c r="S75" s="117">
        <v>98800</v>
      </c>
      <c r="T75" s="117">
        <v>97615</v>
      </c>
      <c r="U75" s="117">
        <v>97615</v>
      </c>
      <c r="V75" s="117">
        <v>92734</v>
      </c>
      <c r="W75" s="117">
        <v>4881</v>
      </c>
      <c r="X75" s="117">
        <v>97615</v>
      </c>
      <c r="Y75" s="117">
        <v>0</v>
      </c>
      <c r="Z75" s="117">
        <v>98733</v>
      </c>
      <c r="AA75" s="117">
        <v>-1118</v>
      </c>
      <c r="AB75" s="117">
        <v>93796</v>
      </c>
      <c r="AC75" s="117">
        <v>3819</v>
      </c>
      <c r="AD75" s="117">
        <v>97615</v>
      </c>
      <c r="AE75">
        <v>0</v>
      </c>
    </row>
    <row r="76" spans="1:31" x14ac:dyDescent="0.35">
      <c r="A76">
        <v>1169</v>
      </c>
      <c r="B76" t="s">
        <v>40</v>
      </c>
      <c r="C76" s="109">
        <v>720</v>
      </c>
      <c r="D76" s="107">
        <v>191.67098755515801</v>
      </c>
      <c r="E76" s="112">
        <v>3.7564370548923187</v>
      </c>
      <c r="F76">
        <v>1</v>
      </c>
      <c r="G76" s="117">
        <v>288000</v>
      </c>
      <c r="H76" s="109">
        <v>720</v>
      </c>
      <c r="I76" s="109">
        <v>0</v>
      </c>
      <c r="J76" s="117">
        <v>0</v>
      </c>
      <c r="K76" s="109">
        <v>0</v>
      </c>
      <c r="L76" s="109">
        <v>1</v>
      </c>
      <c r="M76" s="117">
        <v>288000</v>
      </c>
      <c r="N76" s="117">
        <v>720</v>
      </c>
      <c r="O76" s="117">
        <v>0</v>
      </c>
      <c r="P76" s="120">
        <v>0</v>
      </c>
      <c r="Q76" s="120">
        <v>0</v>
      </c>
      <c r="R76" s="120">
        <v>0</v>
      </c>
      <c r="S76" s="117">
        <v>288000</v>
      </c>
      <c r="T76" s="117">
        <v>284545</v>
      </c>
      <c r="U76" s="117">
        <v>284545</v>
      </c>
      <c r="V76" s="117">
        <v>270318</v>
      </c>
      <c r="W76" s="117">
        <v>14227</v>
      </c>
      <c r="X76" s="117">
        <v>284545</v>
      </c>
      <c r="Y76" s="117">
        <v>0</v>
      </c>
      <c r="Z76" s="117">
        <v>287804</v>
      </c>
      <c r="AA76" s="117">
        <v>-3259</v>
      </c>
      <c r="AB76" s="117">
        <v>273414</v>
      </c>
      <c r="AC76" s="117">
        <v>11131</v>
      </c>
      <c r="AD76" s="117">
        <v>284545</v>
      </c>
      <c r="AE76">
        <v>0</v>
      </c>
    </row>
    <row r="77" spans="1:31" x14ac:dyDescent="0.35">
      <c r="A77">
        <v>1176</v>
      </c>
      <c r="B77" t="s">
        <v>41</v>
      </c>
      <c r="C77" s="109">
        <v>745</v>
      </c>
      <c r="D77" s="107">
        <v>183.50417982154201</v>
      </c>
      <c r="E77" s="112">
        <v>4.0598530274597193</v>
      </c>
      <c r="F77">
        <v>1</v>
      </c>
      <c r="G77" s="117">
        <v>298000</v>
      </c>
      <c r="H77" s="109">
        <v>745</v>
      </c>
      <c r="I77" s="109">
        <v>0</v>
      </c>
      <c r="J77" s="117">
        <v>0</v>
      </c>
      <c r="K77" s="109">
        <v>0</v>
      </c>
      <c r="L77" s="109">
        <v>1</v>
      </c>
      <c r="M77" s="117">
        <v>298000</v>
      </c>
      <c r="N77" s="117">
        <v>745</v>
      </c>
      <c r="O77" s="117">
        <v>77300</v>
      </c>
      <c r="P77" s="120">
        <v>0</v>
      </c>
      <c r="Q77" s="120">
        <v>0</v>
      </c>
      <c r="R77" s="120">
        <v>0</v>
      </c>
      <c r="S77" s="117">
        <v>298000</v>
      </c>
      <c r="T77" s="117">
        <v>294425</v>
      </c>
      <c r="U77" s="117">
        <v>294425</v>
      </c>
      <c r="V77" s="117">
        <v>279704</v>
      </c>
      <c r="W77" s="117">
        <v>14721</v>
      </c>
      <c r="X77" s="117">
        <v>294425</v>
      </c>
      <c r="Y77" s="117">
        <v>0</v>
      </c>
      <c r="Z77" s="117">
        <v>76648</v>
      </c>
      <c r="AA77" s="117">
        <v>217777</v>
      </c>
      <c r="AB77" s="117">
        <v>72816</v>
      </c>
      <c r="AC77" s="117">
        <v>221609</v>
      </c>
      <c r="AD77" s="117">
        <v>294425</v>
      </c>
      <c r="AE77">
        <v>0</v>
      </c>
    </row>
    <row r="78" spans="1:31" x14ac:dyDescent="0.35">
      <c r="A78">
        <v>1183</v>
      </c>
      <c r="B78" t="s">
        <v>219</v>
      </c>
      <c r="C78" s="109">
        <v>1187</v>
      </c>
      <c r="D78" s="107">
        <v>132.787412713451</v>
      </c>
      <c r="E78" s="112">
        <v>8.9391002938018698</v>
      </c>
      <c r="F78">
        <v>0</v>
      </c>
      <c r="G78" s="117">
        <v>0</v>
      </c>
      <c r="H78" s="109">
        <v>0</v>
      </c>
      <c r="I78" s="109">
        <v>0</v>
      </c>
      <c r="J78" s="117">
        <v>0</v>
      </c>
      <c r="K78" s="109">
        <v>0</v>
      </c>
      <c r="L78" s="109">
        <v>0</v>
      </c>
      <c r="M78" s="117">
        <v>0</v>
      </c>
      <c r="N78" s="117">
        <v>0</v>
      </c>
      <c r="O78" s="117">
        <v>0</v>
      </c>
      <c r="P78" s="120">
        <v>0</v>
      </c>
      <c r="Q78" s="120">
        <v>0</v>
      </c>
      <c r="R78" s="120">
        <v>0</v>
      </c>
      <c r="S78" s="117">
        <v>0</v>
      </c>
      <c r="T78" s="117">
        <v>0</v>
      </c>
      <c r="U78" s="117">
        <v>0</v>
      </c>
      <c r="V78" s="117">
        <v>0</v>
      </c>
      <c r="W78" s="117">
        <v>0</v>
      </c>
      <c r="X78" s="117">
        <v>0</v>
      </c>
      <c r="Y78" s="117">
        <v>0</v>
      </c>
      <c r="Z78" s="117">
        <v>0</v>
      </c>
      <c r="AA78" s="117">
        <v>0</v>
      </c>
      <c r="AB78" s="117">
        <v>0</v>
      </c>
      <c r="AC78" s="117">
        <v>0</v>
      </c>
      <c r="AD78" s="117">
        <v>0</v>
      </c>
      <c r="AE78">
        <v>0</v>
      </c>
    </row>
    <row r="79" spans="1:31" x14ac:dyDescent="0.35">
      <c r="A79">
        <v>1204</v>
      </c>
      <c r="B79" t="s">
        <v>42</v>
      </c>
      <c r="C79" s="109">
        <v>421</v>
      </c>
      <c r="D79" s="107">
        <v>101.001104753655</v>
      </c>
      <c r="E79" s="112">
        <v>4.1682712384862795</v>
      </c>
      <c r="F79">
        <v>1</v>
      </c>
      <c r="G79" s="117">
        <v>168400</v>
      </c>
      <c r="H79" s="109">
        <v>421</v>
      </c>
      <c r="I79" s="109">
        <v>0</v>
      </c>
      <c r="J79" s="117">
        <v>0</v>
      </c>
      <c r="K79" s="109">
        <v>0</v>
      </c>
      <c r="L79" s="109">
        <v>1</v>
      </c>
      <c r="M79" s="117">
        <v>168400</v>
      </c>
      <c r="N79" s="117">
        <v>421</v>
      </c>
      <c r="O79" s="117">
        <v>0</v>
      </c>
      <c r="P79" s="120">
        <v>0</v>
      </c>
      <c r="Q79" s="120">
        <v>0</v>
      </c>
      <c r="R79" s="120">
        <v>0</v>
      </c>
      <c r="S79" s="117">
        <v>168400</v>
      </c>
      <c r="T79" s="117">
        <v>166380</v>
      </c>
      <c r="U79" s="117">
        <v>166380</v>
      </c>
      <c r="V79" s="117">
        <v>158061</v>
      </c>
      <c r="W79" s="117">
        <v>8319</v>
      </c>
      <c r="X79" s="117">
        <v>166380</v>
      </c>
      <c r="Y79" s="117">
        <v>0</v>
      </c>
      <c r="Z79" s="117">
        <v>168286</v>
      </c>
      <c r="AA79" s="117">
        <v>-1906</v>
      </c>
      <c r="AB79" s="117">
        <v>159872</v>
      </c>
      <c r="AC79" s="117">
        <v>6508</v>
      </c>
      <c r="AD79" s="117">
        <v>166380</v>
      </c>
      <c r="AE79">
        <v>0</v>
      </c>
    </row>
    <row r="80" spans="1:31" x14ac:dyDescent="0.35">
      <c r="A80">
        <v>1218</v>
      </c>
      <c r="B80" t="s">
        <v>43</v>
      </c>
      <c r="C80" s="109">
        <v>872</v>
      </c>
      <c r="D80" s="107">
        <v>529.53130875693103</v>
      </c>
      <c r="E80" s="112">
        <v>1.6467392684429001</v>
      </c>
      <c r="F80">
        <v>0</v>
      </c>
      <c r="G80" s="117">
        <v>0</v>
      </c>
      <c r="H80" s="109">
        <v>0</v>
      </c>
      <c r="I80" s="109">
        <v>1</v>
      </c>
      <c r="J80" s="117">
        <v>87200</v>
      </c>
      <c r="K80" s="109">
        <v>872</v>
      </c>
      <c r="L80" s="109">
        <v>1</v>
      </c>
      <c r="M80" s="117">
        <v>87200</v>
      </c>
      <c r="N80" s="117">
        <v>872</v>
      </c>
      <c r="O80" s="117">
        <v>88100</v>
      </c>
      <c r="P80" s="120">
        <v>0</v>
      </c>
      <c r="Q80" s="120">
        <v>0</v>
      </c>
      <c r="R80" s="120">
        <v>0</v>
      </c>
      <c r="S80" s="117">
        <v>87200</v>
      </c>
      <c r="T80" s="117">
        <v>86154</v>
      </c>
      <c r="U80" s="117">
        <v>86154</v>
      </c>
      <c r="V80" s="117">
        <v>81846</v>
      </c>
      <c r="W80" s="117">
        <v>4308</v>
      </c>
      <c r="X80" s="117">
        <v>86154</v>
      </c>
      <c r="Y80" s="117">
        <v>0</v>
      </c>
      <c r="Z80" s="117">
        <v>87141</v>
      </c>
      <c r="AA80" s="117">
        <v>-987</v>
      </c>
      <c r="AB80" s="117">
        <v>82784</v>
      </c>
      <c r="AC80" s="117">
        <v>3370</v>
      </c>
      <c r="AD80" s="117">
        <v>86154</v>
      </c>
      <c r="AE80">
        <v>0</v>
      </c>
    </row>
    <row r="81" spans="1:31" x14ac:dyDescent="0.35">
      <c r="A81">
        <v>1232</v>
      </c>
      <c r="B81" t="s">
        <v>44</v>
      </c>
      <c r="C81" s="109">
        <v>775</v>
      </c>
      <c r="D81" s="107">
        <v>285.276991398821</v>
      </c>
      <c r="E81" s="112">
        <v>2.7166579267394888</v>
      </c>
      <c r="F81">
        <v>0</v>
      </c>
      <c r="G81" s="117">
        <v>0</v>
      </c>
      <c r="H81" s="109">
        <v>0</v>
      </c>
      <c r="I81" s="109">
        <v>1</v>
      </c>
      <c r="J81" s="117">
        <v>77500</v>
      </c>
      <c r="K81" s="109">
        <v>775</v>
      </c>
      <c r="L81" s="109">
        <v>1</v>
      </c>
      <c r="M81" s="117">
        <v>77500</v>
      </c>
      <c r="N81" s="117">
        <v>775</v>
      </c>
      <c r="O81" s="117">
        <v>79400</v>
      </c>
      <c r="P81" s="120">
        <v>0</v>
      </c>
      <c r="Q81" s="120">
        <v>0</v>
      </c>
      <c r="R81" s="120">
        <v>0</v>
      </c>
      <c r="S81" s="117">
        <v>77500</v>
      </c>
      <c r="T81" s="117">
        <v>76570</v>
      </c>
      <c r="U81" s="117">
        <v>76570</v>
      </c>
      <c r="V81" s="117">
        <v>72742</v>
      </c>
      <c r="W81" s="117">
        <v>3828</v>
      </c>
      <c r="X81" s="117">
        <v>76570</v>
      </c>
      <c r="Y81" s="117">
        <v>0</v>
      </c>
      <c r="Z81" s="117">
        <v>77547</v>
      </c>
      <c r="AA81" s="117">
        <v>-977</v>
      </c>
      <c r="AB81" s="117">
        <v>73670</v>
      </c>
      <c r="AC81" s="117">
        <v>2900</v>
      </c>
      <c r="AD81" s="117">
        <v>76570</v>
      </c>
      <c r="AE81">
        <v>0</v>
      </c>
    </row>
    <row r="82" spans="1:31" x14ac:dyDescent="0.35">
      <c r="A82">
        <v>1246</v>
      </c>
      <c r="B82" t="s">
        <v>45</v>
      </c>
      <c r="C82" s="109">
        <v>631</v>
      </c>
      <c r="D82" s="107">
        <v>78.569836844384398</v>
      </c>
      <c r="E82" s="112">
        <v>8.0310717871256383</v>
      </c>
      <c r="F82">
        <v>1</v>
      </c>
      <c r="G82" s="117">
        <v>252400</v>
      </c>
      <c r="H82" s="109">
        <v>631</v>
      </c>
      <c r="I82" s="109">
        <v>0</v>
      </c>
      <c r="J82" s="117">
        <v>0</v>
      </c>
      <c r="K82" s="109">
        <v>0</v>
      </c>
      <c r="L82" s="109">
        <v>1</v>
      </c>
      <c r="M82" s="117">
        <v>252400</v>
      </c>
      <c r="N82" s="117">
        <v>631</v>
      </c>
      <c r="O82" s="117">
        <v>0</v>
      </c>
      <c r="P82" s="120">
        <v>0</v>
      </c>
      <c r="Q82" s="120">
        <v>0</v>
      </c>
      <c r="R82" s="120">
        <v>0</v>
      </c>
      <c r="S82" s="117">
        <v>252400</v>
      </c>
      <c r="T82" s="117">
        <v>249372</v>
      </c>
      <c r="U82" s="117">
        <v>249372</v>
      </c>
      <c r="V82" s="117">
        <v>236903</v>
      </c>
      <c r="W82" s="117">
        <v>12469</v>
      </c>
      <c r="X82" s="117">
        <v>249372</v>
      </c>
      <c r="Y82" s="117">
        <v>0</v>
      </c>
      <c r="Z82" s="117">
        <v>252229</v>
      </c>
      <c r="AA82" s="117">
        <v>-2857</v>
      </c>
      <c r="AB82" s="117">
        <v>239618</v>
      </c>
      <c r="AC82" s="117">
        <v>9754</v>
      </c>
      <c r="AD82" s="117">
        <v>249372</v>
      </c>
      <c r="AE82">
        <v>0</v>
      </c>
    </row>
    <row r="83" spans="1:31" x14ac:dyDescent="0.35">
      <c r="A83">
        <v>1253</v>
      </c>
      <c r="B83" t="s">
        <v>220</v>
      </c>
      <c r="C83" s="109">
        <v>2230</v>
      </c>
      <c r="D83" s="107">
        <v>4.7778552683564097</v>
      </c>
      <c r="E83" s="112">
        <v>466.73661606479004</v>
      </c>
      <c r="F83">
        <v>0</v>
      </c>
      <c r="G83" s="117">
        <v>0</v>
      </c>
      <c r="H83" s="109">
        <v>0</v>
      </c>
      <c r="I83" s="109">
        <v>0</v>
      </c>
      <c r="J83" s="117">
        <v>0</v>
      </c>
      <c r="K83" s="109">
        <v>0</v>
      </c>
      <c r="L83" s="109">
        <v>0</v>
      </c>
      <c r="M83" s="117">
        <v>0</v>
      </c>
      <c r="N83" s="117">
        <v>0</v>
      </c>
      <c r="O83" s="117">
        <v>0</v>
      </c>
      <c r="P83" s="120">
        <v>0</v>
      </c>
      <c r="Q83" s="120">
        <v>0</v>
      </c>
      <c r="R83" s="120">
        <v>0</v>
      </c>
      <c r="S83" s="117">
        <v>0</v>
      </c>
      <c r="T83" s="117">
        <v>0</v>
      </c>
      <c r="U83" s="117">
        <v>0</v>
      </c>
      <c r="V83" s="117">
        <v>0</v>
      </c>
      <c r="W83" s="117">
        <v>0</v>
      </c>
      <c r="X83" s="117">
        <v>0</v>
      </c>
      <c r="Y83" s="117">
        <v>0</v>
      </c>
      <c r="Z83" s="117">
        <v>0</v>
      </c>
      <c r="AA83" s="117">
        <v>0</v>
      </c>
      <c r="AB83" s="117">
        <v>0</v>
      </c>
      <c r="AC83" s="117">
        <v>0</v>
      </c>
      <c r="AD83" s="117">
        <v>0</v>
      </c>
      <c r="AE83">
        <v>0</v>
      </c>
    </row>
    <row r="84" spans="1:31" x14ac:dyDescent="0.35">
      <c r="A84">
        <v>1260</v>
      </c>
      <c r="B84" t="s">
        <v>46</v>
      </c>
      <c r="C84" s="109">
        <v>924</v>
      </c>
      <c r="D84" s="107">
        <v>186.523397356987</v>
      </c>
      <c r="E84" s="112">
        <v>4.9538021132628041</v>
      </c>
      <c r="F84">
        <v>0</v>
      </c>
      <c r="G84" s="117">
        <v>0</v>
      </c>
      <c r="H84" s="109">
        <v>0</v>
      </c>
      <c r="I84" s="109">
        <v>1</v>
      </c>
      <c r="J84" s="117">
        <v>92400</v>
      </c>
      <c r="K84" s="109">
        <v>924</v>
      </c>
      <c r="L84" s="109">
        <v>1</v>
      </c>
      <c r="M84" s="117">
        <v>92400</v>
      </c>
      <c r="N84" s="117">
        <v>924</v>
      </c>
      <c r="O84" s="117">
        <v>92700</v>
      </c>
      <c r="P84" s="120">
        <v>0</v>
      </c>
      <c r="Q84" s="120">
        <v>0</v>
      </c>
      <c r="R84" s="120">
        <v>0</v>
      </c>
      <c r="S84" s="117">
        <v>92400</v>
      </c>
      <c r="T84" s="117">
        <v>91291</v>
      </c>
      <c r="U84" s="117">
        <v>91291</v>
      </c>
      <c r="V84" s="117">
        <v>86726</v>
      </c>
      <c r="W84" s="117">
        <v>4565</v>
      </c>
      <c r="X84" s="117">
        <v>91291</v>
      </c>
      <c r="Y84" s="117">
        <v>0</v>
      </c>
      <c r="Z84" s="117">
        <v>92337</v>
      </c>
      <c r="AA84" s="117">
        <v>-1046</v>
      </c>
      <c r="AB84" s="117">
        <v>87720</v>
      </c>
      <c r="AC84" s="117">
        <v>3571</v>
      </c>
      <c r="AD84" s="117">
        <v>91291</v>
      </c>
      <c r="AE84">
        <v>0</v>
      </c>
    </row>
    <row r="85" spans="1:31" x14ac:dyDescent="0.35">
      <c r="A85">
        <v>1295</v>
      </c>
      <c r="B85" t="s">
        <v>47</v>
      </c>
      <c r="C85" s="109">
        <v>918</v>
      </c>
      <c r="D85" s="107">
        <v>159.78776469685701</v>
      </c>
      <c r="E85" s="112">
        <v>5.7451207340035895</v>
      </c>
      <c r="F85">
        <v>0</v>
      </c>
      <c r="G85" s="117">
        <v>0</v>
      </c>
      <c r="H85" s="109">
        <v>0</v>
      </c>
      <c r="I85" s="109">
        <v>1</v>
      </c>
      <c r="J85" s="117">
        <v>91800</v>
      </c>
      <c r="K85" s="109">
        <v>918</v>
      </c>
      <c r="L85" s="109">
        <v>1</v>
      </c>
      <c r="M85" s="117">
        <v>91800</v>
      </c>
      <c r="N85" s="117">
        <v>918</v>
      </c>
      <c r="O85" s="117">
        <v>89600</v>
      </c>
      <c r="P85" s="120">
        <v>0</v>
      </c>
      <c r="Q85" s="120">
        <v>0</v>
      </c>
      <c r="R85" s="120">
        <v>0</v>
      </c>
      <c r="S85" s="117">
        <v>91800</v>
      </c>
      <c r="T85" s="117">
        <v>90699</v>
      </c>
      <c r="U85" s="117">
        <v>90699</v>
      </c>
      <c r="V85" s="117">
        <v>86164</v>
      </c>
      <c r="W85" s="117">
        <v>4535</v>
      </c>
      <c r="X85" s="117">
        <v>90699</v>
      </c>
      <c r="Y85" s="117">
        <v>0</v>
      </c>
      <c r="Z85" s="117">
        <v>91738</v>
      </c>
      <c r="AA85" s="117">
        <v>-1039</v>
      </c>
      <c r="AB85" s="117">
        <v>87151</v>
      </c>
      <c r="AC85" s="117">
        <v>3548</v>
      </c>
      <c r="AD85" s="117">
        <v>90699</v>
      </c>
      <c r="AE85">
        <v>0</v>
      </c>
    </row>
    <row r="86" spans="1:31" x14ac:dyDescent="0.35">
      <c r="A86">
        <v>1309</v>
      </c>
      <c r="B86" t="s">
        <v>221</v>
      </c>
      <c r="C86" s="109">
        <v>769</v>
      </c>
      <c r="D86" s="107">
        <v>41.309443931517798</v>
      </c>
      <c r="E86" s="112">
        <v>18.615597955635451</v>
      </c>
      <c r="F86">
        <v>0</v>
      </c>
      <c r="G86" s="117">
        <v>0</v>
      </c>
      <c r="H86" s="109">
        <v>0</v>
      </c>
      <c r="I86" s="109">
        <v>0</v>
      </c>
      <c r="J86" s="117">
        <v>0</v>
      </c>
      <c r="K86" s="109">
        <v>0</v>
      </c>
      <c r="L86" s="109">
        <v>0</v>
      </c>
      <c r="M86" s="117">
        <v>0</v>
      </c>
      <c r="N86" s="117">
        <v>0</v>
      </c>
      <c r="O86" s="117">
        <v>0</v>
      </c>
      <c r="P86" s="120">
        <v>0</v>
      </c>
      <c r="Q86" s="120">
        <v>0</v>
      </c>
      <c r="R86" s="120">
        <v>0</v>
      </c>
      <c r="S86" s="117">
        <v>0</v>
      </c>
      <c r="T86" s="117">
        <v>0</v>
      </c>
      <c r="U86" s="117">
        <v>0</v>
      </c>
      <c r="V86" s="117">
        <v>0</v>
      </c>
      <c r="W86" s="117">
        <v>0</v>
      </c>
      <c r="X86" s="117">
        <v>0</v>
      </c>
      <c r="Y86" s="117">
        <v>0</v>
      </c>
      <c r="Z86" s="117">
        <v>0</v>
      </c>
      <c r="AA86" s="117">
        <v>0</v>
      </c>
      <c r="AB86" s="117">
        <v>0</v>
      </c>
      <c r="AC86" s="117">
        <v>0</v>
      </c>
      <c r="AD86" s="117">
        <v>0</v>
      </c>
      <c r="AE86">
        <v>0</v>
      </c>
    </row>
    <row r="87" spans="1:31" x14ac:dyDescent="0.35">
      <c r="A87">
        <v>1316</v>
      </c>
      <c r="B87" t="s">
        <v>419</v>
      </c>
      <c r="C87" s="109">
        <v>4020</v>
      </c>
      <c r="D87" s="107">
        <v>89.287889728029398</v>
      </c>
      <c r="E87" s="112">
        <v>45.022903019042182</v>
      </c>
      <c r="F87">
        <v>0</v>
      </c>
      <c r="G87" s="117">
        <v>0</v>
      </c>
      <c r="H87" s="109">
        <v>0</v>
      </c>
      <c r="I87" s="109">
        <v>0</v>
      </c>
      <c r="J87" s="117">
        <v>0</v>
      </c>
      <c r="K87" s="109">
        <v>0</v>
      </c>
      <c r="L87" s="109">
        <v>0</v>
      </c>
      <c r="M87" s="117">
        <v>0</v>
      </c>
      <c r="N87" s="117">
        <v>0</v>
      </c>
      <c r="O87" s="117">
        <v>0</v>
      </c>
      <c r="P87" s="120">
        <v>0</v>
      </c>
      <c r="Q87" s="120">
        <v>0</v>
      </c>
      <c r="R87" s="120">
        <v>0</v>
      </c>
      <c r="S87" s="117">
        <v>0</v>
      </c>
      <c r="T87" s="117">
        <v>0</v>
      </c>
      <c r="U87" s="117">
        <v>0</v>
      </c>
      <c r="V87" s="117">
        <v>0</v>
      </c>
      <c r="W87" s="117">
        <v>0</v>
      </c>
      <c r="X87" s="117">
        <v>0</v>
      </c>
      <c r="Y87" s="117">
        <v>0</v>
      </c>
      <c r="Z87" s="117">
        <v>0</v>
      </c>
      <c r="AA87" s="117">
        <v>0</v>
      </c>
      <c r="AB87" s="117">
        <v>0</v>
      </c>
      <c r="AC87" s="117">
        <v>0</v>
      </c>
      <c r="AD87" s="117">
        <v>0</v>
      </c>
      <c r="AE87">
        <v>0</v>
      </c>
    </row>
    <row r="88" spans="1:31" x14ac:dyDescent="0.35">
      <c r="A88">
        <v>1376</v>
      </c>
      <c r="B88" t="s">
        <v>222</v>
      </c>
      <c r="C88" s="109">
        <v>3306</v>
      </c>
      <c r="D88" s="107">
        <v>82.295443488525507</v>
      </c>
      <c r="E88" s="112">
        <v>40.172333483578072</v>
      </c>
      <c r="F88">
        <v>0</v>
      </c>
      <c r="G88" s="117">
        <v>0</v>
      </c>
      <c r="H88" s="109">
        <v>0</v>
      </c>
      <c r="I88" s="109">
        <v>0</v>
      </c>
      <c r="J88" s="117">
        <v>0</v>
      </c>
      <c r="K88" s="109">
        <v>0</v>
      </c>
      <c r="L88" s="109">
        <v>0</v>
      </c>
      <c r="M88" s="117">
        <v>0</v>
      </c>
      <c r="N88" s="117">
        <v>0</v>
      </c>
      <c r="O88" s="117">
        <v>0</v>
      </c>
      <c r="P88" s="120">
        <v>0</v>
      </c>
      <c r="Q88" s="120">
        <v>0</v>
      </c>
      <c r="R88" s="120">
        <v>0</v>
      </c>
      <c r="S88" s="117">
        <v>0</v>
      </c>
      <c r="T88" s="117">
        <v>0</v>
      </c>
      <c r="U88" s="117">
        <v>0</v>
      </c>
      <c r="V88" s="117">
        <v>0</v>
      </c>
      <c r="W88" s="117">
        <v>0</v>
      </c>
      <c r="X88" s="117">
        <v>0</v>
      </c>
      <c r="Y88" s="117">
        <v>0</v>
      </c>
      <c r="Z88" s="117">
        <v>0</v>
      </c>
      <c r="AA88" s="117">
        <v>0</v>
      </c>
      <c r="AB88" s="117">
        <v>0</v>
      </c>
      <c r="AC88" s="117">
        <v>0</v>
      </c>
      <c r="AD88" s="117">
        <v>0</v>
      </c>
      <c r="AE88">
        <v>0</v>
      </c>
    </row>
    <row r="89" spans="1:31" x14ac:dyDescent="0.35">
      <c r="A89">
        <v>1380</v>
      </c>
      <c r="B89" t="s">
        <v>223</v>
      </c>
      <c r="C89" s="109">
        <v>2408</v>
      </c>
      <c r="D89" s="107">
        <v>98.6146056478552</v>
      </c>
      <c r="E89" s="112">
        <v>24.418289605079128</v>
      </c>
      <c r="F89">
        <v>0</v>
      </c>
      <c r="G89" s="117">
        <v>0</v>
      </c>
      <c r="H89" s="109">
        <v>0</v>
      </c>
      <c r="I89" s="109">
        <v>0</v>
      </c>
      <c r="J89" s="117">
        <v>0</v>
      </c>
      <c r="K89" s="109">
        <v>0</v>
      </c>
      <c r="L89" s="109">
        <v>0</v>
      </c>
      <c r="M89" s="117">
        <v>0</v>
      </c>
      <c r="N89" s="117">
        <v>0</v>
      </c>
      <c r="O89" s="117">
        <v>0</v>
      </c>
      <c r="P89" s="120">
        <v>0</v>
      </c>
      <c r="Q89" s="120">
        <v>0</v>
      </c>
      <c r="R89" s="120">
        <v>0</v>
      </c>
      <c r="S89" s="117">
        <v>0</v>
      </c>
      <c r="T89" s="117">
        <v>0</v>
      </c>
      <c r="U89" s="117">
        <v>0</v>
      </c>
      <c r="V89" s="117">
        <v>0</v>
      </c>
      <c r="W89" s="117">
        <v>0</v>
      </c>
      <c r="X89" s="117">
        <v>0</v>
      </c>
      <c r="Y89" s="117">
        <v>0</v>
      </c>
      <c r="Z89" s="117">
        <v>0</v>
      </c>
      <c r="AA89" s="117">
        <v>0</v>
      </c>
      <c r="AB89" s="117">
        <v>0</v>
      </c>
      <c r="AC89" s="117">
        <v>0</v>
      </c>
      <c r="AD89" s="117">
        <v>0</v>
      </c>
      <c r="AE89">
        <v>0</v>
      </c>
    </row>
    <row r="90" spans="1:31" x14ac:dyDescent="0.35">
      <c r="A90">
        <v>1407</v>
      </c>
      <c r="B90" t="s">
        <v>224</v>
      </c>
      <c r="C90" s="109">
        <v>1515</v>
      </c>
      <c r="D90" s="107">
        <v>140.88414118882301</v>
      </c>
      <c r="E90" s="112">
        <v>10.753516948153083</v>
      </c>
      <c r="F90">
        <v>0</v>
      </c>
      <c r="G90" s="117">
        <v>0</v>
      </c>
      <c r="H90" s="109">
        <v>0</v>
      </c>
      <c r="I90" s="109">
        <v>0</v>
      </c>
      <c r="J90" s="117">
        <v>0</v>
      </c>
      <c r="K90" s="109">
        <v>0</v>
      </c>
      <c r="L90" s="109">
        <v>0</v>
      </c>
      <c r="M90" s="117">
        <v>0</v>
      </c>
      <c r="N90" s="117">
        <v>0</v>
      </c>
      <c r="O90" s="117">
        <v>0</v>
      </c>
      <c r="P90" s="120">
        <v>0</v>
      </c>
      <c r="Q90" s="120">
        <v>0</v>
      </c>
      <c r="R90" s="120">
        <v>0</v>
      </c>
      <c r="S90" s="117">
        <v>0</v>
      </c>
      <c r="T90" s="117">
        <v>0</v>
      </c>
      <c r="U90" s="117">
        <v>0</v>
      </c>
      <c r="V90" s="117">
        <v>0</v>
      </c>
      <c r="W90" s="117">
        <v>0</v>
      </c>
      <c r="X90" s="117">
        <v>0</v>
      </c>
      <c r="Y90" s="117">
        <v>0</v>
      </c>
      <c r="Z90" s="117">
        <v>0</v>
      </c>
      <c r="AA90" s="117">
        <v>0</v>
      </c>
      <c r="AB90" s="117">
        <v>0</v>
      </c>
      <c r="AC90" s="117">
        <v>0</v>
      </c>
      <c r="AD90" s="117">
        <v>0</v>
      </c>
      <c r="AE90">
        <v>0</v>
      </c>
    </row>
    <row r="91" spans="1:31" x14ac:dyDescent="0.35">
      <c r="A91">
        <v>1414</v>
      </c>
      <c r="B91" t="s">
        <v>420</v>
      </c>
      <c r="C91" s="109">
        <v>4182</v>
      </c>
      <c r="D91" s="107">
        <v>63.465033837814403</v>
      </c>
      <c r="E91" s="112">
        <v>65.89455243476506</v>
      </c>
      <c r="F91">
        <v>0</v>
      </c>
      <c r="G91" s="117">
        <v>0</v>
      </c>
      <c r="H91" s="109">
        <v>0</v>
      </c>
      <c r="I91" s="109">
        <v>0</v>
      </c>
      <c r="J91" s="117">
        <v>0</v>
      </c>
      <c r="K91" s="109">
        <v>0</v>
      </c>
      <c r="L91" s="109">
        <v>0</v>
      </c>
      <c r="M91" s="117">
        <v>0</v>
      </c>
      <c r="N91" s="117">
        <v>0</v>
      </c>
      <c r="O91" s="117">
        <v>0</v>
      </c>
      <c r="P91" s="120">
        <v>0</v>
      </c>
      <c r="Q91" s="120">
        <v>0</v>
      </c>
      <c r="R91" s="120">
        <v>0</v>
      </c>
      <c r="S91" s="117">
        <v>0</v>
      </c>
      <c r="T91" s="117">
        <v>0</v>
      </c>
      <c r="U91" s="117">
        <v>0</v>
      </c>
      <c r="V91" s="117">
        <v>0</v>
      </c>
      <c r="W91" s="117">
        <v>0</v>
      </c>
      <c r="X91" s="117">
        <v>0</v>
      </c>
      <c r="Y91" s="117">
        <v>0</v>
      </c>
      <c r="Z91" s="117">
        <v>0</v>
      </c>
      <c r="AA91" s="117">
        <v>0</v>
      </c>
      <c r="AB91" s="117">
        <v>0</v>
      </c>
      <c r="AC91" s="117">
        <v>0</v>
      </c>
      <c r="AD91" s="117">
        <v>0</v>
      </c>
      <c r="AE91">
        <v>0</v>
      </c>
    </row>
    <row r="92" spans="1:31" x14ac:dyDescent="0.35">
      <c r="A92">
        <v>1421</v>
      </c>
      <c r="B92" t="s">
        <v>421</v>
      </c>
      <c r="C92" s="109">
        <v>516</v>
      </c>
      <c r="D92" s="107">
        <v>161.96125512538899</v>
      </c>
      <c r="E92" s="112">
        <v>3.1859471550804996</v>
      </c>
      <c r="F92">
        <v>1</v>
      </c>
      <c r="G92" s="117">
        <v>206400</v>
      </c>
      <c r="H92" s="109">
        <v>516</v>
      </c>
      <c r="I92" s="109">
        <v>0</v>
      </c>
      <c r="J92" s="117">
        <v>0</v>
      </c>
      <c r="K92" s="109">
        <v>0</v>
      </c>
      <c r="L92" s="109">
        <v>1</v>
      </c>
      <c r="M92" s="117">
        <v>206400</v>
      </c>
      <c r="N92" s="117">
        <v>516</v>
      </c>
      <c r="O92" s="117">
        <v>0</v>
      </c>
      <c r="P92" s="120">
        <v>0</v>
      </c>
      <c r="Q92" s="120">
        <v>0</v>
      </c>
      <c r="R92" s="120">
        <v>0</v>
      </c>
      <c r="S92" s="117">
        <v>206400</v>
      </c>
      <c r="T92" s="117">
        <v>203924</v>
      </c>
      <c r="U92" s="117">
        <v>203924</v>
      </c>
      <c r="V92" s="117">
        <v>193728</v>
      </c>
      <c r="W92" s="117">
        <v>10196</v>
      </c>
      <c r="X92" s="117">
        <v>203924</v>
      </c>
      <c r="Y92" s="117">
        <v>0</v>
      </c>
      <c r="Z92" s="117">
        <v>206260</v>
      </c>
      <c r="AA92" s="117">
        <v>-2336</v>
      </c>
      <c r="AB92" s="117">
        <v>195947</v>
      </c>
      <c r="AC92" s="117">
        <v>7977</v>
      </c>
      <c r="AD92" s="117">
        <v>203924</v>
      </c>
      <c r="AE92">
        <v>0</v>
      </c>
    </row>
    <row r="93" spans="1:31" x14ac:dyDescent="0.35">
      <c r="A93">
        <v>1428</v>
      </c>
      <c r="B93" t="s">
        <v>225</v>
      </c>
      <c r="C93" s="109">
        <v>1161</v>
      </c>
      <c r="D93" s="107">
        <v>187.69413318346099</v>
      </c>
      <c r="E93" s="112">
        <v>6.1855955767417861</v>
      </c>
      <c r="F93">
        <v>0</v>
      </c>
      <c r="G93" s="117">
        <v>0</v>
      </c>
      <c r="H93" s="109">
        <v>0</v>
      </c>
      <c r="I93" s="109">
        <v>0</v>
      </c>
      <c r="J93" s="117">
        <v>0</v>
      </c>
      <c r="K93" s="109">
        <v>0</v>
      </c>
      <c r="L93" s="109">
        <v>0</v>
      </c>
      <c r="M93" s="117">
        <v>0</v>
      </c>
      <c r="N93" s="117">
        <v>0</v>
      </c>
      <c r="O93" s="117">
        <v>0</v>
      </c>
      <c r="P93" s="120">
        <v>0</v>
      </c>
      <c r="Q93" s="120">
        <v>0</v>
      </c>
      <c r="R93" s="120">
        <v>0</v>
      </c>
      <c r="S93" s="117">
        <v>0</v>
      </c>
      <c r="T93" s="117">
        <v>0</v>
      </c>
      <c r="U93" s="117">
        <v>0</v>
      </c>
      <c r="V93" s="117">
        <v>0</v>
      </c>
      <c r="W93" s="117">
        <v>0</v>
      </c>
      <c r="X93" s="117">
        <v>0</v>
      </c>
      <c r="Y93" s="117">
        <v>0</v>
      </c>
      <c r="Z93" s="117">
        <v>0</v>
      </c>
      <c r="AA93" s="117">
        <v>0</v>
      </c>
      <c r="AB93" s="117">
        <v>0</v>
      </c>
      <c r="AC93" s="117">
        <v>0</v>
      </c>
      <c r="AD93" s="117">
        <v>0</v>
      </c>
      <c r="AE93">
        <v>0</v>
      </c>
    </row>
    <row r="94" spans="1:31" x14ac:dyDescent="0.35">
      <c r="A94">
        <v>1449</v>
      </c>
      <c r="B94" t="s">
        <v>48</v>
      </c>
      <c r="C94" s="109">
        <v>86</v>
      </c>
      <c r="D94" s="107">
        <v>11.287194759964301</v>
      </c>
      <c r="E94" s="112">
        <v>7.6192536612411565</v>
      </c>
      <c r="F94">
        <v>1</v>
      </c>
      <c r="G94" s="117">
        <v>34400</v>
      </c>
      <c r="H94" s="109">
        <v>86</v>
      </c>
      <c r="I94" s="109">
        <v>0</v>
      </c>
      <c r="J94" s="117">
        <v>0</v>
      </c>
      <c r="K94" s="109">
        <v>0</v>
      </c>
      <c r="L94" s="109">
        <v>1</v>
      </c>
      <c r="M94" s="117">
        <v>34400</v>
      </c>
      <c r="N94" s="117">
        <v>86</v>
      </c>
      <c r="O94" s="117">
        <v>0</v>
      </c>
      <c r="P94" s="120">
        <v>0</v>
      </c>
      <c r="Q94" s="120">
        <v>0</v>
      </c>
      <c r="R94" s="120">
        <v>0</v>
      </c>
      <c r="S94" s="117">
        <v>34400</v>
      </c>
      <c r="T94" s="117">
        <v>33987</v>
      </c>
      <c r="U94" s="117">
        <v>33987</v>
      </c>
      <c r="V94" s="117">
        <v>32288</v>
      </c>
      <c r="W94" s="117">
        <v>1699</v>
      </c>
      <c r="X94" s="117">
        <v>33987</v>
      </c>
      <c r="Y94" s="117">
        <v>0</v>
      </c>
      <c r="Z94" s="117">
        <v>34377</v>
      </c>
      <c r="AA94" s="117">
        <v>-390</v>
      </c>
      <c r="AB94" s="117">
        <v>32658</v>
      </c>
      <c r="AC94" s="117">
        <v>1329</v>
      </c>
      <c r="AD94" s="117">
        <v>33987</v>
      </c>
      <c r="AE94">
        <v>0</v>
      </c>
    </row>
    <row r="95" spans="1:31" x14ac:dyDescent="0.35">
      <c r="A95">
        <v>1491</v>
      </c>
      <c r="B95" t="s">
        <v>422</v>
      </c>
      <c r="C95" s="109">
        <v>375</v>
      </c>
      <c r="D95" s="107">
        <v>675.39497081592594</v>
      </c>
      <c r="E95" s="112">
        <v>0.55523066680075051</v>
      </c>
      <c r="F95">
        <v>1</v>
      </c>
      <c r="G95" s="117">
        <v>150000</v>
      </c>
      <c r="H95" s="109">
        <v>375</v>
      </c>
      <c r="I95" s="109">
        <v>0</v>
      </c>
      <c r="J95" s="117">
        <v>0</v>
      </c>
      <c r="K95" s="109">
        <v>0</v>
      </c>
      <c r="L95" s="109">
        <v>1</v>
      </c>
      <c r="M95" s="117">
        <v>150000</v>
      </c>
      <c r="N95" s="117">
        <v>375</v>
      </c>
      <c r="O95" s="117">
        <v>0</v>
      </c>
      <c r="P95" s="120">
        <v>0</v>
      </c>
      <c r="Q95" s="120">
        <v>0</v>
      </c>
      <c r="R95" s="120">
        <v>0</v>
      </c>
      <c r="S95" s="117">
        <v>150000</v>
      </c>
      <c r="T95" s="117">
        <v>148200</v>
      </c>
      <c r="U95" s="117">
        <v>148200</v>
      </c>
      <c r="V95" s="117">
        <v>140790</v>
      </c>
      <c r="W95" s="117">
        <v>7410</v>
      </c>
      <c r="X95" s="117">
        <v>148200</v>
      </c>
      <c r="Y95" s="117">
        <v>0</v>
      </c>
      <c r="Z95" s="117">
        <v>149898</v>
      </c>
      <c r="AA95" s="117">
        <v>-1698</v>
      </c>
      <c r="AB95" s="117">
        <v>142403</v>
      </c>
      <c r="AC95" s="117">
        <v>5797</v>
      </c>
      <c r="AD95" s="117">
        <v>148200</v>
      </c>
      <c r="AE95">
        <v>0</v>
      </c>
    </row>
    <row r="96" spans="1:31" x14ac:dyDescent="0.35">
      <c r="A96">
        <v>1499</v>
      </c>
      <c r="B96" t="s">
        <v>423</v>
      </c>
      <c r="C96" s="109">
        <v>996</v>
      </c>
      <c r="D96" s="107">
        <v>294.71925339029502</v>
      </c>
      <c r="E96" s="112">
        <v>3.3794873885656966</v>
      </c>
      <c r="F96">
        <v>0</v>
      </c>
      <c r="G96" s="117">
        <v>0</v>
      </c>
      <c r="H96" s="109">
        <v>0</v>
      </c>
      <c r="I96" s="109">
        <v>1</v>
      </c>
      <c r="J96" s="117">
        <v>99600</v>
      </c>
      <c r="K96" s="109">
        <v>996</v>
      </c>
      <c r="L96" s="109">
        <v>1</v>
      </c>
      <c r="M96" s="117">
        <v>99600</v>
      </c>
      <c r="N96" s="117">
        <v>996</v>
      </c>
      <c r="O96" s="117">
        <v>0</v>
      </c>
      <c r="P96" s="120">
        <v>0</v>
      </c>
      <c r="Q96" s="120">
        <v>0</v>
      </c>
      <c r="R96" s="120">
        <v>0</v>
      </c>
      <c r="S96" s="117">
        <v>99600</v>
      </c>
      <c r="T96" s="117">
        <v>98405</v>
      </c>
      <c r="U96" s="117">
        <v>98405</v>
      </c>
      <c r="V96" s="117">
        <v>93485</v>
      </c>
      <c r="W96" s="117">
        <v>4920</v>
      </c>
      <c r="X96" s="117">
        <v>98405</v>
      </c>
      <c r="Y96" s="117">
        <v>0</v>
      </c>
      <c r="Z96" s="117">
        <v>0</v>
      </c>
      <c r="AA96" s="117">
        <v>98405</v>
      </c>
      <c r="AB96" s="117">
        <v>0</v>
      </c>
      <c r="AC96" s="117">
        <v>98405</v>
      </c>
      <c r="AD96" s="117">
        <v>98405</v>
      </c>
      <c r="AE96">
        <v>0</v>
      </c>
    </row>
    <row r="97" spans="1:31" x14ac:dyDescent="0.35">
      <c r="A97">
        <v>1526</v>
      </c>
      <c r="B97" t="s">
        <v>226</v>
      </c>
      <c r="C97" s="109">
        <v>1318</v>
      </c>
      <c r="D97" s="107">
        <v>476.12807369477798</v>
      </c>
      <c r="E97" s="112">
        <v>2.7681627545552043</v>
      </c>
      <c r="F97">
        <v>0</v>
      </c>
      <c r="G97" s="117">
        <v>0</v>
      </c>
      <c r="H97" s="109">
        <v>0</v>
      </c>
      <c r="I97" s="109">
        <v>0</v>
      </c>
      <c r="J97" s="117">
        <v>0</v>
      </c>
      <c r="K97" s="109">
        <v>0</v>
      </c>
      <c r="L97" s="109">
        <v>0</v>
      </c>
      <c r="M97" s="117">
        <v>0</v>
      </c>
      <c r="N97" s="117">
        <v>0</v>
      </c>
      <c r="O97" s="117">
        <v>0</v>
      </c>
      <c r="P97" s="120">
        <v>0</v>
      </c>
      <c r="Q97" s="120">
        <v>0</v>
      </c>
      <c r="R97" s="120">
        <v>0</v>
      </c>
      <c r="S97" s="117">
        <v>0</v>
      </c>
      <c r="T97" s="117">
        <v>0</v>
      </c>
      <c r="U97" s="117">
        <v>0</v>
      </c>
      <c r="V97" s="117">
        <v>0</v>
      </c>
      <c r="W97" s="117">
        <v>0</v>
      </c>
      <c r="X97" s="117">
        <v>0</v>
      </c>
      <c r="Y97" s="117">
        <v>0</v>
      </c>
      <c r="Z97" s="117">
        <v>0</v>
      </c>
      <c r="AA97" s="117">
        <v>0</v>
      </c>
      <c r="AB97" s="117">
        <v>0</v>
      </c>
      <c r="AC97" s="117">
        <v>0</v>
      </c>
      <c r="AD97" s="117">
        <v>0</v>
      </c>
      <c r="AE97">
        <v>0</v>
      </c>
    </row>
    <row r="98" spans="1:31" x14ac:dyDescent="0.35">
      <c r="A98">
        <v>1540</v>
      </c>
      <c r="B98" t="s">
        <v>227</v>
      </c>
      <c r="C98" s="109">
        <v>1597</v>
      </c>
      <c r="D98" s="107">
        <v>92.435674791914295</v>
      </c>
      <c r="E98" s="112">
        <v>17.276879339011391</v>
      </c>
      <c r="F98">
        <v>0</v>
      </c>
      <c r="G98" s="117">
        <v>0</v>
      </c>
      <c r="H98" s="109">
        <v>0</v>
      </c>
      <c r="I98" s="109">
        <v>0</v>
      </c>
      <c r="J98" s="117">
        <v>0</v>
      </c>
      <c r="K98" s="109">
        <v>0</v>
      </c>
      <c r="L98" s="109">
        <v>0</v>
      </c>
      <c r="M98" s="117">
        <v>0</v>
      </c>
      <c r="N98" s="117">
        <v>0</v>
      </c>
      <c r="O98" s="117">
        <v>0</v>
      </c>
      <c r="P98" s="120">
        <v>0</v>
      </c>
      <c r="Q98" s="120">
        <v>0</v>
      </c>
      <c r="R98" s="120">
        <v>0</v>
      </c>
      <c r="S98" s="117">
        <v>0</v>
      </c>
      <c r="T98" s="117">
        <v>0</v>
      </c>
      <c r="U98" s="117">
        <v>0</v>
      </c>
      <c r="V98" s="117">
        <v>0</v>
      </c>
      <c r="W98" s="117">
        <v>0</v>
      </c>
      <c r="X98" s="117">
        <v>0</v>
      </c>
      <c r="Y98" s="117">
        <v>0</v>
      </c>
      <c r="Z98" s="117">
        <v>0</v>
      </c>
      <c r="AA98" s="117">
        <v>0</v>
      </c>
      <c r="AB98" s="117">
        <v>0</v>
      </c>
      <c r="AC98" s="117">
        <v>0</v>
      </c>
      <c r="AD98" s="117">
        <v>0</v>
      </c>
      <c r="AE98">
        <v>0</v>
      </c>
    </row>
    <row r="99" spans="1:31" x14ac:dyDescent="0.35">
      <c r="A99">
        <v>1554</v>
      </c>
      <c r="B99" t="s">
        <v>228</v>
      </c>
      <c r="C99" s="109">
        <v>11230</v>
      </c>
      <c r="D99" s="107">
        <v>196.715788914646</v>
      </c>
      <c r="E99" s="112">
        <v>57.087435949905583</v>
      </c>
      <c r="F99">
        <v>0</v>
      </c>
      <c r="G99" s="117">
        <v>0</v>
      </c>
      <c r="H99" s="109">
        <v>0</v>
      </c>
      <c r="I99" s="109">
        <v>0</v>
      </c>
      <c r="J99" s="117">
        <v>0</v>
      </c>
      <c r="K99" s="109">
        <v>0</v>
      </c>
      <c r="L99" s="109">
        <v>0</v>
      </c>
      <c r="M99" s="117">
        <v>0</v>
      </c>
      <c r="N99" s="117">
        <v>0</v>
      </c>
      <c r="O99" s="117">
        <v>0</v>
      </c>
      <c r="P99" s="120">
        <v>0</v>
      </c>
      <c r="Q99" s="120">
        <v>0</v>
      </c>
      <c r="R99" s="120">
        <v>0</v>
      </c>
      <c r="S99" s="117">
        <v>0</v>
      </c>
      <c r="T99" s="117">
        <v>0</v>
      </c>
      <c r="U99" s="117">
        <v>0</v>
      </c>
      <c r="V99" s="117">
        <v>0</v>
      </c>
      <c r="W99" s="117">
        <v>0</v>
      </c>
      <c r="X99" s="117">
        <v>0</v>
      </c>
      <c r="Y99" s="117">
        <v>0</v>
      </c>
      <c r="Z99" s="117">
        <v>0</v>
      </c>
      <c r="AA99" s="117">
        <v>0</v>
      </c>
      <c r="AB99" s="117">
        <v>0</v>
      </c>
      <c r="AC99" s="117">
        <v>0</v>
      </c>
      <c r="AD99" s="117">
        <v>0</v>
      </c>
      <c r="AE99">
        <v>0</v>
      </c>
    </row>
    <row r="100" spans="1:31" x14ac:dyDescent="0.35">
      <c r="A100">
        <v>1561</v>
      </c>
      <c r="B100" t="s">
        <v>49</v>
      </c>
      <c r="C100" s="109">
        <v>617</v>
      </c>
      <c r="D100" s="107">
        <v>81.424137162600601</v>
      </c>
      <c r="E100" s="112">
        <v>7.577605627774437</v>
      </c>
      <c r="F100">
        <v>1</v>
      </c>
      <c r="G100" s="117">
        <v>246800</v>
      </c>
      <c r="H100" s="109">
        <v>617</v>
      </c>
      <c r="I100" s="109">
        <v>0</v>
      </c>
      <c r="J100" s="117">
        <v>0</v>
      </c>
      <c r="K100" s="109">
        <v>0</v>
      </c>
      <c r="L100" s="109">
        <v>1</v>
      </c>
      <c r="M100" s="117">
        <v>246800</v>
      </c>
      <c r="N100" s="117">
        <v>617</v>
      </c>
      <c r="O100" s="117">
        <v>0</v>
      </c>
      <c r="P100" s="120">
        <v>0</v>
      </c>
      <c r="Q100" s="120">
        <v>0</v>
      </c>
      <c r="R100" s="120">
        <v>0</v>
      </c>
      <c r="S100" s="117">
        <v>246800</v>
      </c>
      <c r="T100" s="117">
        <v>243839</v>
      </c>
      <c r="U100" s="117">
        <v>243839</v>
      </c>
      <c r="V100" s="117">
        <v>231647</v>
      </c>
      <c r="W100" s="117">
        <v>12192</v>
      </c>
      <c r="X100" s="117">
        <v>243839</v>
      </c>
      <c r="Y100" s="117">
        <v>0</v>
      </c>
      <c r="Z100" s="117">
        <v>246632</v>
      </c>
      <c r="AA100" s="117">
        <v>-2793</v>
      </c>
      <c r="AB100" s="117">
        <v>234300</v>
      </c>
      <c r="AC100" s="117">
        <v>9539</v>
      </c>
      <c r="AD100" s="117">
        <v>243839</v>
      </c>
      <c r="AE100">
        <v>0</v>
      </c>
    </row>
    <row r="101" spans="1:31" x14ac:dyDescent="0.35">
      <c r="A101">
        <v>1568</v>
      </c>
      <c r="B101" t="s">
        <v>229</v>
      </c>
      <c r="C101" s="109">
        <v>1973</v>
      </c>
      <c r="D101" s="107">
        <v>91.724023211650106</v>
      </c>
      <c r="E101" s="112">
        <v>21.510177278719759</v>
      </c>
      <c r="F101">
        <v>0</v>
      </c>
      <c r="G101" s="117">
        <v>0</v>
      </c>
      <c r="H101" s="109">
        <v>0</v>
      </c>
      <c r="I101" s="109">
        <v>0</v>
      </c>
      <c r="J101" s="117">
        <v>0</v>
      </c>
      <c r="K101" s="109">
        <v>0</v>
      </c>
      <c r="L101" s="109">
        <v>0</v>
      </c>
      <c r="M101" s="117">
        <v>0</v>
      </c>
      <c r="N101" s="117">
        <v>0</v>
      </c>
      <c r="O101" s="117">
        <v>0</v>
      </c>
      <c r="P101" s="120">
        <v>0</v>
      </c>
      <c r="Q101" s="120">
        <v>0</v>
      </c>
      <c r="R101" s="120">
        <v>0</v>
      </c>
      <c r="S101" s="117">
        <v>0</v>
      </c>
      <c r="T101" s="117">
        <v>0</v>
      </c>
      <c r="U101" s="117">
        <v>0</v>
      </c>
      <c r="V101" s="117">
        <v>0</v>
      </c>
      <c r="W101" s="117">
        <v>0</v>
      </c>
      <c r="X101" s="117">
        <v>0</v>
      </c>
      <c r="Y101" s="117">
        <v>0</v>
      </c>
      <c r="Z101" s="117">
        <v>0</v>
      </c>
      <c r="AA101" s="117">
        <v>0</v>
      </c>
      <c r="AB101" s="117">
        <v>0</v>
      </c>
      <c r="AC101" s="117">
        <v>0</v>
      </c>
      <c r="AD101" s="117">
        <v>0</v>
      </c>
      <c r="AE101">
        <v>0</v>
      </c>
    </row>
    <row r="102" spans="1:31" x14ac:dyDescent="0.35">
      <c r="A102">
        <v>1582</v>
      </c>
      <c r="B102" t="s">
        <v>50</v>
      </c>
      <c r="C102" s="109">
        <v>257</v>
      </c>
      <c r="D102" s="107">
        <v>322.49790860224198</v>
      </c>
      <c r="E102" s="112">
        <v>0.79690439269476043</v>
      </c>
      <c r="F102">
        <v>1</v>
      </c>
      <c r="G102" s="117">
        <v>102800</v>
      </c>
      <c r="H102" s="109">
        <v>257</v>
      </c>
      <c r="I102" s="109">
        <v>0</v>
      </c>
      <c r="J102" s="117">
        <v>0</v>
      </c>
      <c r="K102" s="109">
        <v>0</v>
      </c>
      <c r="L102" s="109">
        <v>1</v>
      </c>
      <c r="M102" s="117">
        <v>102800</v>
      </c>
      <c r="N102" s="117">
        <v>257</v>
      </c>
      <c r="O102" s="117">
        <v>0</v>
      </c>
      <c r="P102" s="120">
        <v>0</v>
      </c>
      <c r="Q102" s="120">
        <v>0</v>
      </c>
      <c r="R102" s="120">
        <v>0</v>
      </c>
      <c r="S102" s="117">
        <v>102800</v>
      </c>
      <c r="T102" s="117">
        <v>101567</v>
      </c>
      <c r="U102" s="117">
        <v>101567</v>
      </c>
      <c r="V102" s="117">
        <v>96489</v>
      </c>
      <c r="W102" s="117">
        <v>5078</v>
      </c>
      <c r="X102" s="117">
        <v>101567</v>
      </c>
      <c r="Y102" s="117">
        <v>0</v>
      </c>
      <c r="Z102" s="117">
        <v>102730</v>
      </c>
      <c r="AA102" s="117">
        <v>-1163</v>
      </c>
      <c r="AB102" s="117">
        <v>97594</v>
      </c>
      <c r="AC102" s="117">
        <v>3973</v>
      </c>
      <c r="AD102" s="117">
        <v>101567</v>
      </c>
      <c r="AE102">
        <v>0</v>
      </c>
    </row>
    <row r="103" spans="1:31" x14ac:dyDescent="0.35">
      <c r="A103">
        <v>1600</v>
      </c>
      <c r="B103" t="s">
        <v>51</v>
      </c>
      <c r="C103" s="109">
        <v>663</v>
      </c>
      <c r="D103" s="107">
        <v>125.36788800167901</v>
      </c>
      <c r="E103" s="112">
        <v>5.2884355840079298</v>
      </c>
      <c r="F103">
        <v>1</v>
      </c>
      <c r="G103" s="117">
        <v>265200</v>
      </c>
      <c r="H103" s="109">
        <v>663</v>
      </c>
      <c r="I103" s="109">
        <v>0</v>
      </c>
      <c r="J103" s="117">
        <v>0</v>
      </c>
      <c r="K103" s="109">
        <v>0</v>
      </c>
      <c r="L103" s="109">
        <v>1</v>
      </c>
      <c r="M103" s="117">
        <v>265200</v>
      </c>
      <c r="N103" s="117">
        <v>663</v>
      </c>
      <c r="O103" s="117">
        <v>0</v>
      </c>
      <c r="P103" s="120">
        <v>0</v>
      </c>
      <c r="Q103" s="120">
        <v>0</v>
      </c>
      <c r="R103" s="120">
        <v>0</v>
      </c>
      <c r="S103" s="117">
        <v>265200</v>
      </c>
      <c r="T103" s="117">
        <v>262018</v>
      </c>
      <c r="U103" s="117">
        <v>262018</v>
      </c>
      <c r="V103" s="117">
        <v>248917</v>
      </c>
      <c r="W103" s="117">
        <v>13101</v>
      </c>
      <c r="X103" s="117">
        <v>262018</v>
      </c>
      <c r="Y103" s="117">
        <v>0</v>
      </c>
      <c r="Z103" s="117">
        <v>265020</v>
      </c>
      <c r="AA103" s="117">
        <v>-3002</v>
      </c>
      <c r="AB103" s="117">
        <v>251769</v>
      </c>
      <c r="AC103" s="117">
        <v>10249</v>
      </c>
      <c r="AD103" s="117">
        <v>262018</v>
      </c>
      <c r="AE103">
        <v>0</v>
      </c>
    </row>
    <row r="104" spans="1:31" x14ac:dyDescent="0.35">
      <c r="A104">
        <v>1631</v>
      </c>
      <c r="B104" t="s">
        <v>52</v>
      </c>
      <c r="C104" s="109">
        <v>419</v>
      </c>
      <c r="D104" s="107">
        <v>54.34930634226</v>
      </c>
      <c r="E104" s="112">
        <v>7.7093900216754223</v>
      </c>
      <c r="F104">
        <v>1</v>
      </c>
      <c r="G104" s="117">
        <v>167600</v>
      </c>
      <c r="H104" s="109">
        <v>419</v>
      </c>
      <c r="I104" s="109">
        <v>0</v>
      </c>
      <c r="J104" s="117">
        <v>0</v>
      </c>
      <c r="K104" s="109">
        <v>0</v>
      </c>
      <c r="L104" s="109">
        <v>1</v>
      </c>
      <c r="M104" s="117">
        <v>167600</v>
      </c>
      <c r="N104" s="117">
        <v>419</v>
      </c>
      <c r="O104" s="117">
        <v>0</v>
      </c>
      <c r="P104" s="120">
        <v>0</v>
      </c>
      <c r="Q104" s="120">
        <v>0</v>
      </c>
      <c r="R104" s="120">
        <v>0</v>
      </c>
      <c r="S104" s="117">
        <v>167600</v>
      </c>
      <c r="T104" s="117">
        <v>165589</v>
      </c>
      <c r="U104" s="117">
        <v>165589</v>
      </c>
      <c r="V104" s="117">
        <v>157310</v>
      </c>
      <c r="W104" s="117">
        <v>8279</v>
      </c>
      <c r="X104" s="117">
        <v>165589</v>
      </c>
      <c r="Y104" s="117">
        <v>0</v>
      </c>
      <c r="Z104" s="117">
        <v>167486</v>
      </c>
      <c r="AA104" s="117">
        <v>-1897</v>
      </c>
      <c r="AB104" s="117">
        <v>159112</v>
      </c>
      <c r="AC104" s="117">
        <v>6477</v>
      </c>
      <c r="AD104" s="117">
        <v>165589</v>
      </c>
      <c r="AE104">
        <v>0</v>
      </c>
    </row>
    <row r="105" spans="1:31" x14ac:dyDescent="0.35">
      <c r="A105">
        <v>1638</v>
      </c>
      <c r="B105" t="s">
        <v>230</v>
      </c>
      <c r="C105" s="109">
        <v>2968</v>
      </c>
      <c r="D105" s="107">
        <v>87.936248001743905</v>
      </c>
      <c r="E105" s="112">
        <v>33.751724316702031</v>
      </c>
      <c r="F105">
        <v>0</v>
      </c>
      <c r="G105" s="117">
        <v>0</v>
      </c>
      <c r="H105" s="109">
        <v>0</v>
      </c>
      <c r="I105" s="109">
        <v>0</v>
      </c>
      <c r="J105" s="117">
        <v>0</v>
      </c>
      <c r="K105" s="109">
        <v>0</v>
      </c>
      <c r="L105" s="109">
        <v>0</v>
      </c>
      <c r="M105" s="117">
        <v>0</v>
      </c>
      <c r="N105" s="117">
        <v>0</v>
      </c>
      <c r="O105" s="117">
        <v>0</v>
      </c>
      <c r="P105" s="120">
        <v>0</v>
      </c>
      <c r="Q105" s="120">
        <v>0</v>
      </c>
      <c r="R105" s="120">
        <v>0</v>
      </c>
      <c r="S105" s="117">
        <v>0</v>
      </c>
      <c r="T105" s="117">
        <v>0</v>
      </c>
      <c r="U105" s="117">
        <v>0</v>
      </c>
      <c r="V105" s="117">
        <v>0</v>
      </c>
      <c r="W105" s="117">
        <v>0</v>
      </c>
      <c r="X105" s="117">
        <v>0</v>
      </c>
      <c r="Y105" s="117">
        <v>0</v>
      </c>
      <c r="Z105" s="117">
        <v>0</v>
      </c>
      <c r="AA105" s="117">
        <v>0</v>
      </c>
      <c r="AB105" s="117">
        <v>0</v>
      </c>
      <c r="AC105" s="117">
        <v>0</v>
      </c>
      <c r="AD105" s="117">
        <v>0</v>
      </c>
      <c r="AE105">
        <v>0</v>
      </c>
    </row>
    <row r="106" spans="1:31" x14ac:dyDescent="0.35">
      <c r="A106">
        <v>1645</v>
      </c>
      <c r="B106" t="s">
        <v>231</v>
      </c>
      <c r="C106" s="109">
        <v>1054</v>
      </c>
      <c r="D106" s="107">
        <v>88.605165769506897</v>
      </c>
      <c r="E106" s="112">
        <v>11.895468970080408</v>
      </c>
      <c r="F106">
        <v>0</v>
      </c>
      <c r="G106" s="117">
        <v>0</v>
      </c>
      <c r="H106" s="109">
        <v>0</v>
      </c>
      <c r="I106" s="109">
        <v>0</v>
      </c>
      <c r="J106" s="117">
        <v>0</v>
      </c>
      <c r="K106" s="109">
        <v>0</v>
      </c>
      <c r="L106" s="109">
        <v>0</v>
      </c>
      <c r="M106" s="117">
        <v>0</v>
      </c>
      <c r="N106" s="117">
        <v>0</v>
      </c>
      <c r="O106" s="117">
        <v>0</v>
      </c>
      <c r="P106" s="120">
        <v>0</v>
      </c>
      <c r="Q106" s="120">
        <v>0</v>
      </c>
      <c r="R106" s="120">
        <v>0</v>
      </c>
      <c r="S106" s="117">
        <v>0</v>
      </c>
      <c r="T106" s="117">
        <v>0</v>
      </c>
      <c r="U106" s="117">
        <v>0</v>
      </c>
      <c r="V106" s="117">
        <v>0</v>
      </c>
      <c r="W106" s="117">
        <v>0</v>
      </c>
      <c r="X106" s="117">
        <v>0</v>
      </c>
      <c r="Y106" s="117">
        <v>0</v>
      </c>
      <c r="Z106" s="117">
        <v>0</v>
      </c>
      <c r="AA106" s="117">
        <v>0</v>
      </c>
      <c r="AB106" s="117">
        <v>0</v>
      </c>
      <c r="AC106" s="117">
        <v>0</v>
      </c>
      <c r="AD106" s="117">
        <v>0</v>
      </c>
      <c r="AE106">
        <v>0</v>
      </c>
    </row>
    <row r="107" spans="1:31" x14ac:dyDescent="0.35">
      <c r="A107">
        <v>1659</v>
      </c>
      <c r="B107" t="s">
        <v>232</v>
      </c>
      <c r="C107" s="109">
        <v>1709</v>
      </c>
      <c r="D107" s="107">
        <v>230.36874016822401</v>
      </c>
      <c r="E107" s="112">
        <v>7.418541242844074</v>
      </c>
      <c r="F107">
        <v>0</v>
      </c>
      <c r="G107" s="117">
        <v>0</v>
      </c>
      <c r="H107" s="109">
        <v>0</v>
      </c>
      <c r="I107" s="109">
        <v>0</v>
      </c>
      <c r="J107" s="117">
        <v>0</v>
      </c>
      <c r="K107" s="109">
        <v>0</v>
      </c>
      <c r="L107" s="109">
        <v>0</v>
      </c>
      <c r="M107" s="117">
        <v>0</v>
      </c>
      <c r="N107" s="117">
        <v>0</v>
      </c>
      <c r="O107" s="117">
        <v>0</v>
      </c>
      <c r="P107" s="120">
        <v>0</v>
      </c>
      <c r="Q107" s="120">
        <v>0</v>
      </c>
      <c r="R107" s="120">
        <v>0</v>
      </c>
      <c r="S107" s="117">
        <v>0</v>
      </c>
      <c r="T107" s="117">
        <v>0</v>
      </c>
      <c r="U107" s="117">
        <v>0</v>
      </c>
      <c r="V107" s="117">
        <v>0</v>
      </c>
      <c r="W107" s="117">
        <v>0</v>
      </c>
      <c r="X107" s="117">
        <v>0</v>
      </c>
      <c r="Y107" s="117">
        <v>0</v>
      </c>
      <c r="Z107" s="117">
        <v>0</v>
      </c>
      <c r="AA107" s="117">
        <v>0</v>
      </c>
      <c r="AB107" s="117">
        <v>0</v>
      </c>
      <c r="AC107" s="117">
        <v>0</v>
      </c>
      <c r="AD107" s="117">
        <v>0</v>
      </c>
      <c r="AE107">
        <v>0</v>
      </c>
    </row>
    <row r="108" spans="1:31" x14ac:dyDescent="0.35">
      <c r="A108">
        <v>1666</v>
      </c>
      <c r="B108" t="s">
        <v>53</v>
      </c>
      <c r="C108" s="109">
        <v>300</v>
      </c>
      <c r="D108" s="107">
        <v>97.802682278682695</v>
      </c>
      <c r="E108" s="112">
        <v>3.067400535551454</v>
      </c>
      <c r="F108">
        <v>1</v>
      </c>
      <c r="G108" s="117">
        <v>120000</v>
      </c>
      <c r="H108" s="109">
        <v>300</v>
      </c>
      <c r="I108" s="109">
        <v>0</v>
      </c>
      <c r="J108" s="117">
        <v>0</v>
      </c>
      <c r="K108" s="109">
        <v>0</v>
      </c>
      <c r="L108" s="109">
        <v>1</v>
      </c>
      <c r="M108" s="117">
        <v>120000</v>
      </c>
      <c r="N108" s="117">
        <v>300</v>
      </c>
      <c r="O108" s="117">
        <v>0</v>
      </c>
      <c r="P108" s="120">
        <v>0</v>
      </c>
      <c r="Q108" s="120">
        <v>0</v>
      </c>
      <c r="R108" s="120">
        <v>0</v>
      </c>
      <c r="S108" s="117">
        <v>120000</v>
      </c>
      <c r="T108" s="117">
        <v>118560</v>
      </c>
      <c r="U108" s="117">
        <v>118560</v>
      </c>
      <c r="V108" s="117">
        <v>112632</v>
      </c>
      <c r="W108" s="117">
        <v>5928</v>
      </c>
      <c r="X108" s="117">
        <v>118560</v>
      </c>
      <c r="Y108" s="117">
        <v>0</v>
      </c>
      <c r="Z108" s="117">
        <v>119918</v>
      </c>
      <c r="AA108" s="117">
        <v>-1358</v>
      </c>
      <c r="AB108" s="117">
        <v>113922</v>
      </c>
      <c r="AC108" s="117">
        <v>4638</v>
      </c>
      <c r="AD108" s="117">
        <v>118560</v>
      </c>
      <c r="AE108">
        <v>0</v>
      </c>
    </row>
    <row r="109" spans="1:31" x14ac:dyDescent="0.35">
      <c r="A109">
        <v>1673</v>
      </c>
      <c r="B109" t="s">
        <v>54</v>
      </c>
      <c r="C109" s="109">
        <v>514</v>
      </c>
      <c r="D109" s="107">
        <v>118.771634479504</v>
      </c>
      <c r="E109" s="112">
        <v>4.3276326224903396</v>
      </c>
      <c r="F109">
        <v>1</v>
      </c>
      <c r="G109" s="117">
        <v>205600</v>
      </c>
      <c r="H109" s="109">
        <v>514</v>
      </c>
      <c r="I109" s="109">
        <v>0</v>
      </c>
      <c r="J109" s="117">
        <v>0</v>
      </c>
      <c r="K109" s="109">
        <v>0</v>
      </c>
      <c r="L109" s="109">
        <v>1</v>
      </c>
      <c r="M109" s="117">
        <v>205600</v>
      </c>
      <c r="N109" s="117">
        <v>514</v>
      </c>
      <c r="O109" s="117">
        <v>0</v>
      </c>
      <c r="P109" s="120">
        <v>0</v>
      </c>
      <c r="Q109" s="120">
        <v>0</v>
      </c>
      <c r="R109" s="120">
        <v>0</v>
      </c>
      <c r="S109" s="117">
        <v>205600</v>
      </c>
      <c r="T109" s="117">
        <v>203133</v>
      </c>
      <c r="U109" s="117">
        <v>203133</v>
      </c>
      <c r="V109" s="117">
        <v>192976</v>
      </c>
      <c r="W109" s="117">
        <v>10157</v>
      </c>
      <c r="X109" s="117">
        <v>203133</v>
      </c>
      <c r="Y109" s="117">
        <v>0</v>
      </c>
      <c r="Z109" s="117">
        <v>205460</v>
      </c>
      <c r="AA109" s="117">
        <v>-2327</v>
      </c>
      <c r="AB109" s="117">
        <v>195187</v>
      </c>
      <c r="AC109" s="117">
        <v>7946</v>
      </c>
      <c r="AD109" s="117">
        <v>203133</v>
      </c>
      <c r="AE109">
        <v>0</v>
      </c>
    </row>
    <row r="110" spans="1:31" x14ac:dyDescent="0.35">
      <c r="A110">
        <v>1687</v>
      </c>
      <c r="B110" t="s">
        <v>55</v>
      </c>
      <c r="C110" s="109">
        <v>252</v>
      </c>
      <c r="D110" s="107">
        <v>24.080180391489701</v>
      </c>
      <c r="E110" s="112">
        <v>10.465037881903102</v>
      </c>
      <c r="F110">
        <v>0</v>
      </c>
      <c r="G110" s="117">
        <v>0</v>
      </c>
      <c r="H110" s="109">
        <v>0</v>
      </c>
      <c r="I110" s="109">
        <v>0</v>
      </c>
      <c r="J110" s="117">
        <v>0</v>
      </c>
      <c r="K110" s="109">
        <v>0</v>
      </c>
      <c r="L110" s="109">
        <v>0</v>
      </c>
      <c r="M110" s="117">
        <v>0</v>
      </c>
      <c r="N110" s="117">
        <v>0</v>
      </c>
      <c r="O110" s="117">
        <v>0</v>
      </c>
      <c r="P110" s="120">
        <v>0</v>
      </c>
      <c r="Q110" s="120">
        <v>0</v>
      </c>
      <c r="R110" s="120">
        <v>0</v>
      </c>
      <c r="S110" s="117">
        <v>0</v>
      </c>
      <c r="T110" s="117">
        <v>0</v>
      </c>
      <c r="U110" s="117">
        <v>0</v>
      </c>
      <c r="V110" s="117">
        <v>0</v>
      </c>
      <c r="W110" s="117">
        <v>0</v>
      </c>
      <c r="X110" s="117">
        <v>0</v>
      </c>
      <c r="Y110" s="117">
        <v>0</v>
      </c>
      <c r="Z110" s="117">
        <v>0</v>
      </c>
      <c r="AA110" s="117">
        <v>0</v>
      </c>
      <c r="AB110" s="117">
        <v>0</v>
      </c>
      <c r="AC110" s="117">
        <v>0</v>
      </c>
      <c r="AD110" s="117">
        <v>0</v>
      </c>
      <c r="AE110">
        <v>0</v>
      </c>
    </row>
    <row r="111" spans="1:31" x14ac:dyDescent="0.35">
      <c r="A111">
        <v>1694</v>
      </c>
      <c r="B111" t="s">
        <v>233</v>
      </c>
      <c r="C111" s="109">
        <v>1648</v>
      </c>
      <c r="D111" s="107">
        <v>104.42080134648999</v>
      </c>
      <c r="E111" s="112">
        <v>15.782296043980665</v>
      </c>
      <c r="F111">
        <v>0</v>
      </c>
      <c r="G111" s="117">
        <v>0</v>
      </c>
      <c r="H111" s="109">
        <v>0</v>
      </c>
      <c r="I111" s="109">
        <v>0</v>
      </c>
      <c r="J111" s="117">
        <v>0</v>
      </c>
      <c r="K111" s="109">
        <v>0</v>
      </c>
      <c r="L111" s="109">
        <v>0</v>
      </c>
      <c r="M111" s="117">
        <v>0</v>
      </c>
      <c r="N111" s="117">
        <v>0</v>
      </c>
      <c r="O111" s="117">
        <v>0</v>
      </c>
      <c r="P111" s="120">
        <v>0</v>
      </c>
      <c r="Q111" s="120">
        <v>0</v>
      </c>
      <c r="R111" s="120">
        <v>0</v>
      </c>
      <c r="S111" s="117">
        <v>0</v>
      </c>
      <c r="T111" s="117">
        <v>0</v>
      </c>
      <c r="U111" s="117">
        <v>0</v>
      </c>
      <c r="V111" s="117">
        <v>0</v>
      </c>
      <c r="W111" s="117">
        <v>0</v>
      </c>
      <c r="X111" s="117">
        <v>0</v>
      </c>
      <c r="Y111" s="117">
        <v>0</v>
      </c>
      <c r="Z111" s="117">
        <v>0</v>
      </c>
      <c r="AA111" s="117">
        <v>0</v>
      </c>
      <c r="AB111" s="117">
        <v>0</v>
      </c>
      <c r="AC111" s="117">
        <v>0</v>
      </c>
      <c r="AD111" s="117">
        <v>0</v>
      </c>
      <c r="AE111">
        <v>0</v>
      </c>
    </row>
    <row r="112" spans="1:31" x14ac:dyDescent="0.35">
      <c r="A112">
        <v>1729</v>
      </c>
      <c r="B112" t="s">
        <v>56</v>
      </c>
      <c r="C112" s="109">
        <v>744</v>
      </c>
      <c r="D112" s="107">
        <v>106.632559113906</v>
      </c>
      <c r="E112" s="112">
        <v>6.9772310275818432</v>
      </c>
      <c r="F112">
        <v>1</v>
      </c>
      <c r="G112" s="117">
        <v>297600</v>
      </c>
      <c r="H112" s="109">
        <v>744</v>
      </c>
      <c r="I112" s="109">
        <v>0</v>
      </c>
      <c r="J112" s="117">
        <v>0</v>
      </c>
      <c r="K112" s="109">
        <v>0</v>
      </c>
      <c r="L112" s="109">
        <v>1</v>
      </c>
      <c r="M112" s="117">
        <v>297600</v>
      </c>
      <c r="N112" s="117">
        <v>744</v>
      </c>
      <c r="O112" s="117">
        <v>0</v>
      </c>
      <c r="P112" s="120">
        <v>0</v>
      </c>
      <c r="Q112" s="120">
        <v>0</v>
      </c>
      <c r="R112" s="120">
        <v>0</v>
      </c>
      <c r="S112" s="117">
        <v>297600</v>
      </c>
      <c r="T112" s="117">
        <v>294030</v>
      </c>
      <c r="U112" s="117">
        <v>294030</v>
      </c>
      <c r="V112" s="117">
        <v>279329</v>
      </c>
      <c r="W112" s="117">
        <v>14701</v>
      </c>
      <c r="X112" s="117">
        <v>294030</v>
      </c>
      <c r="Y112" s="117">
        <v>0</v>
      </c>
      <c r="Z112" s="117">
        <v>297398</v>
      </c>
      <c r="AA112" s="117">
        <v>-3368</v>
      </c>
      <c r="AB112" s="117">
        <v>282528</v>
      </c>
      <c r="AC112" s="117">
        <v>11502</v>
      </c>
      <c r="AD112" s="117">
        <v>294030</v>
      </c>
      <c r="AE112">
        <v>0</v>
      </c>
    </row>
    <row r="113" spans="1:31" x14ac:dyDescent="0.35">
      <c r="A113">
        <v>1736</v>
      </c>
      <c r="B113" t="s">
        <v>234</v>
      </c>
      <c r="C113" s="109">
        <v>512</v>
      </c>
      <c r="D113" s="107">
        <v>48.505673221560897</v>
      </c>
      <c r="E113" s="112">
        <v>10.555466319605985</v>
      </c>
      <c r="F113">
        <v>0</v>
      </c>
      <c r="G113" s="117">
        <v>0</v>
      </c>
      <c r="H113" s="109">
        <v>0</v>
      </c>
      <c r="I113" s="109">
        <v>0</v>
      </c>
      <c r="J113" s="117">
        <v>0</v>
      </c>
      <c r="K113" s="109">
        <v>0</v>
      </c>
      <c r="L113" s="109">
        <v>0</v>
      </c>
      <c r="M113" s="117">
        <v>0</v>
      </c>
      <c r="N113" s="117">
        <v>0</v>
      </c>
      <c r="O113" s="117">
        <v>0</v>
      </c>
      <c r="P113" s="120">
        <v>0</v>
      </c>
      <c r="Q113" s="120">
        <v>0</v>
      </c>
      <c r="R113" s="120">
        <v>0</v>
      </c>
      <c r="S113" s="117">
        <v>0</v>
      </c>
      <c r="T113" s="117">
        <v>0</v>
      </c>
      <c r="U113" s="117">
        <v>0</v>
      </c>
      <c r="V113" s="117">
        <v>0</v>
      </c>
      <c r="W113" s="117">
        <v>0</v>
      </c>
      <c r="X113" s="117">
        <v>0</v>
      </c>
      <c r="Y113" s="117">
        <v>0</v>
      </c>
      <c r="Z113" s="117">
        <v>0</v>
      </c>
      <c r="AA113" s="117">
        <v>0</v>
      </c>
      <c r="AB113" s="117">
        <v>0</v>
      </c>
      <c r="AC113" s="117">
        <v>0</v>
      </c>
      <c r="AD113" s="117">
        <v>0</v>
      </c>
      <c r="AE113">
        <v>0</v>
      </c>
    </row>
    <row r="114" spans="1:31" x14ac:dyDescent="0.35">
      <c r="A114">
        <v>1813</v>
      </c>
      <c r="B114" t="s">
        <v>57</v>
      </c>
      <c r="C114" s="109">
        <v>737</v>
      </c>
      <c r="D114" s="107">
        <v>146.02869164836</v>
      </c>
      <c r="E114" s="112">
        <v>5.0469533875898218</v>
      </c>
      <c r="F114">
        <v>1</v>
      </c>
      <c r="G114" s="117">
        <v>294800</v>
      </c>
      <c r="H114" s="109">
        <v>737</v>
      </c>
      <c r="I114" s="109">
        <v>0</v>
      </c>
      <c r="J114" s="117">
        <v>0</v>
      </c>
      <c r="K114" s="109">
        <v>0</v>
      </c>
      <c r="L114" s="109">
        <v>1</v>
      </c>
      <c r="M114" s="117">
        <v>294800</v>
      </c>
      <c r="N114" s="117">
        <v>737</v>
      </c>
      <c r="O114" s="117">
        <v>0</v>
      </c>
      <c r="P114" s="120">
        <v>0</v>
      </c>
      <c r="Q114" s="120">
        <v>0</v>
      </c>
      <c r="R114" s="120">
        <v>0</v>
      </c>
      <c r="S114" s="117">
        <v>294800</v>
      </c>
      <c r="T114" s="117">
        <v>291263</v>
      </c>
      <c r="U114" s="117">
        <v>291263</v>
      </c>
      <c r="V114" s="117">
        <v>276700</v>
      </c>
      <c r="W114" s="117">
        <v>14563</v>
      </c>
      <c r="X114" s="117">
        <v>291263</v>
      </c>
      <c r="Y114" s="117">
        <v>0</v>
      </c>
      <c r="Z114" s="117">
        <v>294600</v>
      </c>
      <c r="AA114" s="117">
        <v>-3337</v>
      </c>
      <c r="AB114" s="117">
        <v>279870</v>
      </c>
      <c r="AC114" s="117">
        <v>11393</v>
      </c>
      <c r="AD114" s="117">
        <v>291263</v>
      </c>
      <c r="AE114">
        <v>0</v>
      </c>
    </row>
    <row r="115" spans="1:31" x14ac:dyDescent="0.35">
      <c r="A115">
        <v>1848</v>
      </c>
      <c r="B115" t="s">
        <v>424</v>
      </c>
      <c r="C115" s="109">
        <v>545</v>
      </c>
      <c r="D115" s="107">
        <v>127.734491384199</v>
      </c>
      <c r="E115" s="112">
        <v>4.2666627791295024</v>
      </c>
      <c r="F115">
        <v>1</v>
      </c>
      <c r="G115" s="117">
        <v>218000</v>
      </c>
      <c r="H115" s="109">
        <v>545</v>
      </c>
      <c r="I115" s="109">
        <v>0</v>
      </c>
      <c r="J115" s="117">
        <v>0</v>
      </c>
      <c r="K115" s="109">
        <v>0</v>
      </c>
      <c r="L115" s="109">
        <v>1</v>
      </c>
      <c r="M115" s="117">
        <v>218000</v>
      </c>
      <c r="N115" s="117">
        <v>545</v>
      </c>
      <c r="O115" s="117">
        <v>0</v>
      </c>
      <c r="P115" s="120">
        <v>0</v>
      </c>
      <c r="Q115" s="120">
        <v>0</v>
      </c>
      <c r="R115" s="120">
        <v>0</v>
      </c>
      <c r="S115" s="117">
        <v>218000</v>
      </c>
      <c r="T115" s="117">
        <v>215385</v>
      </c>
      <c r="U115" s="117">
        <v>215385</v>
      </c>
      <c r="V115" s="117">
        <v>204616</v>
      </c>
      <c r="W115" s="117">
        <v>10769</v>
      </c>
      <c r="X115" s="117">
        <v>215385</v>
      </c>
      <c r="Y115" s="117">
        <v>0</v>
      </c>
      <c r="Z115" s="117">
        <v>217852</v>
      </c>
      <c r="AA115" s="117">
        <v>-2467</v>
      </c>
      <c r="AB115" s="117">
        <v>206959</v>
      </c>
      <c r="AC115" s="117">
        <v>8426</v>
      </c>
      <c r="AD115" s="117">
        <v>215385</v>
      </c>
      <c r="AE115">
        <v>0</v>
      </c>
    </row>
    <row r="116" spans="1:31" x14ac:dyDescent="0.35">
      <c r="A116">
        <v>1855</v>
      </c>
      <c r="B116" t="s">
        <v>58</v>
      </c>
      <c r="C116" s="109">
        <v>456</v>
      </c>
      <c r="D116" s="107">
        <v>497.10288773306502</v>
      </c>
      <c r="E116" s="112">
        <v>0.9173151298305543</v>
      </c>
      <c r="F116">
        <v>1</v>
      </c>
      <c r="G116" s="117">
        <v>182400</v>
      </c>
      <c r="H116" s="109">
        <v>456</v>
      </c>
      <c r="I116" s="109">
        <v>0</v>
      </c>
      <c r="J116" s="117">
        <v>0</v>
      </c>
      <c r="K116" s="109">
        <v>0</v>
      </c>
      <c r="L116" s="109">
        <v>1</v>
      </c>
      <c r="M116" s="117">
        <v>182400</v>
      </c>
      <c r="N116" s="117">
        <v>456</v>
      </c>
      <c r="O116" s="117">
        <v>0</v>
      </c>
      <c r="P116" s="120">
        <v>0</v>
      </c>
      <c r="Q116" s="120">
        <v>0</v>
      </c>
      <c r="R116" s="120">
        <v>0</v>
      </c>
      <c r="S116" s="117">
        <v>182400</v>
      </c>
      <c r="T116" s="117">
        <v>180212</v>
      </c>
      <c r="U116" s="117">
        <v>180212</v>
      </c>
      <c r="V116" s="117">
        <v>171201</v>
      </c>
      <c r="W116" s="117">
        <v>9011</v>
      </c>
      <c r="X116" s="117">
        <v>180212</v>
      </c>
      <c r="Y116" s="117">
        <v>0</v>
      </c>
      <c r="Z116" s="117">
        <v>182276</v>
      </c>
      <c r="AA116" s="117">
        <v>-2064</v>
      </c>
      <c r="AB116" s="117">
        <v>173162</v>
      </c>
      <c r="AC116" s="117">
        <v>7050</v>
      </c>
      <c r="AD116" s="117">
        <v>180212</v>
      </c>
      <c r="AE116">
        <v>0</v>
      </c>
    </row>
    <row r="117" spans="1:31" x14ac:dyDescent="0.35">
      <c r="A117">
        <v>1862</v>
      </c>
      <c r="B117" t="s">
        <v>235</v>
      </c>
      <c r="C117" s="109">
        <v>6960</v>
      </c>
      <c r="D117" s="107">
        <v>80.270103615399705</v>
      </c>
      <c r="E117" s="112">
        <v>86.70725072621849</v>
      </c>
      <c r="F117">
        <v>0</v>
      </c>
      <c r="G117" s="117">
        <v>0</v>
      </c>
      <c r="H117" s="109">
        <v>0</v>
      </c>
      <c r="I117" s="109">
        <v>0</v>
      </c>
      <c r="J117" s="117">
        <v>0</v>
      </c>
      <c r="K117" s="109">
        <v>0</v>
      </c>
      <c r="L117" s="109">
        <v>0</v>
      </c>
      <c r="M117" s="117">
        <v>0</v>
      </c>
      <c r="N117" s="117">
        <v>0</v>
      </c>
      <c r="O117" s="117">
        <v>0</v>
      </c>
      <c r="P117" s="120">
        <v>0</v>
      </c>
      <c r="Q117" s="120">
        <v>0</v>
      </c>
      <c r="R117" s="120">
        <v>0</v>
      </c>
      <c r="S117" s="117">
        <v>0</v>
      </c>
      <c r="T117" s="117">
        <v>0</v>
      </c>
      <c r="U117" s="117">
        <v>0</v>
      </c>
      <c r="V117" s="117">
        <v>0</v>
      </c>
      <c r="W117" s="117">
        <v>0</v>
      </c>
      <c r="X117" s="117">
        <v>0</v>
      </c>
      <c r="Y117" s="117">
        <v>0</v>
      </c>
      <c r="Z117" s="117">
        <v>0</v>
      </c>
      <c r="AA117" s="117">
        <v>0</v>
      </c>
      <c r="AB117" s="117">
        <v>0</v>
      </c>
      <c r="AC117" s="117">
        <v>0</v>
      </c>
      <c r="AD117" s="117">
        <v>0</v>
      </c>
      <c r="AE117">
        <v>0</v>
      </c>
    </row>
    <row r="118" spans="1:31" x14ac:dyDescent="0.35">
      <c r="A118">
        <v>1870</v>
      </c>
      <c r="B118" t="s">
        <v>236</v>
      </c>
      <c r="C118" s="109">
        <v>154</v>
      </c>
      <c r="D118" s="107">
        <v>12.3662180144538</v>
      </c>
      <c r="E118" s="112">
        <v>12.453281983222579</v>
      </c>
      <c r="F118">
        <v>0</v>
      </c>
      <c r="G118" s="117">
        <v>0</v>
      </c>
      <c r="H118" s="109">
        <v>0</v>
      </c>
      <c r="I118" s="109">
        <v>0</v>
      </c>
      <c r="J118" s="117">
        <v>0</v>
      </c>
      <c r="K118" s="109">
        <v>0</v>
      </c>
      <c r="L118" s="109">
        <v>0</v>
      </c>
      <c r="M118" s="117">
        <v>0</v>
      </c>
      <c r="N118" s="117">
        <v>0</v>
      </c>
      <c r="O118" s="117">
        <v>0</v>
      </c>
      <c r="P118" s="120">
        <v>0</v>
      </c>
      <c r="Q118" s="120">
        <v>0</v>
      </c>
      <c r="R118" s="120">
        <v>0</v>
      </c>
      <c r="S118" s="117">
        <v>0</v>
      </c>
      <c r="T118" s="117">
        <v>0</v>
      </c>
      <c r="U118" s="117">
        <v>0</v>
      </c>
      <c r="V118" s="117">
        <v>0</v>
      </c>
      <c r="W118" s="117">
        <v>0</v>
      </c>
      <c r="X118" s="117">
        <v>0</v>
      </c>
      <c r="Y118" s="117">
        <v>0</v>
      </c>
      <c r="Z118" s="117">
        <v>0</v>
      </c>
      <c r="AA118" s="117">
        <v>0</v>
      </c>
      <c r="AB118" s="117">
        <v>0</v>
      </c>
      <c r="AC118" s="117">
        <v>0</v>
      </c>
      <c r="AD118" s="117">
        <v>0</v>
      </c>
      <c r="AE118">
        <v>0</v>
      </c>
    </row>
    <row r="119" spans="1:31" x14ac:dyDescent="0.35">
      <c r="A119">
        <v>1883</v>
      </c>
      <c r="B119" t="s">
        <v>237</v>
      </c>
      <c r="C119" s="109">
        <v>2518</v>
      </c>
      <c r="D119" s="107">
        <v>108.549630725133</v>
      </c>
      <c r="E119" s="112">
        <v>23.196762468736761</v>
      </c>
      <c r="F119">
        <v>0</v>
      </c>
      <c r="G119" s="117">
        <v>0</v>
      </c>
      <c r="H119" s="109">
        <v>0</v>
      </c>
      <c r="I119" s="109">
        <v>0</v>
      </c>
      <c r="J119" s="117">
        <v>0</v>
      </c>
      <c r="K119" s="109">
        <v>0</v>
      </c>
      <c r="L119" s="109">
        <v>0</v>
      </c>
      <c r="M119" s="117">
        <v>0</v>
      </c>
      <c r="N119" s="117">
        <v>0</v>
      </c>
      <c r="O119" s="117">
        <v>0</v>
      </c>
      <c r="P119" s="120">
        <v>0</v>
      </c>
      <c r="Q119" s="120">
        <v>0</v>
      </c>
      <c r="R119" s="120">
        <v>0</v>
      </c>
      <c r="S119" s="117">
        <v>0</v>
      </c>
      <c r="T119" s="117">
        <v>0</v>
      </c>
      <c r="U119" s="117">
        <v>0</v>
      </c>
      <c r="V119" s="117">
        <v>0</v>
      </c>
      <c r="W119" s="117">
        <v>0</v>
      </c>
      <c r="X119" s="117">
        <v>0</v>
      </c>
      <c r="Y119" s="117">
        <v>0</v>
      </c>
      <c r="Z119" s="117">
        <v>0</v>
      </c>
      <c r="AA119" s="117">
        <v>0</v>
      </c>
      <c r="AB119" s="117">
        <v>0</v>
      </c>
      <c r="AC119" s="117">
        <v>0</v>
      </c>
      <c r="AD119" s="117">
        <v>0</v>
      </c>
      <c r="AE119">
        <v>0</v>
      </c>
    </row>
    <row r="120" spans="1:31" x14ac:dyDescent="0.35">
      <c r="A120">
        <v>1890</v>
      </c>
      <c r="B120" t="s">
        <v>238</v>
      </c>
      <c r="C120" s="109">
        <v>774</v>
      </c>
      <c r="D120" s="107">
        <v>3.76856237654055</v>
      </c>
      <c r="E120" s="112">
        <v>205.38335913402432</v>
      </c>
      <c r="F120">
        <v>0</v>
      </c>
      <c r="G120" s="117">
        <v>0</v>
      </c>
      <c r="H120" s="109">
        <v>0</v>
      </c>
      <c r="I120" s="109">
        <v>0</v>
      </c>
      <c r="J120" s="117">
        <v>0</v>
      </c>
      <c r="K120" s="109">
        <v>0</v>
      </c>
      <c r="L120" s="109">
        <v>0</v>
      </c>
      <c r="M120" s="117">
        <v>0</v>
      </c>
      <c r="N120" s="117">
        <v>0</v>
      </c>
      <c r="O120" s="117">
        <v>0</v>
      </c>
      <c r="P120" s="120">
        <v>0</v>
      </c>
      <c r="Q120" s="120">
        <v>0</v>
      </c>
      <c r="R120" s="120">
        <v>0</v>
      </c>
      <c r="S120" s="117">
        <v>0</v>
      </c>
      <c r="T120" s="117">
        <v>0</v>
      </c>
      <c r="U120" s="117">
        <v>0</v>
      </c>
      <c r="V120" s="117">
        <v>0</v>
      </c>
      <c r="W120" s="117">
        <v>0</v>
      </c>
      <c r="X120" s="117">
        <v>0</v>
      </c>
      <c r="Y120" s="117">
        <v>0</v>
      </c>
      <c r="Z120" s="117">
        <v>0</v>
      </c>
      <c r="AA120" s="117">
        <v>0</v>
      </c>
      <c r="AB120" s="117">
        <v>0</v>
      </c>
      <c r="AC120" s="117">
        <v>0</v>
      </c>
      <c r="AD120" s="117">
        <v>0</v>
      </c>
      <c r="AE120">
        <v>0</v>
      </c>
    </row>
    <row r="121" spans="1:31" x14ac:dyDescent="0.35">
      <c r="A121">
        <v>1897</v>
      </c>
      <c r="B121" t="s">
        <v>239</v>
      </c>
      <c r="C121" s="109">
        <v>408</v>
      </c>
      <c r="D121" s="107">
        <v>6.2294741301331698</v>
      </c>
      <c r="E121" s="112">
        <v>65.49509500752643</v>
      </c>
      <c r="F121">
        <v>0</v>
      </c>
      <c r="G121" s="117">
        <v>0</v>
      </c>
      <c r="H121" s="109">
        <v>0</v>
      </c>
      <c r="I121" s="109">
        <v>0</v>
      </c>
      <c r="J121" s="117">
        <v>0</v>
      </c>
      <c r="K121" s="109">
        <v>0</v>
      </c>
      <c r="L121" s="109">
        <v>0</v>
      </c>
      <c r="M121" s="117">
        <v>0</v>
      </c>
      <c r="N121" s="117">
        <v>0</v>
      </c>
      <c r="O121" s="117">
        <v>0</v>
      </c>
      <c r="P121" s="120">
        <v>0</v>
      </c>
      <c r="Q121" s="120">
        <v>0</v>
      </c>
      <c r="R121" s="120">
        <v>0</v>
      </c>
      <c r="S121" s="117">
        <v>0</v>
      </c>
      <c r="T121" s="117">
        <v>0</v>
      </c>
      <c r="U121" s="117">
        <v>0</v>
      </c>
      <c r="V121" s="117">
        <v>0</v>
      </c>
      <c r="W121" s="117">
        <v>0</v>
      </c>
      <c r="X121" s="117">
        <v>0</v>
      </c>
      <c r="Y121" s="117">
        <v>0</v>
      </c>
      <c r="Z121" s="117">
        <v>0</v>
      </c>
      <c r="AA121" s="117">
        <v>0</v>
      </c>
      <c r="AB121" s="117">
        <v>0</v>
      </c>
      <c r="AC121" s="117">
        <v>0</v>
      </c>
      <c r="AD121" s="117">
        <v>0</v>
      </c>
      <c r="AE121">
        <v>0</v>
      </c>
    </row>
    <row r="122" spans="1:31" x14ac:dyDescent="0.35">
      <c r="A122">
        <v>1900</v>
      </c>
      <c r="B122" t="s">
        <v>240</v>
      </c>
      <c r="C122" s="109">
        <v>4431</v>
      </c>
      <c r="D122" s="107">
        <v>28.987742709890799</v>
      </c>
      <c r="E122" s="112">
        <v>152.85771107965971</v>
      </c>
      <c r="F122">
        <v>0</v>
      </c>
      <c r="G122" s="117">
        <v>0</v>
      </c>
      <c r="H122" s="109">
        <v>0</v>
      </c>
      <c r="I122" s="109">
        <v>0</v>
      </c>
      <c r="J122" s="117">
        <v>0</v>
      </c>
      <c r="K122" s="109">
        <v>0</v>
      </c>
      <c r="L122" s="109">
        <v>0</v>
      </c>
      <c r="M122" s="117">
        <v>0</v>
      </c>
      <c r="N122" s="117">
        <v>0</v>
      </c>
      <c r="O122" s="117">
        <v>0</v>
      </c>
      <c r="P122" s="120">
        <v>0</v>
      </c>
      <c r="Q122" s="120">
        <v>0</v>
      </c>
      <c r="R122" s="120">
        <v>0</v>
      </c>
      <c r="S122" s="117">
        <v>0</v>
      </c>
      <c r="T122" s="117">
        <v>0</v>
      </c>
      <c r="U122" s="117">
        <v>0</v>
      </c>
      <c r="V122" s="117">
        <v>0</v>
      </c>
      <c r="W122" s="117">
        <v>0</v>
      </c>
      <c r="X122" s="117">
        <v>0</v>
      </c>
      <c r="Y122" s="117">
        <v>0</v>
      </c>
      <c r="Z122" s="117">
        <v>0</v>
      </c>
      <c r="AA122" s="117">
        <v>0</v>
      </c>
      <c r="AB122" s="117">
        <v>0</v>
      </c>
      <c r="AC122" s="117">
        <v>0</v>
      </c>
      <c r="AD122" s="117">
        <v>0</v>
      </c>
      <c r="AE122">
        <v>0</v>
      </c>
    </row>
    <row r="123" spans="1:31" x14ac:dyDescent="0.35">
      <c r="A123">
        <v>1939</v>
      </c>
      <c r="B123" t="s">
        <v>59</v>
      </c>
      <c r="C123" s="109">
        <v>510</v>
      </c>
      <c r="D123" s="107">
        <v>152.23547789476001</v>
      </c>
      <c r="E123" s="112">
        <v>3.3500732355736531</v>
      </c>
      <c r="F123">
        <v>1</v>
      </c>
      <c r="G123" s="117">
        <v>204000</v>
      </c>
      <c r="H123" s="109">
        <v>510</v>
      </c>
      <c r="I123" s="109">
        <v>0</v>
      </c>
      <c r="J123" s="117">
        <v>0</v>
      </c>
      <c r="K123" s="109">
        <v>0</v>
      </c>
      <c r="L123" s="109">
        <v>1</v>
      </c>
      <c r="M123" s="117">
        <v>204000</v>
      </c>
      <c r="N123" s="117">
        <v>510</v>
      </c>
      <c r="O123" s="117">
        <v>0</v>
      </c>
      <c r="P123" s="120">
        <v>0</v>
      </c>
      <c r="Q123" s="120">
        <v>0</v>
      </c>
      <c r="R123" s="120">
        <v>0</v>
      </c>
      <c r="S123" s="117">
        <v>204000</v>
      </c>
      <c r="T123" s="117">
        <v>201553</v>
      </c>
      <c r="U123" s="117">
        <v>201553</v>
      </c>
      <c r="V123" s="117">
        <v>191475</v>
      </c>
      <c r="W123" s="117">
        <v>10078</v>
      </c>
      <c r="X123" s="117">
        <v>201553</v>
      </c>
      <c r="Y123" s="117">
        <v>0</v>
      </c>
      <c r="Z123" s="117">
        <v>203861</v>
      </c>
      <c r="AA123" s="117">
        <v>-2308</v>
      </c>
      <c r="AB123" s="117">
        <v>193668</v>
      </c>
      <c r="AC123" s="117">
        <v>7885</v>
      </c>
      <c r="AD123" s="117">
        <v>201553</v>
      </c>
      <c r="AE123">
        <v>0</v>
      </c>
    </row>
    <row r="124" spans="1:31" x14ac:dyDescent="0.35">
      <c r="A124">
        <v>1945</v>
      </c>
      <c r="B124" t="s">
        <v>241</v>
      </c>
      <c r="C124" s="109">
        <v>744</v>
      </c>
      <c r="D124" s="107">
        <v>62.488241665270699</v>
      </c>
      <c r="E124" s="112">
        <v>11.906239960877238</v>
      </c>
      <c r="F124">
        <v>0</v>
      </c>
      <c r="G124" s="117">
        <v>0</v>
      </c>
      <c r="H124" s="109">
        <v>0</v>
      </c>
      <c r="I124" s="109">
        <v>0</v>
      </c>
      <c r="J124" s="117">
        <v>0</v>
      </c>
      <c r="K124" s="109">
        <v>0</v>
      </c>
      <c r="L124" s="109">
        <v>0</v>
      </c>
      <c r="M124" s="117">
        <v>0</v>
      </c>
      <c r="N124" s="117">
        <v>0</v>
      </c>
      <c r="O124" s="117">
        <v>0</v>
      </c>
      <c r="P124" s="120">
        <v>0</v>
      </c>
      <c r="Q124" s="120">
        <v>0</v>
      </c>
      <c r="R124" s="120">
        <v>0</v>
      </c>
      <c r="S124" s="117">
        <v>0</v>
      </c>
      <c r="T124" s="117">
        <v>0</v>
      </c>
      <c r="U124" s="117">
        <v>0</v>
      </c>
      <c r="V124" s="117">
        <v>0</v>
      </c>
      <c r="W124" s="117">
        <v>0</v>
      </c>
      <c r="X124" s="117">
        <v>0</v>
      </c>
      <c r="Y124" s="117">
        <v>0</v>
      </c>
      <c r="Z124" s="117">
        <v>0</v>
      </c>
      <c r="AA124" s="117">
        <v>0</v>
      </c>
      <c r="AB124" s="117">
        <v>0</v>
      </c>
      <c r="AC124" s="117">
        <v>0</v>
      </c>
      <c r="AD124" s="117">
        <v>0</v>
      </c>
      <c r="AE124">
        <v>0</v>
      </c>
    </row>
    <row r="125" spans="1:31" x14ac:dyDescent="0.35">
      <c r="A125">
        <v>1953</v>
      </c>
      <c r="B125" t="s">
        <v>242</v>
      </c>
      <c r="C125" s="109">
        <v>1569</v>
      </c>
      <c r="D125" s="107">
        <v>75.613666943821201</v>
      </c>
      <c r="E125" s="112">
        <v>20.750217036368866</v>
      </c>
      <c r="F125">
        <v>0</v>
      </c>
      <c r="G125" s="117">
        <v>0</v>
      </c>
      <c r="H125" s="109">
        <v>0</v>
      </c>
      <c r="I125" s="109">
        <v>0</v>
      </c>
      <c r="J125" s="117">
        <v>0</v>
      </c>
      <c r="K125" s="109">
        <v>0</v>
      </c>
      <c r="L125" s="109">
        <v>0</v>
      </c>
      <c r="M125" s="117">
        <v>0</v>
      </c>
      <c r="N125" s="117">
        <v>0</v>
      </c>
      <c r="O125" s="117">
        <v>0</v>
      </c>
      <c r="P125" s="120">
        <v>0</v>
      </c>
      <c r="Q125" s="120">
        <v>0</v>
      </c>
      <c r="R125" s="120">
        <v>0</v>
      </c>
      <c r="S125" s="117">
        <v>0</v>
      </c>
      <c r="T125" s="117">
        <v>0</v>
      </c>
      <c r="U125" s="117">
        <v>0</v>
      </c>
      <c r="V125" s="117">
        <v>0</v>
      </c>
      <c r="W125" s="117">
        <v>0</v>
      </c>
      <c r="X125" s="117">
        <v>0</v>
      </c>
      <c r="Y125" s="117">
        <v>0</v>
      </c>
      <c r="Z125" s="117">
        <v>0</v>
      </c>
      <c r="AA125" s="117">
        <v>0</v>
      </c>
      <c r="AB125" s="117">
        <v>0</v>
      </c>
      <c r="AC125" s="117">
        <v>0</v>
      </c>
      <c r="AD125" s="117">
        <v>0</v>
      </c>
      <c r="AE125">
        <v>0</v>
      </c>
    </row>
    <row r="126" spans="1:31" x14ac:dyDescent="0.35">
      <c r="A126">
        <v>2009</v>
      </c>
      <c r="B126" t="s">
        <v>425</v>
      </c>
      <c r="C126" s="109">
        <v>1429</v>
      </c>
      <c r="D126" s="107">
        <v>180.17985316596</v>
      </c>
      <c r="E126" s="112">
        <v>7.9309643941366588</v>
      </c>
      <c r="F126">
        <v>0</v>
      </c>
      <c r="G126" s="117">
        <v>0</v>
      </c>
      <c r="H126" s="109">
        <v>0</v>
      </c>
      <c r="I126" s="109">
        <v>0</v>
      </c>
      <c r="J126" s="117">
        <v>0</v>
      </c>
      <c r="K126" s="109">
        <v>0</v>
      </c>
      <c r="L126" s="109">
        <v>0</v>
      </c>
      <c r="M126" s="117">
        <v>0</v>
      </c>
      <c r="N126" s="117">
        <v>0</v>
      </c>
      <c r="O126" s="117">
        <v>0</v>
      </c>
      <c r="P126" s="120">
        <v>0</v>
      </c>
      <c r="Q126" s="120">
        <v>0</v>
      </c>
      <c r="R126" s="120">
        <v>0</v>
      </c>
      <c r="S126" s="117">
        <v>0</v>
      </c>
      <c r="T126" s="117">
        <v>0</v>
      </c>
      <c r="U126" s="117">
        <v>0</v>
      </c>
      <c r="V126" s="117">
        <v>0</v>
      </c>
      <c r="W126" s="117">
        <v>0</v>
      </c>
      <c r="X126" s="117">
        <v>0</v>
      </c>
      <c r="Y126" s="117">
        <v>0</v>
      </c>
      <c r="Z126" s="117">
        <v>0</v>
      </c>
      <c r="AA126" s="117">
        <v>0</v>
      </c>
      <c r="AB126" s="117">
        <v>0</v>
      </c>
      <c r="AC126" s="117">
        <v>0</v>
      </c>
      <c r="AD126" s="117">
        <v>0</v>
      </c>
      <c r="AE126">
        <v>0</v>
      </c>
    </row>
    <row r="127" spans="1:31" x14ac:dyDescent="0.35">
      <c r="A127">
        <v>2016</v>
      </c>
      <c r="B127" t="s">
        <v>60</v>
      </c>
      <c r="C127" s="109">
        <v>446</v>
      </c>
      <c r="D127" s="107">
        <v>162.07970517279199</v>
      </c>
      <c r="E127" s="112">
        <v>2.7517325474187078</v>
      </c>
      <c r="F127">
        <v>1</v>
      </c>
      <c r="G127" s="117">
        <v>178400</v>
      </c>
      <c r="H127" s="109">
        <v>446</v>
      </c>
      <c r="I127" s="109">
        <v>0</v>
      </c>
      <c r="J127" s="117">
        <v>0</v>
      </c>
      <c r="K127" s="109">
        <v>0</v>
      </c>
      <c r="L127" s="109">
        <v>1</v>
      </c>
      <c r="M127" s="117">
        <v>178400</v>
      </c>
      <c r="N127" s="117">
        <v>446</v>
      </c>
      <c r="O127" s="117">
        <v>0</v>
      </c>
      <c r="P127" s="120">
        <v>0</v>
      </c>
      <c r="Q127" s="120">
        <v>0</v>
      </c>
      <c r="R127" s="120">
        <v>0</v>
      </c>
      <c r="S127" s="117">
        <v>178400</v>
      </c>
      <c r="T127" s="117">
        <v>176260</v>
      </c>
      <c r="U127" s="117">
        <v>176260</v>
      </c>
      <c r="V127" s="117">
        <v>167447</v>
      </c>
      <c r="W127" s="117">
        <v>8813</v>
      </c>
      <c r="X127" s="117">
        <v>176260</v>
      </c>
      <c r="Y127" s="117">
        <v>0</v>
      </c>
      <c r="Z127" s="117">
        <v>178279</v>
      </c>
      <c r="AA127" s="117">
        <v>-2019</v>
      </c>
      <c r="AB127" s="117">
        <v>169365</v>
      </c>
      <c r="AC127" s="117">
        <v>6895</v>
      </c>
      <c r="AD127" s="117">
        <v>176260</v>
      </c>
      <c r="AE127">
        <v>0</v>
      </c>
    </row>
    <row r="128" spans="1:31" x14ac:dyDescent="0.35">
      <c r="A128">
        <v>2044</v>
      </c>
      <c r="B128" t="s">
        <v>243</v>
      </c>
      <c r="C128" s="109">
        <v>93</v>
      </c>
      <c r="D128" s="107">
        <v>6.1350353395043999</v>
      </c>
      <c r="E128" s="112">
        <v>15.158836885772971</v>
      </c>
      <c r="F128">
        <v>0</v>
      </c>
      <c r="G128" s="117">
        <v>0</v>
      </c>
      <c r="H128" s="109">
        <v>0</v>
      </c>
      <c r="I128" s="109">
        <v>0</v>
      </c>
      <c r="J128" s="117">
        <v>0</v>
      </c>
      <c r="K128" s="109">
        <v>0</v>
      </c>
      <c r="L128" s="109">
        <v>0</v>
      </c>
      <c r="M128" s="117">
        <v>0</v>
      </c>
      <c r="N128" s="117">
        <v>0</v>
      </c>
      <c r="O128" s="117">
        <v>0</v>
      </c>
      <c r="P128" s="120">
        <v>0</v>
      </c>
      <c r="Q128" s="120">
        <v>0</v>
      </c>
      <c r="R128" s="120">
        <v>0</v>
      </c>
      <c r="S128" s="117">
        <v>0</v>
      </c>
      <c r="T128" s="117">
        <v>0</v>
      </c>
      <c r="U128" s="117">
        <v>0</v>
      </c>
      <c r="V128" s="117">
        <v>0</v>
      </c>
      <c r="W128" s="117">
        <v>0</v>
      </c>
      <c r="X128" s="117">
        <v>0</v>
      </c>
      <c r="Y128" s="117">
        <v>0</v>
      </c>
      <c r="Z128" s="117">
        <v>0</v>
      </c>
      <c r="AA128" s="117">
        <v>0</v>
      </c>
      <c r="AB128" s="117">
        <v>0</v>
      </c>
      <c r="AC128" s="117">
        <v>0</v>
      </c>
      <c r="AD128" s="117">
        <v>0</v>
      </c>
      <c r="AE128">
        <v>0</v>
      </c>
    </row>
    <row r="129" spans="1:31" x14ac:dyDescent="0.35">
      <c r="A129">
        <v>2051</v>
      </c>
      <c r="B129" t="s">
        <v>244</v>
      </c>
      <c r="C129" s="109">
        <v>556</v>
      </c>
      <c r="D129" s="107">
        <v>18.1956673674059</v>
      </c>
      <c r="E129" s="112">
        <v>30.556724783613539</v>
      </c>
      <c r="F129">
        <v>0</v>
      </c>
      <c r="G129" s="117">
        <v>0</v>
      </c>
      <c r="H129" s="109">
        <v>0</v>
      </c>
      <c r="I129" s="109">
        <v>0</v>
      </c>
      <c r="J129" s="117">
        <v>0</v>
      </c>
      <c r="K129" s="109">
        <v>0</v>
      </c>
      <c r="L129" s="109">
        <v>0</v>
      </c>
      <c r="M129" s="117">
        <v>0</v>
      </c>
      <c r="N129" s="117">
        <v>0</v>
      </c>
      <c r="O129" s="117">
        <v>0</v>
      </c>
      <c r="P129" s="120">
        <v>0</v>
      </c>
      <c r="Q129" s="120">
        <v>0</v>
      </c>
      <c r="R129" s="120">
        <v>0</v>
      </c>
      <c r="S129" s="117">
        <v>0</v>
      </c>
      <c r="T129" s="117">
        <v>0</v>
      </c>
      <c r="U129" s="117">
        <v>0</v>
      </c>
      <c r="V129" s="117">
        <v>0</v>
      </c>
      <c r="W129" s="117">
        <v>0</v>
      </c>
      <c r="X129" s="117">
        <v>0</v>
      </c>
      <c r="Y129" s="117">
        <v>0</v>
      </c>
      <c r="Z129" s="117">
        <v>0</v>
      </c>
      <c r="AA129" s="117">
        <v>0</v>
      </c>
      <c r="AB129" s="117">
        <v>0</v>
      </c>
      <c r="AC129" s="117">
        <v>0</v>
      </c>
      <c r="AD129" s="117">
        <v>0</v>
      </c>
      <c r="AE129">
        <v>0</v>
      </c>
    </row>
    <row r="130" spans="1:31" x14ac:dyDescent="0.35">
      <c r="A130">
        <v>2058</v>
      </c>
      <c r="B130" t="s">
        <v>245</v>
      </c>
      <c r="C130" s="109">
        <v>3919</v>
      </c>
      <c r="D130" s="107">
        <v>57.326460376596003</v>
      </c>
      <c r="E130" s="112">
        <v>68.362846306135509</v>
      </c>
      <c r="F130">
        <v>0</v>
      </c>
      <c r="G130" s="117">
        <v>0</v>
      </c>
      <c r="H130" s="109">
        <v>0</v>
      </c>
      <c r="I130" s="109">
        <v>0</v>
      </c>
      <c r="J130" s="117">
        <v>0</v>
      </c>
      <c r="K130" s="109">
        <v>0</v>
      </c>
      <c r="L130" s="109">
        <v>0</v>
      </c>
      <c r="M130" s="117">
        <v>0</v>
      </c>
      <c r="N130" s="117">
        <v>0</v>
      </c>
      <c r="O130" s="117">
        <v>0</v>
      </c>
      <c r="P130" s="120">
        <v>0</v>
      </c>
      <c r="Q130" s="120">
        <v>0</v>
      </c>
      <c r="R130" s="120">
        <v>0</v>
      </c>
      <c r="S130" s="117">
        <v>0</v>
      </c>
      <c r="T130" s="117">
        <v>0</v>
      </c>
      <c r="U130" s="117">
        <v>0</v>
      </c>
      <c r="V130" s="117">
        <v>0</v>
      </c>
      <c r="W130" s="117">
        <v>0</v>
      </c>
      <c r="X130" s="117">
        <v>0</v>
      </c>
      <c r="Y130" s="117">
        <v>0</v>
      </c>
      <c r="Z130" s="117">
        <v>0</v>
      </c>
      <c r="AA130" s="117">
        <v>0</v>
      </c>
      <c r="AB130" s="117">
        <v>0</v>
      </c>
      <c r="AC130" s="117">
        <v>0</v>
      </c>
      <c r="AD130" s="117">
        <v>0</v>
      </c>
      <c r="AE130">
        <v>0</v>
      </c>
    </row>
    <row r="131" spans="1:31" x14ac:dyDescent="0.35">
      <c r="A131">
        <v>2114</v>
      </c>
      <c r="B131" t="s">
        <v>61</v>
      </c>
      <c r="C131" s="109">
        <v>519</v>
      </c>
      <c r="D131" s="107">
        <v>138.963891605166</v>
      </c>
      <c r="E131" s="112">
        <v>3.7347831440603243</v>
      </c>
      <c r="F131">
        <v>1</v>
      </c>
      <c r="G131" s="117">
        <v>207600</v>
      </c>
      <c r="H131" s="109">
        <v>519</v>
      </c>
      <c r="I131" s="109">
        <v>0</v>
      </c>
      <c r="J131" s="117">
        <v>0</v>
      </c>
      <c r="K131" s="109">
        <v>0</v>
      </c>
      <c r="L131" s="109">
        <v>1</v>
      </c>
      <c r="M131" s="117">
        <v>207600</v>
      </c>
      <c r="N131" s="117">
        <v>519</v>
      </c>
      <c r="O131" s="117">
        <v>0</v>
      </c>
      <c r="P131" s="120">
        <v>0</v>
      </c>
      <c r="Q131" s="120">
        <v>0</v>
      </c>
      <c r="R131" s="120">
        <v>0</v>
      </c>
      <c r="S131" s="117">
        <v>207600</v>
      </c>
      <c r="T131" s="117">
        <v>205109</v>
      </c>
      <c r="U131" s="117">
        <v>205109</v>
      </c>
      <c r="V131" s="117">
        <v>194854</v>
      </c>
      <c r="W131" s="117">
        <v>10255</v>
      </c>
      <c r="X131" s="117">
        <v>205109</v>
      </c>
      <c r="Y131" s="117">
        <v>0</v>
      </c>
      <c r="Z131" s="117">
        <v>207459</v>
      </c>
      <c r="AA131" s="117">
        <v>-2350</v>
      </c>
      <c r="AB131" s="117">
        <v>197086</v>
      </c>
      <c r="AC131" s="117">
        <v>8023</v>
      </c>
      <c r="AD131" s="117">
        <v>205109</v>
      </c>
      <c r="AE131">
        <v>0</v>
      </c>
    </row>
    <row r="132" spans="1:31" x14ac:dyDescent="0.35">
      <c r="A132">
        <v>2128</v>
      </c>
      <c r="B132" t="s">
        <v>62</v>
      </c>
      <c r="C132" s="109">
        <v>564</v>
      </c>
      <c r="D132" s="107">
        <v>110.996884442078</v>
      </c>
      <c r="E132" s="112">
        <v>5.0812237013221271</v>
      </c>
      <c r="F132">
        <v>1</v>
      </c>
      <c r="G132" s="117">
        <v>225600</v>
      </c>
      <c r="H132" s="109">
        <v>564</v>
      </c>
      <c r="I132" s="109">
        <v>0</v>
      </c>
      <c r="J132" s="117">
        <v>0</v>
      </c>
      <c r="K132" s="109">
        <v>0</v>
      </c>
      <c r="L132" s="109">
        <v>1</v>
      </c>
      <c r="M132" s="117">
        <v>225600</v>
      </c>
      <c r="N132" s="117">
        <v>564</v>
      </c>
      <c r="O132" s="117">
        <v>0</v>
      </c>
      <c r="P132" s="120">
        <v>0</v>
      </c>
      <c r="Q132" s="120">
        <v>0</v>
      </c>
      <c r="R132" s="120">
        <v>0</v>
      </c>
      <c r="S132" s="117">
        <v>225600</v>
      </c>
      <c r="T132" s="117">
        <v>222893</v>
      </c>
      <c r="U132" s="117">
        <v>222893</v>
      </c>
      <c r="V132" s="117">
        <v>211748</v>
      </c>
      <c r="W132" s="117">
        <v>11145</v>
      </c>
      <c r="X132" s="117">
        <v>222893</v>
      </c>
      <c r="Y132" s="117">
        <v>0</v>
      </c>
      <c r="Z132" s="117">
        <v>225447</v>
      </c>
      <c r="AA132" s="117">
        <v>-2554</v>
      </c>
      <c r="AB132" s="117">
        <v>214175</v>
      </c>
      <c r="AC132" s="117">
        <v>8718</v>
      </c>
      <c r="AD132" s="117">
        <v>222893</v>
      </c>
      <c r="AE132">
        <v>0</v>
      </c>
    </row>
    <row r="133" spans="1:31" x14ac:dyDescent="0.35">
      <c r="A133">
        <v>2135</v>
      </c>
      <c r="B133" t="s">
        <v>63</v>
      </c>
      <c r="C133" s="109">
        <v>341</v>
      </c>
      <c r="D133" s="107">
        <v>333.9637892911</v>
      </c>
      <c r="E133" s="112">
        <v>1.0210687833068239</v>
      </c>
      <c r="F133">
        <v>1</v>
      </c>
      <c r="G133" s="117">
        <v>136400</v>
      </c>
      <c r="H133" s="109">
        <v>341</v>
      </c>
      <c r="I133" s="109">
        <v>0</v>
      </c>
      <c r="J133" s="117">
        <v>0</v>
      </c>
      <c r="K133" s="109">
        <v>0</v>
      </c>
      <c r="L133" s="109">
        <v>1</v>
      </c>
      <c r="M133" s="117">
        <v>136400</v>
      </c>
      <c r="N133" s="117">
        <v>341</v>
      </c>
      <c r="O133" s="117">
        <v>0</v>
      </c>
      <c r="P133" s="120">
        <v>0</v>
      </c>
      <c r="Q133" s="120">
        <v>0</v>
      </c>
      <c r="R133" s="120">
        <v>0</v>
      </c>
      <c r="S133" s="117">
        <v>136400</v>
      </c>
      <c r="T133" s="117">
        <v>134764</v>
      </c>
      <c r="U133" s="117">
        <v>134764</v>
      </c>
      <c r="V133" s="117">
        <v>128026</v>
      </c>
      <c r="W133" s="117">
        <v>6738</v>
      </c>
      <c r="X133" s="117">
        <v>134764</v>
      </c>
      <c r="Y133" s="117">
        <v>0</v>
      </c>
      <c r="Z133" s="117">
        <v>136307</v>
      </c>
      <c r="AA133" s="117">
        <v>-1543</v>
      </c>
      <c r="AB133" s="117">
        <v>129492</v>
      </c>
      <c r="AC133" s="117">
        <v>5272</v>
      </c>
      <c r="AD133" s="117">
        <v>134764</v>
      </c>
      <c r="AE133">
        <v>0</v>
      </c>
    </row>
    <row r="134" spans="1:31" x14ac:dyDescent="0.35">
      <c r="A134">
        <v>2142</v>
      </c>
      <c r="B134" t="s">
        <v>64</v>
      </c>
      <c r="C134" s="109">
        <v>148</v>
      </c>
      <c r="D134" s="107">
        <v>95.7843625339125</v>
      </c>
      <c r="E134" s="112">
        <v>1.5451373907468511</v>
      </c>
      <c r="F134">
        <v>1</v>
      </c>
      <c r="G134" s="117">
        <v>59200</v>
      </c>
      <c r="H134" s="109">
        <v>148</v>
      </c>
      <c r="I134" s="109">
        <v>0</v>
      </c>
      <c r="J134" s="117">
        <v>0</v>
      </c>
      <c r="K134" s="109">
        <v>0</v>
      </c>
      <c r="L134" s="109">
        <v>1</v>
      </c>
      <c r="M134" s="117">
        <v>59200</v>
      </c>
      <c r="N134" s="117">
        <v>148</v>
      </c>
      <c r="O134" s="117">
        <v>0</v>
      </c>
      <c r="P134" s="120">
        <v>0</v>
      </c>
      <c r="Q134" s="120">
        <v>0</v>
      </c>
      <c r="R134" s="120">
        <v>0</v>
      </c>
      <c r="S134" s="117">
        <v>59200</v>
      </c>
      <c r="T134" s="117">
        <v>58490</v>
      </c>
      <c r="U134" s="117">
        <v>58490</v>
      </c>
      <c r="V134" s="117">
        <v>55566</v>
      </c>
      <c r="W134" s="117">
        <v>2924</v>
      </c>
      <c r="X134" s="117">
        <v>58490</v>
      </c>
      <c r="Y134" s="117">
        <v>0</v>
      </c>
      <c r="Z134" s="117">
        <v>59160</v>
      </c>
      <c r="AA134" s="117">
        <v>-670</v>
      </c>
      <c r="AB134" s="117">
        <v>56202</v>
      </c>
      <c r="AC134" s="117">
        <v>2288</v>
      </c>
      <c r="AD134" s="117">
        <v>58490</v>
      </c>
      <c r="AE134">
        <v>0</v>
      </c>
    </row>
    <row r="135" spans="1:31" x14ac:dyDescent="0.35">
      <c r="A135">
        <v>2177</v>
      </c>
      <c r="B135" t="s">
        <v>246</v>
      </c>
      <c r="C135" s="109">
        <v>1076</v>
      </c>
      <c r="D135" s="107">
        <v>16.484943324525101</v>
      </c>
      <c r="E135" s="112">
        <v>65.271683306257131</v>
      </c>
      <c r="F135">
        <v>0</v>
      </c>
      <c r="G135" s="117">
        <v>0</v>
      </c>
      <c r="H135" s="109">
        <v>0</v>
      </c>
      <c r="I135" s="109">
        <v>0</v>
      </c>
      <c r="J135" s="117">
        <v>0</v>
      </c>
      <c r="K135" s="109">
        <v>0</v>
      </c>
      <c r="L135" s="109">
        <v>0</v>
      </c>
      <c r="M135" s="117">
        <v>0</v>
      </c>
      <c r="N135" s="117">
        <v>0</v>
      </c>
      <c r="O135" s="117">
        <v>0</v>
      </c>
      <c r="P135" s="120">
        <v>0</v>
      </c>
      <c r="Q135" s="120">
        <v>0</v>
      </c>
      <c r="R135" s="120">
        <v>0</v>
      </c>
      <c r="S135" s="117">
        <v>0</v>
      </c>
      <c r="T135" s="117">
        <v>0</v>
      </c>
      <c r="U135" s="117">
        <v>0</v>
      </c>
      <c r="V135" s="117">
        <v>0</v>
      </c>
      <c r="W135" s="117">
        <v>0</v>
      </c>
      <c r="X135" s="117">
        <v>0</v>
      </c>
      <c r="Y135" s="117">
        <v>0</v>
      </c>
      <c r="Z135" s="117">
        <v>0</v>
      </c>
      <c r="AA135" s="117">
        <v>0</v>
      </c>
      <c r="AB135" s="117">
        <v>0</v>
      </c>
      <c r="AC135" s="117">
        <v>0</v>
      </c>
      <c r="AD135" s="117">
        <v>0</v>
      </c>
      <c r="AE135">
        <v>0</v>
      </c>
    </row>
    <row r="136" spans="1:31" x14ac:dyDescent="0.35">
      <c r="A136">
        <v>2184</v>
      </c>
      <c r="B136" t="s">
        <v>247</v>
      </c>
      <c r="C136" s="109">
        <v>912</v>
      </c>
      <c r="D136" s="107">
        <v>6.4869067774948297</v>
      </c>
      <c r="E136" s="112">
        <v>140.59089043240485</v>
      </c>
      <c r="F136">
        <v>0</v>
      </c>
      <c r="G136" s="117">
        <v>0</v>
      </c>
      <c r="H136" s="109">
        <v>0</v>
      </c>
      <c r="I136" s="109">
        <v>0</v>
      </c>
      <c r="J136" s="117">
        <v>0</v>
      </c>
      <c r="K136" s="109">
        <v>0</v>
      </c>
      <c r="L136" s="109">
        <v>0</v>
      </c>
      <c r="M136" s="117">
        <v>0</v>
      </c>
      <c r="N136" s="117">
        <v>0</v>
      </c>
      <c r="O136" s="117">
        <v>0</v>
      </c>
      <c r="P136" s="120">
        <v>0</v>
      </c>
      <c r="Q136" s="120">
        <v>0</v>
      </c>
      <c r="R136" s="120">
        <v>0</v>
      </c>
      <c r="S136" s="117">
        <v>0</v>
      </c>
      <c r="T136" s="117">
        <v>0</v>
      </c>
      <c r="U136" s="117">
        <v>0</v>
      </c>
      <c r="V136" s="117">
        <v>0</v>
      </c>
      <c r="W136" s="117">
        <v>0</v>
      </c>
      <c r="X136" s="117">
        <v>0</v>
      </c>
      <c r="Y136" s="117">
        <v>0</v>
      </c>
      <c r="Z136" s="117">
        <v>0</v>
      </c>
      <c r="AA136" s="117">
        <v>0</v>
      </c>
      <c r="AB136" s="117">
        <v>0</v>
      </c>
      <c r="AC136" s="117">
        <v>0</v>
      </c>
      <c r="AD136" s="117">
        <v>0</v>
      </c>
      <c r="AE136">
        <v>0</v>
      </c>
    </row>
    <row r="137" spans="1:31" x14ac:dyDescent="0.35">
      <c r="A137">
        <v>2198</v>
      </c>
      <c r="B137" t="s">
        <v>65</v>
      </c>
      <c r="C137" s="109">
        <v>718</v>
      </c>
      <c r="D137" s="107">
        <v>115.407512486896</v>
      </c>
      <c r="E137" s="112">
        <v>6.2214320760230031</v>
      </c>
      <c r="F137">
        <v>1</v>
      </c>
      <c r="G137" s="117">
        <v>287200</v>
      </c>
      <c r="H137" s="109">
        <v>718</v>
      </c>
      <c r="I137" s="109">
        <v>0</v>
      </c>
      <c r="J137" s="117">
        <v>0</v>
      </c>
      <c r="K137" s="109">
        <v>0</v>
      </c>
      <c r="L137" s="109">
        <v>1</v>
      </c>
      <c r="M137" s="117">
        <v>287200</v>
      </c>
      <c r="N137" s="117">
        <v>718</v>
      </c>
      <c r="O137" s="117">
        <v>0</v>
      </c>
      <c r="P137" s="120">
        <v>0</v>
      </c>
      <c r="Q137" s="120">
        <v>0</v>
      </c>
      <c r="R137" s="120">
        <v>0</v>
      </c>
      <c r="S137" s="117">
        <v>287200</v>
      </c>
      <c r="T137" s="117">
        <v>283754</v>
      </c>
      <c r="U137" s="117">
        <v>283754</v>
      </c>
      <c r="V137" s="117">
        <v>269566</v>
      </c>
      <c r="W137" s="117">
        <v>14188</v>
      </c>
      <c r="X137" s="117">
        <v>283754</v>
      </c>
      <c r="Y137" s="117">
        <v>0</v>
      </c>
      <c r="Z137" s="117">
        <v>287005</v>
      </c>
      <c r="AA137" s="117">
        <v>-3251</v>
      </c>
      <c r="AB137" s="117">
        <v>272655</v>
      </c>
      <c r="AC137" s="117">
        <v>11099</v>
      </c>
      <c r="AD137" s="117">
        <v>283754</v>
      </c>
      <c r="AE137">
        <v>0</v>
      </c>
    </row>
    <row r="138" spans="1:31" x14ac:dyDescent="0.35">
      <c r="A138">
        <v>2212</v>
      </c>
      <c r="B138" t="s">
        <v>426</v>
      </c>
      <c r="C138" s="109">
        <v>88</v>
      </c>
      <c r="D138" s="107">
        <v>159.04975395316501</v>
      </c>
      <c r="E138" s="112">
        <v>0.55328598638331217</v>
      </c>
      <c r="F138">
        <v>1</v>
      </c>
      <c r="G138" s="117">
        <v>35200</v>
      </c>
      <c r="H138" s="109">
        <v>88</v>
      </c>
      <c r="I138" s="109">
        <v>0</v>
      </c>
      <c r="J138" s="117">
        <v>0</v>
      </c>
      <c r="K138" s="109">
        <v>0</v>
      </c>
      <c r="L138" s="109">
        <v>1</v>
      </c>
      <c r="M138" s="117">
        <v>35200</v>
      </c>
      <c r="N138" s="117">
        <v>88</v>
      </c>
      <c r="O138" s="117">
        <v>0</v>
      </c>
      <c r="P138" s="120">
        <v>0</v>
      </c>
      <c r="Q138" s="120">
        <v>0</v>
      </c>
      <c r="R138" s="120">
        <v>0</v>
      </c>
      <c r="S138" s="117">
        <v>35200</v>
      </c>
      <c r="T138" s="117">
        <v>34778</v>
      </c>
      <c r="U138" s="117">
        <v>34778</v>
      </c>
      <c r="V138" s="117">
        <v>33039</v>
      </c>
      <c r="W138" s="117">
        <v>1739</v>
      </c>
      <c r="X138" s="117">
        <v>34778</v>
      </c>
      <c r="Y138" s="117">
        <v>0</v>
      </c>
      <c r="Z138" s="117">
        <v>35176</v>
      </c>
      <c r="AA138" s="117">
        <v>-398</v>
      </c>
      <c r="AB138" s="117">
        <v>33417</v>
      </c>
      <c r="AC138" s="117">
        <v>1361</v>
      </c>
      <c r="AD138" s="117">
        <v>34778</v>
      </c>
      <c r="AE138">
        <v>0</v>
      </c>
    </row>
    <row r="139" spans="1:31" x14ac:dyDescent="0.35">
      <c r="A139">
        <v>2217</v>
      </c>
      <c r="B139" t="s">
        <v>248</v>
      </c>
      <c r="C139" s="109">
        <v>2036</v>
      </c>
      <c r="D139" s="107">
        <v>21.5264689939041</v>
      </c>
      <c r="E139" s="112">
        <v>94.581233948612649</v>
      </c>
      <c r="F139">
        <v>0</v>
      </c>
      <c r="G139" s="117">
        <v>0</v>
      </c>
      <c r="H139" s="109">
        <v>0</v>
      </c>
      <c r="I139" s="109">
        <v>0</v>
      </c>
      <c r="J139" s="117">
        <v>0</v>
      </c>
      <c r="K139" s="109">
        <v>0</v>
      </c>
      <c r="L139" s="109">
        <v>0</v>
      </c>
      <c r="M139" s="117">
        <v>0</v>
      </c>
      <c r="N139" s="117">
        <v>0</v>
      </c>
      <c r="O139" s="117">
        <v>0</v>
      </c>
      <c r="P139" s="120">
        <v>0</v>
      </c>
      <c r="Q139" s="120">
        <v>0</v>
      </c>
      <c r="R139" s="120">
        <v>0</v>
      </c>
      <c r="S139" s="117">
        <v>0</v>
      </c>
      <c r="T139" s="117">
        <v>0</v>
      </c>
      <c r="U139" s="117">
        <v>0</v>
      </c>
      <c r="V139" s="117">
        <v>0</v>
      </c>
      <c r="W139" s="117">
        <v>0</v>
      </c>
      <c r="X139" s="117">
        <v>0</v>
      </c>
      <c r="Y139" s="117">
        <v>0</v>
      </c>
      <c r="Z139" s="117">
        <v>0</v>
      </c>
      <c r="AA139" s="117">
        <v>0</v>
      </c>
      <c r="AB139" s="117">
        <v>0</v>
      </c>
      <c r="AC139" s="117">
        <v>0</v>
      </c>
      <c r="AD139" s="117">
        <v>0</v>
      </c>
      <c r="AE139">
        <v>0</v>
      </c>
    </row>
    <row r="140" spans="1:31" x14ac:dyDescent="0.35">
      <c r="A140">
        <v>2226</v>
      </c>
      <c r="B140" t="s">
        <v>66</v>
      </c>
      <c r="C140" s="109">
        <v>256</v>
      </c>
      <c r="D140" s="107">
        <v>77.661413488014603</v>
      </c>
      <c r="E140" s="112">
        <v>3.2963602966035146</v>
      </c>
      <c r="F140">
        <v>1</v>
      </c>
      <c r="G140" s="117">
        <v>102400</v>
      </c>
      <c r="H140" s="109">
        <v>256</v>
      </c>
      <c r="I140" s="109">
        <v>0</v>
      </c>
      <c r="J140" s="117">
        <v>0</v>
      </c>
      <c r="K140" s="109">
        <v>0</v>
      </c>
      <c r="L140" s="109">
        <v>1</v>
      </c>
      <c r="M140" s="117">
        <v>102400</v>
      </c>
      <c r="N140" s="117">
        <v>256</v>
      </c>
      <c r="O140" s="117">
        <v>0</v>
      </c>
      <c r="P140" s="120">
        <v>0</v>
      </c>
      <c r="Q140" s="120">
        <v>0</v>
      </c>
      <c r="R140" s="120">
        <v>0</v>
      </c>
      <c r="S140" s="117">
        <v>102400</v>
      </c>
      <c r="T140" s="117">
        <v>101172</v>
      </c>
      <c r="U140" s="117">
        <v>101172</v>
      </c>
      <c r="V140" s="117">
        <v>96113</v>
      </c>
      <c r="W140" s="117">
        <v>5059</v>
      </c>
      <c r="X140" s="117">
        <v>101172</v>
      </c>
      <c r="Y140" s="117">
        <v>0</v>
      </c>
      <c r="Z140" s="117">
        <v>102330</v>
      </c>
      <c r="AA140" s="117">
        <v>-1158</v>
      </c>
      <c r="AB140" s="117">
        <v>97214</v>
      </c>
      <c r="AC140" s="117">
        <v>3958</v>
      </c>
      <c r="AD140" s="117">
        <v>101172</v>
      </c>
      <c r="AE140">
        <v>0</v>
      </c>
    </row>
    <row r="141" spans="1:31" x14ac:dyDescent="0.35">
      <c r="A141">
        <v>2233</v>
      </c>
      <c r="B141" t="s">
        <v>67</v>
      </c>
      <c r="C141" s="109">
        <v>884</v>
      </c>
      <c r="D141" s="107">
        <v>262.60624242525301</v>
      </c>
      <c r="E141" s="112">
        <v>3.3662566123180317</v>
      </c>
      <c r="F141">
        <v>0</v>
      </c>
      <c r="G141" s="117">
        <v>0</v>
      </c>
      <c r="H141" s="109">
        <v>0</v>
      </c>
      <c r="I141" s="109">
        <v>1</v>
      </c>
      <c r="J141" s="117">
        <v>88400</v>
      </c>
      <c r="K141" s="109">
        <v>884</v>
      </c>
      <c r="L141" s="109">
        <v>1</v>
      </c>
      <c r="M141" s="117">
        <v>88400</v>
      </c>
      <c r="N141" s="117">
        <v>884</v>
      </c>
      <c r="O141" s="117">
        <v>85300</v>
      </c>
      <c r="P141" s="120">
        <v>0</v>
      </c>
      <c r="Q141" s="120">
        <v>0</v>
      </c>
      <c r="R141" s="120">
        <v>0</v>
      </c>
      <c r="S141" s="117">
        <v>88400</v>
      </c>
      <c r="T141" s="117">
        <v>87339</v>
      </c>
      <c r="U141" s="117">
        <v>87339</v>
      </c>
      <c r="V141" s="117">
        <v>82972</v>
      </c>
      <c r="W141" s="117">
        <v>4367</v>
      </c>
      <c r="X141" s="117">
        <v>87339</v>
      </c>
      <c r="Y141" s="117">
        <v>0</v>
      </c>
      <c r="Z141" s="117">
        <v>88340</v>
      </c>
      <c r="AA141" s="117">
        <v>-1001</v>
      </c>
      <c r="AB141" s="117">
        <v>83923</v>
      </c>
      <c r="AC141" s="117">
        <v>3416</v>
      </c>
      <c r="AD141" s="117">
        <v>87339</v>
      </c>
      <c r="AE141">
        <v>0</v>
      </c>
    </row>
    <row r="142" spans="1:31" x14ac:dyDescent="0.35">
      <c r="A142">
        <v>2240</v>
      </c>
      <c r="B142" t="s">
        <v>68</v>
      </c>
      <c r="C142" s="109">
        <v>371</v>
      </c>
      <c r="D142" s="107">
        <v>133.63893874599199</v>
      </c>
      <c r="E142" s="112">
        <v>2.7761369813416508</v>
      </c>
      <c r="F142">
        <v>1</v>
      </c>
      <c r="G142" s="117">
        <v>148400</v>
      </c>
      <c r="H142" s="109">
        <v>371</v>
      </c>
      <c r="I142" s="109">
        <v>0</v>
      </c>
      <c r="J142" s="117">
        <v>0</v>
      </c>
      <c r="K142" s="109">
        <v>0</v>
      </c>
      <c r="L142" s="109">
        <v>1</v>
      </c>
      <c r="M142" s="117">
        <v>148400</v>
      </c>
      <c r="N142" s="117">
        <v>371</v>
      </c>
      <c r="O142" s="117">
        <v>0</v>
      </c>
      <c r="P142" s="120">
        <v>0</v>
      </c>
      <c r="Q142" s="120">
        <v>0</v>
      </c>
      <c r="R142" s="120">
        <v>0</v>
      </c>
      <c r="S142" s="117">
        <v>148400</v>
      </c>
      <c r="T142" s="117">
        <v>146620</v>
      </c>
      <c r="U142" s="117">
        <v>146620</v>
      </c>
      <c r="V142" s="117">
        <v>139289</v>
      </c>
      <c r="W142" s="117">
        <v>7331</v>
      </c>
      <c r="X142" s="117">
        <v>146620</v>
      </c>
      <c r="Y142" s="117">
        <v>0</v>
      </c>
      <c r="Z142" s="117">
        <v>148299</v>
      </c>
      <c r="AA142" s="117">
        <v>-1679</v>
      </c>
      <c r="AB142" s="117">
        <v>140884</v>
      </c>
      <c r="AC142" s="117">
        <v>5736</v>
      </c>
      <c r="AD142" s="117">
        <v>146620</v>
      </c>
      <c r="AE142">
        <v>0</v>
      </c>
    </row>
    <row r="143" spans="1:31" x14ac:dyDescent="0.35">
      <c r="A143">
        <v>2289</v>
      </c>
      <c r="B143" t="s">
        <v>249</v>
      </c>
      <c r="C143" s="109">
        <v>20212</v>
      </c>
      <c r="D143" s="107">
        <v>96.711299512934104</v>
      </c>
      <c r="E143" s="112">
        <v>208.9931590392585</v>
      </c>
      <c r="F143">
        <v>0</v>
      </c>
      <c r="G143" s="117">
        <v>0</v>
      </c>
      <c r="H143" s="109">
        <v>0</v>
      </c>
      <c r="I143" s="109">
        <v>0</v>
      </c>
      <c r="J143" s="117">
        <v>0</v>
      </c>
      <c r="K143" s="109">
        <v>0</v>
      </c>
      <c r="L143" s="109">
        <v>0</v>
      </c>
      <c r="M143" s="117">
        <v>0</v>
      </c>
      <c r="N143" s="117">
        <v>0</v>
      </c>
      <c r="O143" s="117">
        <v>0</v>
      </c>
      <c r="P143" s="120">
        <v>0</v>
      </c>
      <c r="Q143" s="120">
        <v>0</v>
      </c>
      <c r="R143" s="120">
        <v>0</v>
      </c>
      <c r="S143" s="117">
        <v>0</v>
      </c>
      <c r="T143" s="117">
        <v>0</v>
      </c>
      <c r="U143" s="117">
        <v>0</v>
      </c>
      <c r="V143" s="117">
        <v>0</v>
      </c>
      <c r="W143" s="117">
        <v>0</v>
      </c>
      <c r="X143" s="117">
        <v>0</v>
      </c>
      <c r="Y143" s="117">
        <v>0</v>
      </c>
      <c r="Z143" s="117">
        <v>0</v>
      </c>
      <c r="AA143" s="117">
        <v>0</v>
      </c>
      <c r="AB143" s="117">
        <v>0</v>
      </c>
      <c r="AC143" s="117">
        <v>0</v>
      </c>
      <c r="AD143" s="117">
        <v>0</v>
      </c>
      <c r="AE143">
        <v>0</v>
      </c>
    </row>
    <row r="144" spans="1:31" x14ac:dyDescent="0.35">
      <c r="A144">
        <v>2296</v>
      </c>
      <c r="B144" t="s">
        <v>250</v>
      </c>
      <c r="C144" s="109">
        <v>2496</v>
      </c>
      <c r="D144" s="107">
        <v>5.5690268841865098</v>
      </c>
      <c r="E144" s="112">
        <v>448.19320357161479</v>
      </c>
      <c r="F144">
        <v>0</v>
      </c>
      <c r="G144" s="117">
        <v>0</v>
      </c>
      <c r="H144" s="109">
        <v>0</v>
      </c>
      <c r="I144" s="109">
        <v>0</v>
      </c>
      <c r="J144" s="117">
        <v>0</v>
      </c>
      <c r="K144" s="109">
        <v>0</v>
      </c>
      <c r="L144" s="109">
        <v>0</v>
      </c>
      <c r="M144" s="117">
        <v>0</v>
      </c>
      <c r="N144" s="117">
        <v>0</v>
      </c>
      <c r="O144" s="117">
        <v>0</v>
      </c>
      <c r="P144" s="120">
        <v>0</v>
      </c>
      <c r="Q144" s="120">
        <v>0</v>
      </c>
      <c r="R144" s="120">
        <v>0</v>
      </c>
      <c r="S144" s="117">
        <v>0</v>
      </c>
      <c r="T144" s="117">
        <v>0</v>
      </c>
      <c r="U144" s="117">
        <v>0</v>
      </c>
      <c r="V144" s="117">
        <v>0</v>
      </c>
      <c r="W144" s="117">
        <v>0</v>
      </c>
      <c r="X144" s="117">
        <v>0</v>
      </c>
      <c r="Y144" s="117">
        <v>0</v>
      </c>
      <c r="Z144" s="117">
        <v>0</v>
      </c>
      <c r="AA144" s="117">
        <v>0</v>
      </c>
      <c r="AB144" s="117">
        <v>0</v>
      </c>
      <c r="AC144" s="117">
        <v>0</v>
      </c>
      <c r="AD144" s="117">
        <v>0</v>
      </c>
      <c r="AE144">
        <v>0</v>
      </c>
    </row>
    <row r="145" spans="1:31" x14ac:dyDescent="0.35">
      <c r="A145">
        <v>2303</v>
      </c>
      <c r="B145" t="s">
        <v>251</v>
      </c>
      <c r="C145" s="109">
        <v>3461</v>
      </c>
      <c r="D145" s="107">
        <v>7.3703615379373497</v>
      </c>
      <c r="E145" s="112">
        <v>469.58347730776126</v>
      </c>
      <c r="F145">
        <v>0</v>
      </c>
      <c r="G145" s="117">
        <v>0</v>
      </c>
      <c r="H145" s="109">
        <v>0</v>
      </c>
      <c r="I145" s="109">
        <v>0</v>
      </c>
      <c r="J145" s="117">
        <v>0</v>
      </c>
      <c r="K145" s="109">
        <v>0</v>
      </c>
      <c r="L145" s="109">
        <v>0</v>
      </c>
      <c r="M145" s="117">
        <v>0</v>
      </c>
      <c r="N145" s="117">
        <v>0</v>
      </c>
      <c r="O145" s="117">
        <v>0</v>
      </c>
      <c r="P145" s="120">
        <v>0</v>
      </c>
      <c r="Q145" s="120">
        <v>0</v>
      </c>
      <c r="R145" s="120">
        <v>0</v>
      </c>
      <c r="S145" s="117">
        <v>0</v>
      </c>
      <c r="T145" s="117">
        <v>0</v>
      </c>
      <c r="U145" s="117">
        <v>0</v>
      </c>
      <c r="V145" s="117">
        <v>0</v>
      </c>
      <c r="W145" s="117">
        <v>0</v>
      </c>
      <c r="X145" s="117">
        <v>0</v>
      </c>
      <c r="Y145" s="117">
        <v>0</v>
      </c>
      <c r="Z145" s="117">
        <v>0</v>
      </c>
      <c r="AA145" s="117">
        <v>0</v>
      </c>
      <c r="AB145" s="117">
        <v>0</v>
      </c>
      <c r="AC145" s="117">
        <v>0</v>
      </c>
      <c r="AD145" s="117">
        <v>0</v>
      </c>
      <c r="AE145">
        <v>0</v>
      </c>
    </row>
    <row r="146" spans="1:31" x14ac:dyDescent="0.35">
      <c r="A146">
        <v>2310</v>
      </c>
      <c r="B146" t="s">
        <v>69</v>
      </c>
      <c r="C146" s="109">
        <v>253</v>
      </c>
      <c r="D146" s="107">
        <v>41.127706396340798</v>
      </c>
      <c r="E146" s="112">
        <v>6.15157085498232</v>
      </c>
      <c r="F146">
        <v>1</v>
      </c>
      <c r="G146" s="117">
        <v>101200</v>
      </c>
      <c r="H146" s="109">
        <v>253</v>
      </c>
      <c r="I146" s="109">
        <v>0</v>
      </c>
      <c r="J146" s="117">
        <v>0</v>
      </c>
      <c r="K146" s="109">
        <v>0</v>
      </c>
      <c r="L146" s="109">
        <v>1</v>
      </c>
      <c r="M146" s="117">
        <v>101200</v>
      </c>
      <c r="N146" s="117">
        <v>253</v>
      </c>
      <c r="O146" s="117">
        <v>0</v>
      </c>
      <c r="P146" s="120">
        <v>0</v>
      </c>
      <c r="Q146" s="120">
        <v>0</v>
      </c>
      <c r="R146" s="120">
        <v>0</v>
      </c>
      <c r="S146" s="117">
        <v>101200</v>
      </c>
      <c r="T146" s="117">
        <v>99986</v>
      </c>
      <c r="U146" s="117">
        <v>99986</v>
      </c>
      <c r="V146" s="117">
        <v>94987</v>
      </c>
      <c r="W146" s="117">
        <v>4999</v>
      </c>
      <c r="X146" s="117">
        <v>99986</v>
      </c>
      <c r="Y146" s="117">
        <v>0</v>
      </c>
      <c r="Z146" s="117">
        <v>101131</v>
      </c>
      <c r="AA146" s="117">
        <v>-1145</v>
      </c>
      <c r="AB146" s="117">
        <v>96074</v>
      </c>
      <c r="AC146" s="117">
        <v>3912</v>
      </c>
      <c r="AD146" s="117">
        <v>99986</v>
      </c>
      <c r="AE146">
        <v>0</v>
      </c>
    </row>
    <row r="147" spans="1:31" x14ac:dyDescent="0.35">
      <c r="A147">
        <v>2394</v>
      </c>
      <c r="B147" t="s">
        <v>70</v>
      </c>
      <c r="C147" s="109">
        <v>403</v>
      </c>
      <c r="D147" s="107">
        <v>148.42725792370601</v>
      </c>
      <c r="E147" s="112">
        <v>2.7151347106819723</v>
      </c>
      <c r="F147">
        <v>1</v>
      </c>
      <c r="G147" s="117">
        <v>161200</v>
      </c>
      <c r="H147" s="109">
        <v>403</v>
      </c>
      <c r="I147" s="109">
        <v>0</v>
      </c>
      <c r="J147" s="117">
        <v>0</v>
      </c>
      <c r="K147" s="109">
        <v>0</v>
      </c>
      <c r="L147" s="109">
        <v>1</v>
      </c>
      <c r="M147" s="117">
        <v>161200</v>
      </c>
      <c r="N147" s="117">
        <v>403</v>
      </c>
      <c r="O147" s="117">
        <v>0</v>
      </c>
      <c r="P147" s="120">
        <v>0</v>
      </c>
      <c r="Q147" s="120">
        <v>0</v>
      </c>
      <c r="R147" s="120">
        <v>0</v>
      </c>
      <c r="S147" s="117">
        <v>161200</v>
      </c>
      <c r="T147" s="117">
        <v>159266</v>
      </c>
      <c r="U147" s="117">
        <v>159266</v>
      </c>
      <c r="V147" s="117">
        <v>151303</v>
      </c>
      <c r="W147" s="117">
        <v>7963</v>
      </c>
      <c r="X147" s="117">
        <v>159266</v>
      </c>
      <c r="Y147" s="117">
        <v>0</v>
      </c>
      <c r="Z147" s="117">
        <v>161090</v>
      </c>
      <c r="AA147" s="117">
        <v>-1824</v>
      </c>
      <c r="AB147" s="117">
        <v>153036</v>
      </c>
      <c r="AC147" s="117">
        <v>6230</v>
      </c>
      <c r="AD147" s="117">
        <v>159266</v>
      </c>
      <c r="AE147">
        <v>0</v>
      </c>
    </row>
    <row r="148" spans="1:31" x14ac:dyDescent="0.35">
      <c r="A148">
        <v>2415</v>
      </c>
      <c r="B148" t="s">
        <v>71</v>
      </c>
      <c r="C148" s="109">
        <v>282</v>
      </c>
      <c r="D148" s="107">
        <v>55.892773073497899</v>
      </c>
      <c r="E148" s="112">
        <v>5.0453750009715126</v>
      </c>
      <c r="F148">
        <v>1</v>
      </c>
      <c r="G148" s="117">
        <v>112800</v>
      </c>
      <c r="H148" s="109">
        <v>282</v>
      </c>
      <c r="I148" s="109">
        <v>0</v>
      </c>
      <c r="J148" s="117">
        <v>0</v>
      </c>
      <c r="K148" s="109">
        <v>0</v>
      </c>
      <c r="L148" s="109">
        <v>1</v>
      </c>
      <c r="M148" s="117">
        <v>112800</v>
      </c>
      <c r="N148" s="117">
        <v>282</v>
      </c>
      <c r="O148" s="117">
        <v>0</v>
      </c>
      <c r="P148" s="120">
        <v>0</v>
      </c>
      <c r="Q148" s="120">
        <v>0</v>
      </c>
      <c r="R148" s="120">
        <v>0</v>
      </c>
      <c r="S148" s="117">
        <v>112800</v>
      </c>
      <c r="T148" s="117">
        <v>111447</v>
      </c>
      <c r="U148" s="117">
        <v>111447</v>
      </c>
      <c r="V148" s="117">
        <v>105875</v>
      </c>
      <c r="W148" s="117">
        <v>5572</v>
      </c>
      <c r="X148" s="117">
        <v>111447</v>
      </c>
      <c r="Y148" s="117">
        <v>0</v>
      </c>
      <c r="Z148" s="117">
        <v>112723</v>
      </c>
      <c r="AA148" s="117">
        <v>-1276</v>
      </c>
      <c r="AB148" s="117">
        <v>107087</v>
      </c>
      <c r="AC148" s="117">
        <v>4360</v>
      </c>
      <c r="AD148" s="117">
        <v>111447</v>
      </c>
      <c r="AE148">
        <v>0</v>
      </c>
    </row>
    <row r="149" spans="1:31" x14ac:dyDescent="0.35">
      <c r="A149">
        <v>2420</v>
      </c>
      <c r="B149" t="s">
        <v>252</v>
      </c>
      <c r="C149" s="109">
        <v>5122</v>
      </c>
      <c r="D149" s="107">
        <v>38.1934937739438</v>
      </c>
      <c r="E149" s="112">
        <v>134.10661067865723</v>
      </c>
      <c r="F149">
        <v>0</v>
      </c>
      <c r="G149" s="117">
        <v>0</v>
      </c>
      <c r="H149" s="109">
        <v>0</v>
      </c>
      <c r="I149" s="109">
        <v>0</v>
      </c>
      <c r="J149" s="117">
        <v>0</v>
      </c>
      <c r="K149" s="109">
        <v>0</v>
      </c>
      <c r="L149" s="109">
        <v>0</v>
      </c>
      <c r="M149" s="117">
        <v>0</v>
      </c>
      <c r="N149" s="117">
        <v>0</v>
      </c>
      <c r="O149" s="117">
        <v>0</v>
      </c>
      <c r="P149" s="120">
        <v>0</v>
      </c>
      <c r="Q149" s="120">
        <v>0</v>
      </c>
      <c r="R149" s="120">
        <v>0</v>
      </c>
      <c r="S149" s="117">
        <v>0</v>
      </c>
      <c r="T149" s="117">
        <v>0</v>
      </c>
      <c r="U149" s="117">
        <v>0</v>
      </c>
      <c r="V149" s="117">
        <v>0</v>
      </c>
      <c r="W149" s="117">
        <v>0</v>
      </c>
      <c r="X149" s="117">
        <v>0</v>
      </c>
      <c r="Y149" s="117">
        <v>0</v>
      </c>
      <c r="Z149" s="117">
        <v>0</v>
      </c>
      <c r="AA149" s="117">
        <v>0</v>
      </c>
      <c r="AB149" s="117">
        <v>0</v>
      </c>
      <c r="AC149" s="117">
        <v>0</v>
      </c>
      <c r="AD149" s="117">
        <v>0</v>
      </c>
      <c r="AE149">
        <v>0</v>
      </c>
    </row>
    <row r="150" spans="1:31" x14ac:dyDescent="0.35">
      <c r="A150">
        <v>2422</v>
      </c>
      <c r="B150" t="s">
        <v>253</v>
      </c>
      <c r="C150" s="109">
        <v>1668</v>
      </c>
      <c r="D150" s="107">
        <v>85.232685937972505</v>
      </c>
      <c r="E150" s="112">
        <v>19.569957014071754</v>
      </c>
      <c r="F150">
        <v>0</v>
      </c>
      <c r="G150" s="117">
        <v>0</v>
      </c>
      <c r="H150" s="109">
        <v>0</v>
      </c>
      <c r="I150" s="109">
        <v>0</v>
      </c>
      <c r="J150" s="117">
        <v>0</v>
      </c>
      <c r="K150" s="109">
        <v>0</v>
      </c>
      <c r="L150" s="109">
        <v>0</v>
      </c>
      <c r="M150" s="117">
        <v>0</v>
      </c>
      <c r="N150" s="117">
        <v>0</v>
      </c>
      <c r="O150" s="117">
        <v>0</v>
      </c>
      <c r="P150" s="120">
        <v>0</v>
      </c>
      <c r="Q150" s="120">
        <v>0</v>
      </c>
      <c r="R150" s="120">
        <v>0</v>
      </c>
      <c r="S150" s="117">
        <v>0</v>
      </c>
      <c r="T150" s="117">
        <v>0</v>
      </c>
      <c r="U150" s="117">
        <v>0</v>
      </c>
      <c r="V150" s="117">
        <v>0</v>
      </c>
      <c r="W150" s="117">
        <v>0</v>
      </c>
      <c r="X150" s="117">
        <v>0</v>
      </c>
      <c r="Y150" s="117">
        <v>0</v>
      </c>
      <c r="Z150" s="117">
        <v>0</v>
      </c>
      <c r="AA150" s="117">
        <v>0</v>
      </c>
      <c r="AB150" s="117">
        <v>0</v>
      </c>
      <c r="AC150" s="117">
        <v>0</v>
      </c>
      <c r="AD150" s="117">
        <v>0</v>
      </c>
      <c r="AE150">
        <v>0</v>
      </c>
    </row>
    <row r="151" spans="1:31" x14ac:dyDescent="0.35">
      <c r="A151">
        <v>2436</v>
      </c>
      <c r="B151" t="s">
        <v>254</v>
      </c>
      <c r="C151" s="109">
        <v>1437</v>
      </c>
      <c r="D151" s="107">
        <v>181.329035564495</v>
      </c>
      <c r="E151" s="112">
        <v>7.9248201785581589</v>
      </c>
      <c r="F151">
        <v>0</v>
      </c>
      <c r="G151" s="117">
        <v>0</v>
      </c>
      <c r="H151" s="109">
        <v>0</v>
      </c>
      <c r="I151" s="109">
        <v>0</v>
      </c>
      <c r="J151" s="117">
        <v>0</v>
      </c>
      <c r="K151" s="109">
        <v>0</v>
      </c>
      <c r="L151" s="109">
        <v>0</v>
      </c>
      <c r="M151" s="117">
        <v>0</v>
      </c>
      <c r="N151" s="117">
        <v>0</v>
      </c>
      <c r="O151" s="117">
        <v>0</v>
      </c>
      <c r="P151" s="120">
        <v>0</v>
      </c>
      <c r="Q151" s="120">
        <v>0</v>
      </c>
      <c r="R151" s="120">
        <v>0</v>
      </c>
      <c r="S151" s="117">
        <v>0</v>
      </c>
      <c r="T151" s="117">
        <v>0</v>
      </c>
      <c r="U151" s="117">
        <v>0</v>
      </c>
      <c r="V151" s="117">
        <v>0</v>
      </c>
      <c r="W151" s="117">
        <v>0</v>
      </c>
      <c r="X151" s="117">
        <v>0</v>
      </c>
      <c r="Y151" s="117">
        <v>0</v>
      </c>
      <c r="Z151" s="117">
        <v>0</v>
      </c>
      <c r="AA151" s="117">
        <v>0</v>
      </c>
      <c r="AB151" s="117">
        <v>0</v>
      </c>
      <c r="AC151" s="117">
        <v>0</v>
      </c>
      <c r="AD151" s="117">
        <v>0</v>
      </c>
      <c r="AE151">
        <v>0</v>
      </c>
    </row>
    <row r="152" spans="1:31" x14ac:dyDescent="0.35">
      <c r="A152">
        <v>2443</v>
      </c>
      <c r="B152" t="s">
        <v>255</v>
      </c>
      <c r="C152" s="109">
        <v>1793</v>
      </c>
      <c r="D152" s="107">
        <v>48.954233584706898</v>
      </c>
      <c r="E152" s="112">
        <v>36.626045771864064</v>
      </c>
      <c r="F152">
        <v>0</v>
      </c>
      <c r="G152" s="117">
        <v>0</v>
      </c>
      <c r="H152" s="109">
        <v>0</v>
      </c>
      <c r="I152" s="109">
        <v>0</v>
      </c>
      <c r="J152" s="117">
        <v>0</v>
      </c>
      <c r="K152" s="109">
        <v>0</v>
      </c>
      <c r="L152" s="109">
        <v>0</v>
      </c>
      <c r="M152" s="117">
        <v>0</v>
      </c>
      <c r="N152" s="117">
        <v>0</v>
      </c>
      <c r="O152" s="117">
        <v>0</v>
      </c>
      <c r="P152" s="120">
        <v>0</v>
      </c>
      <c r="Q152" s="120">
        <v>0</v>
      </c>
      <c r="R152" s="120">
        <v>0</v>
      </c>
      <c r="S152" s="117">
        <v>0</v>
      </c>
      <c r="T152" s="117">
        <v>0</v>
      </c>
      <c r="U152" s="117">
        <v>0</v>
      </c>
      <c r="V152" s="117">
        <v>0</v>
      </c>
      <c r="W152" s="117">
        <v>0</v>
      </c>
      <c r="X152" s="117">
        <v>0</v>
      </c>
      <c r="Y152" s="117">
        <v>0</v>
      </c>
      <c r="Z152" s="117">
        <v>0</v>
      </c>
      <c r="AA152" s="117">
        <v>0</v>
      </c>
      <c r="AB152" s="117">
        <v>0</v>
      </c>
      <c r="AC152" s="117">
        <v>0</v>
      </c>
      <c r="AD152" s="117">
        <v>0</v>
      </c>
      <c r="AE152">
        <v>0</v>
      </c>
    </row>
    <row r="153" spans="1:31" x14ac:dyDescent="0.35">
      <c r="A153">
        <v>2450</v>
      </c>
      <c r="B153" t="s">
        <v>256</v>
      </c>
      <c r="C153" s="109">
        <v>1943</v>
      </c>
      <c r="D153" s="107">
        <v>67.508344347015395</v>
      </c>
      <c r="E153" s="112">
        <v>28.781627201703131</v>
      </c>
      <c r="F153">
        <v>0</v>
      </c>
      <c r="G153" s="117">
        <v>0</v>
      </c>
      <c r="H153" s="109">
        <v>0</v>
      </c>
      <c r="I153" s="109">
        <v>0</v>
      </c>
      <c r="J153" s="117">
        <v>0</v>
      </c>
      <c r="K153" s="109">
        <v>0</v>
      </c>
      <c r="L153" s="109">
        <v>0</v>
      </c>
      <c r="M153" s="117">
        <v>0</v>
      </c>
      <c r="N153" s="117">
        <v>0</v>
      </c>
      <c r="O153" s="117">
        <v>0</v>
      </c>
      <c r="P153" s="120">
        <v>0</v>
      </c>
      <c r="Q153" s="120">
        <v>0</v>
      </c>
      <c r="R153" s="120">
        <v>0</v>
      </c>
      <c r="S153" s="117">
        <v>0</v>
      </c>
      <c r="T153" s="117">
        <v>0</v>
      </c>
      <c r="U153" s="117">
        <v>0</v>
      </c>
      <c r="V153" s="117">
        <v>0</v>
      </c>
      <c r="W153" s="117">
        <v>0</v>
      </c>
      <c r="X153" s="117">
        <v>0</v>
      </c>
      <c r="Y153" s="117">
        <v>0</v>
      </c>
      <c r="Z153" s="117">
        <v>0</v>
      </c>
      <c r="AA153" s="117">
        <v>0</v>
      </c>
      <c r="AB153" s="117">
        <v>0</v>
      </c>
      <c r="AC153" s="117">
        <v>0</v>
      </c>
      <c r="AD153" s="117">
        <v>0</v>
      </c>
      <c r="AE153">
        <v>0</v>
      </c>
    </row>
    <row r="154" spans="1:31" x14ac:dyDescent="0.35">
      <c r="A154">
        <v>2460</v>
      </c>
      <c r="B154" t="s">
        <v>257</v>
      </c>
      <c r="C154" s="109">
        <v>1187</v>
      </c>
      <c r="D154" s="107">
        <v>9.6076443071096804</v>
      </c>
      <c r="E154" s="112">
        <v>123.54745472015622</v>
      </c>
      <c r="F154">
        <v>0</v>
      </c>
      <c r="G154" s="117">
        <v>0</v>
      </c>
      <c r="H154" s="109">
        <v>0</v>
      </c>
      <c r="I154" s="109">
        <v>0</v>
      </c>
      <c r="J154" s="117">
        <v>0</v>
      </c>
      <c r="K154" s="109">
        <v>0</v>
      </c>
      <c r="L154" s="109">
        <v>0</v>
      </c>
      <c r="M154" s="117">
        <v>0</v>
      </c>
      <c r="N154" s="117">
        <v>0</v>
      </c>
      <c r="O154" s="117">
        <v>0</v>
      </c>
      <c r="P154" s="120">
        <v>0</v>
      </c>
      <c r="Q154" s="120">
        <v>0</v>
      </c>
      <c r="R154" s="120">
        <v>0</v>
      </c>
      <c r="S154" s="117">
        <v>0</v>
      </c>
      <c r="T154" s="117">
        <v>0</v>
      </c>
      <c r="U154" s="117">
        <v>0</v>
      </c>
      <c r="V154" s="117">
        <v>0</v>
      </c>
      <c r="W154" s="117">
        <v>0</v>
      </c>
      <c r="X154" s="117">
        <v>0</v>
      </c>
      <c r="Y154" s="117">
        <v>0</v>
      </c>
      <c r="Z154" s="117">
        <v>0</v>
      </c>
      <c r="AA154" s="117">
        <v>0</v>
      </c>
      <c r="AB154" s="117">
        <v>0</v>
      </c>
      <c r="AC154" s="117">
        <v>0</v>
      </c>
      <c r="AD154" s="117">
        <v>0</v>
      </c>
      <c r="AE154">
        <v>0</v>
      </c>
    </row>
    <row r="155" spans="1:31" x14ac:dyDescent="0.35">
      <c r="A155">
        <v>2478</v>
      </c>
      <c r="B155" t="s">
        <v>258</v>
      </c>
      <c r="C155" s="109">
        <v>1691</v>
      </c>
      <c r="D155" s="107">
        <v>612.60823758563902</v>
      </c>
      <c r="E155" s="112">
        <v>2.760328536658974</v>
      </c>
      <c r="F155">
        <v>0</v>
      </c>
      <c r="G155" s="117">
        <v>0</v>
      </c>
      <c r="H155" s="109">
        <v>0</v>
      </c>
      <c r="I155" s="109">
        <v>0</v>
      </c>
      <c r="J155" s="117">
        <v>0</v>
      </c>
      <c r="K155" s="109">
        <v>0</v>
      </c>
      <c r="L155" s="109">
        <v>0</v>
      </c>
      <c r="M155" s="117">
        <v>0</v>
      </c>
      <c r="N155" s="117">
        <v>0</v>
      </c>
      <c r="O155" s="117">
        <v>0</v>
      </c>
      <c r="P155" s="120">
        <v>0</v>
      </c>
      <c r="Q155" s="120">
        <v>0</v>
      </c>
      <c r="R155" s="120">
        <v>0</v>
      </c>
      <c r="S155" s="117">
        <v>0</v>
      </c>
      <c r="T155" s="117">
        <v>0</v>
      </c>
      <c r="U155" s="117">
        <v>0</v>
      </c>
      <c r="V155" s="117">
        <v>0</v>
      </c>
      <c r="W155" s="117">
        <v>0</v>
      </c>
      <c r="X155" s="117">
        <v>0</v>
      </c>
      <c r="Y155" s="117">
        <v>0</v>
      </c>
      <c r="Z155" s="117">
        <v>0</v>
      </c>
      <c r="AA155" s="117">
        <v>0</v>
      </c>
      <c r="AB155" s="117">
        <v>0</v>
      </c>
      <c r="AC155" s="117">
        <v>0</v>
      </c>
      <c r="AD155" s="117">
        <v>0</v>
      </c>
      <c r="AE155">
        <v>0</v>
      </c>
    </row>
    <row r="156" spans="1:31" x14ac:dyDescent="0.35">
      <c r="A156">
        <v>2485</v>
      </c>
      <c r="B156" t="s">
        <v>72</v>
      </c>
      <c r="C156" s="109">
        <v>571</v>
      </c>
      <c r="D156" s="107">
        <v>56.924143461877598</v>
      </c>
      <c r="E156" s="112">
        <v>10.030893137327604</v>
      </c>
      <c r="F156">
        <v>0</v>
      </c>
      <c r="G156" s="117">
        <v>0</v>
      </c>
      <c r="H156" s="109">
        <v>0</v>
      </c>
      <c r="I156" s="109">
        <v>0</v>
      </c>
      <c r="J156" s="117">
        <v>0</v>
      </c>
      <c r="K156" s="109">
        <v>0</v>
      </c>
      <c r="L156" s="109">
        <v>0</v>
      </c>
      <c r="M156" s="117">
        <v>0</v>
      </c>
      <c r="N156" s="117">
        <v>0</v>
      </c>
      <c r="O156" s="117">
        <v>0</v>
      </c>
      <c r="P156" s="120">
        <v>0</v>
      </c>
      <c r="Q156" s="120">
        <v>0</v>
      </c>
      <c r="R156" s="120">
        <v>0</v>
      </c>
      <c r="S156" s="117">
        <v>0</v>
      </c>
      <c r="T156" s="117">
        <v>0</v>
      </c>
      <c r="U156" s="117">
        <v>0</v>
      </c>
      <c r="V156" s="117">
        <v>0</v>
      </c>
      <c r="W156" s="117">
        <v>0</v>
      </c>
      <c r="X156" s="117">
        <v>0</v>
      </c>
      <c r="Y156" s="117">
        <v>0</v>
      </c>
      <c r="Z156" s="117">
        <v>0</v>
      </c>
      <c r="AA156" s="117">
        <v>0</v>
      </c>
      <c r="AB156" s="117">
        <v>0</v>
      </c>
      <c r="AC156" s="117">
        <v>0</v>
      </c>
      <c r="AD156" s="117">
        <v>0</v>
      </c>
      <c r="AE156">
        <v>0</v>
      </c>
    </row>
    <row r="157" spans="1:31" x14ac:dyDescent="0.35">
      <c r="A157">
        <v>2525</v>
      </c>
      <c r="B157" t="s">
        <v>73</v>
      </c>
      <c r="C157" s="109">
        <v>336</v>
      </c>
      <c r="D157" s="107">
        <v>82.183739416265496</v>
      </c>
      <c r="E157" s="112">
        <v>4.088399997207965</v>
      </c>
      <c r="F157">
        <v>1</v>
      </c>
      <c r="G157" s="117">
        <v>134400</v>
      </c>
      <c r="H157" s="109">
        <v>336</v>
      </c>
      <c r="I157" s="109">
        <v>0</v>
      </c>
      <c r="J157" s="117">
        <v>0</v>
      </c>
      <c r="K157" s="109">
        <v>0</v>
      </c>
      <c r="L157" s="109">
        <v>1</v>
      </c>
      <c r="M157" s="117">
        <v>134400</v>
      </c>
      <c r="N157" s="117">
        <v>336</v>
      </c>
      <c r="O157" s="117">
        <v>0</v>
      </c>
      <c r="P157" s="120">
        <v>0</v>
      </c>
      <c r="Q157" s="120">
        <v>0</v>
      </c>
      <c r="R157" s="120">
        <v>0</v>
      </c>
      <c r="S157" s="117">
        <v>134400</v>
      </c>
      <c r="T157" s="117">
        <v>132788</v>
      </c>
      <c r="U157" s="117">
        <v>132788</v>
      </c>
      <c r="V157" s="117">
        <v>126149</v>
      </c>
      <c r="W157" s="117">
        <v>6639</v>
      </c>
      <c r="X157" s="117">
        <v>132788</v>
      </c>
      <c r="Y157" s="117">
        <v>0</v>
      </c>
      <c r="Z157" s="117">
        <v>134309</v>
      </c>
      <c r="AA157" s="117">
        <v>-1521</v>
      </c>
      <c r="AB157" s="117">
        <v>127594</v>
      </c>
      <c r="AC157" s="117">
        <v>5194</v>
      </c>
      <c r="AD157" s="117">
        <v>132788</v>
      </c>
      <c r="AE157">
        <v>0</v>
      </c>
    </row>
    <row r="158" spans="1:31" x14ac:dyDescent="0.35">
      <c r="A158">
        <v>2527</v>
      </c>
      <c r="B158" t="s">
        <v>74</v>
      </c>
      <c r="C158" s="109">
        <v>297</v>
      </c>
      <c r="D158" s="107">
        <v>72.660084457588894</v>
      </c>
      <c r="E158" s="112">
        <v>4.0875262149379488</v>
      </c>
      <c r="F158">
        <v>1</v>
      </c>
      <c r="G158" s="117">
        <v>118800</v>
      </c>
      <c r="H158" s="109">
        <v>297</v>
      </c>
      <c r="I158" s="109">
        <v>0</v>
      </c>
      <c r="J158" s="117">
        <v>0</v>
      </c>
      <c r="K158" s="109">
        <v>0</v>
      </c>
      <c r="L158" s="109">
        <v>1</v>
      </c>
      <c r="M158" s="117">
        <v>118800</v>
      </c>
      <c r="N158" s="117">
        <v>297</v>
      </c>
      <c r="O158" s="117">
        <v>0</v>
      </c>
      <c r="P158" s="120">
        <v>0</v>
      </c>
      <c r="Q158" s="120">
        <v>0</v>
      </c>
      <c r="R158" s="120">
        <v>0</v>
      </c>
      <c r="S158" s="117">
        <v>118800</v>
      </c>
      <c r="T158" s="117">
        <v>117375</v>
      </c>
      <c r="U158" s="117">
        <v>117375</v>
      </c>
      <c r="V158" s="117">
        <v>111506</v>
      </c>
      <c r="W158" s="117">
        <v>5869</v>
      </c>
      <c r="X158" s="117">
        <v>117375</v>
      </c>
      <c r="Y158" s="117">
        <v>0</v>
      </c>
      <c r="Z158" s="117">
        <v>118719</v>
      </c>
      <c r="AA158" s="117">
        <v>-1344</v>
      </c>
      <c r="AB158" s="117">
        <v>112783</v>
      </c>
      <c r="AC158" s="117">
        <v>4592</v>
      </c>
      <c r="AD158" s="117">
        <v>117375</v>
      </c>
      <c r="AE158">
        <v>0</v>
      </c>
    </row>
    <row r="159" spans="1:31" x14ac:dyDescent="0.35">
      <c r="A159">
        <v>2534</v>
      </c>
      <c r="B159" t="s">
        <v>75</v>
      </c>
      <c r="C159" s="109">
        <v>461</v>
      </c>
      <c r="D159" s="107">
        <v>53.1666797927343</v>
      </c>
      <c r="E159" s="112">
        <v>8.6708442542804747</v>
      </c>
      <c r="F159">
        <v>1</v>
      </c>
      <c r="G159" s="117">
        <v>184400</v>
      </c>
      <c r="H159" s="109">
        <v>461</v>
      </c>
      <c r="I159" s="109">
        <v>0</v>
      </c>
      <c r="J159" s="117">
        <v>0</v>
      </c>
      <c r="K159" s="109">
        <v>0</v>
      </c>
      <c r="L159" s="109">
        <v>1</v>
      </c>
      <c r="M159" s="117">
        <v>184400</v>
      </c>
      <c r="N159" s="117">
        <v>461</v>
      </c>
      <c r="O159" s="117">
        <v>0</v>
      </c>
      <c r="P159" s="120">
        <v>0</v>
      </c>
      <c r="Q159" s="120">
        <v>0</v>
      </c>
      <c r="R159" s="120">
        <v>0</v>
      </c>
      <c r="S159" s="117">
        <v>184400</v>
      </c>
      <c r="T159" s="117">
        <v>182188</v>
      </c>
      <c r="U159" s="117">
        <v>182188</v>
      </c>
      <c r="V159" s="117">
        <v>173079</v>
      </c>
      <c r="W159" s="117">
        <v>9109</v>
      </c>
      <c r="X159" s="117">
        <v>182188</v>
      </c>
      <c r="Y159" s="117">
        <v>0</v>
      </c>
      <c r="Z159" s="117">
        <v>184275</v>
      </c>
      <c r="AA159" s="117">
        <v>-2087</v>
      </c>
      <c r="AB159" s="117">
        <v>175061</v>
      </c>
      <c r="AC159" s="117">
        <v>7127</v>
      </c>
      <c r="AD159" s="117">
        <v>182188</v>
      </c>
      <c r="AE159">
        <v>0</v>
      </c>
    </row>
    <row r="160" spans="1:31" x14ac:dyDescent="0.35">
      <c r="A160">
        <v>2541</v>
      </c>
      <c r="B160" t="s">
        <v>76</v>
      </c>
      <c r="C160" s="109">
        <v>474</v>
      </c>
      <c r="D160" s="107">
        <v>139.60295605524499</v>
      </c>
      <c r="E160" s="112">
        <v>3.3953435757651458</v>
      </c>
      <c r="F160">
        <v>1</v>
      </c>
      <c r="G160" s="117">
        <v>189600</v>
      </c>
      <c r="H160" s="109">
        <v>474</v>
      </c>
      <c r="I160" s="109">
        <v>0</v>
      </c>
      <c r="J160" s="117">
        <v>0</v>
      </c>
      <c r="K160" s="109">
        <v>0</v>
      </c>
      <c r="L160" s="109">
        <v>1</v>
      </c>
      <c r="M160" s="117">
        <v>189600</v>
      </c>
      <c r="N160" s="117">
        <v>474</v>
      </c>
      <c r="O160" s="117">
        <v>0</v>
      </c>
      <c r="P160" s="120">
        <v>0</v>
      </c>
      <c r="Q160" s="120">
        <v>0</v>
      </c>
      <c r="R160" s="120">
        <v>0</v>
      </c>
      <c r="S160" s="117">
        <v>189600</v>
      </c>
      <c r="T160" s="117">
        <v>187325</v>
      </c>
      <c r="U160" s="117">
        <v>187325</v>
      </c>
      <c r="V160" s="117">
        <v>177959</v>
      </c>
      <c r="W160" s="117">
        <v>9366</v>
      </c>
      <c r="X160" s="117">
        <v>187325</v>
      </c>
      <c r="Y160" s="117">
        <v>0</v>
      </c>
      <c r="Z160" s="117">
        <v>189471</v>
      </c>
      <c r="AA160" s="117">
        <v>-2146</v>
      </c>
      <c r="AB160" s="117">
        <v>179997</v>
      </c>
      <c r="AC160" s="117">
        <v>7328</v>
      </c>
      <c r="AD160" s="117">
        <v>187325</v>
      </c>
      <c r="AE160">
        <v>0</v>
      </c>
    </row>
    <row r="161" spans="1:31" x14ac:dyDescent="0.35">
      <c r="A161">
        <v>2562</v>
      </c>
      <c r="B161" t="s">
        <v>259</v>
      </c>
      <c r="C161" s="109">
        <v>4086</v>
      </c>
      <c r="D161" s="107">
        <v>100.48486183788199</v>
      </c>
      <c r="E161" s="112">
        <v>40.662841399853626</v>
      </c>
      <c r="F161">
        <v>0</v>
      </c>
      <c r="G161" s="117">
        <v>0</v>
      </c>
      <c r="H161" s="109">
        <v>0</v>
      </c>
      <c r="I161" s="109">
        <v>0</v>
      </c>
      <c r="J161" s="117">
        <v>0</v>
      </c>
      <c r="K161" s="109">
        <v>0</v>
      </c>
      <c r="L161" s="109">
        <v>0</v>
      </c>
      <c r="M161" s="117">
        <v>0</v>
      </c>
      <c r="N161" s="117">
        <v>0</v>
      </c>
      <c r="O161" s="117">
        <v>0</v>
      </c>
      <c r="P161" s="120">
        <v>0</v>
      </c>
      <c r="Q161" s="120">
        <v>0</v>
      </c>
      <c r="R161" s="120">
        <v>0</v>
      </c>
      <c r="S161" s="117">
        <v>0</v>
      </c>
      <c r="T161" s="117">
        <v>0</v>
      </c>
      <c r="U161" s="117">
        <v>0</v>
      </c>
      <c r="V161" s="117">
        <v>0</v>
      </c>
      <c r="W161" s="117">
        <v>0</v>
      </c>
      <c r="X161" s="117">
        <v>0</v>
      </c>
      <c r="Y161" s="117">
        <v>0</v>
      </c>
      <c r="Z161" s="117">
        <v>0</v>
      </c>
      <c r="AA161" s="117">
        <v>0</v>
      </c>
      <c r="AB161" s="117">
        <v>0</v>
      </c>
      <c r="AC161" s="117">
        <v>0</v>
      </c>
      <c r="AD161" s="117">
        <v>0</v>
      </c>
      <c r="AE161">
        <v>0</v>
      </c>
    </row>
    <row r="162" spans="1:31" x14ac:dyDescent="0.35">
      <c r="A162">
        <v>2570</v>
      </c>
      <c r="B162" t="s">
        <v>260</v>
      </c>
      <c r="C162" s="109">
        <v>488</v>
      </c>
      <c r="D162" s="107">
        <v>26.110861104895601</v>
      </c>
      <c r="E162" s="112">
        <v>18.689540648987002</v>
      </c>
      <c r="F162">
        <v>0</v>
      </c>
      <c r="G162" s="117">
        <v>0</v>
      </c>
      <c r="H162" s="109">
        <v>0</v>
      </c>
      <c r="I162" s="109">
        <v>0</v>
      </c>
      <c r="J162" s="117">
        <v>0</v>
      </c>
      <c r="K162" s="109">
        <v>0</v>
      </c>
      <c r="L162" s="109">
        <v>0</v>
      </c>
      <c r="M162" s="117">
        <v>0</v>
      </c>
      <c r="N162" s="117">
        <v>0</v>
      </c>
      <c r="O162" s="117">
        <v>0</v>
      </c>
      <c r="P162" s="120">
        <v>0</v>
      </c>
      <c r="Q162" s="120">
        <v>0</v>
      </c>
      <c r="R162" s="120">
        <v>0</v>
      </c>
      <c r="S162" s="117">
        <v>0</v>
      </c>
      <c r="T162" s="117">
        <v>0</v>
      </c>
      <c r="U162" s="117">
        <v>0</v>
      </c>
      <c r="V162" s="117">
        <v>0</v>
      </c>
      <c r="W162" s="117">
        <v>0</v>
      </c>
      <c r="X162" s="117">
        <v>0</v>
      </c>
      <c r="Y162" s="117">
        <v>0</v>
      </c>
      <c r="Z162" s="117">
        <v>0</v>
      </c>
      <c r="AA162" s="117">
        <v>0</v>
      </c>
      <c r="AB162" s="117">
        <v>0</v>
      </c>
      <c r="AC162" s="117">
        <v>0</v>
      </c>
      <c r="AD162" s="117">
        <v>0</v>
      </c>
      <c r="AE162">
        <v>0</v>
      </c>
    </row>
    <row r="163" spans="1:31" x14ac:dyDescent="0.35">
      <c r="A163">
        <v>2576</v>
      </c>
      <c r="B163" t="s">
        <v>261</v>
      </c>
      <c r="C163" s="109">
        <v>856</v>
      </c>
      <c r="D163" s="107">
        <v>52.472895107721598</v>
      </c>
      <c r="E163" s="112">
        <v>16.313184135213383</v>
      </c>
      <c r="F163">
        <v>0</v>
      </c>
      <c r="G163" s="117">
        <v>0</v>
      </c>
      <c r="H163" s="109">
        <v>0</v>
      </c>
      <c r="I163" s="109">
        <v>0</v>
      </c>
      <c r="J163" s="117">
        <v>0</v>
      </c>
      <c r="K163" s="109">
        <v>0</v>
      </c>
      <c r="L163" s="109">
        <v>0</v>
      </c>
      <c r="M163" s="117">
        <v>0</v>
      </c>
      <c r="N163" s="117">
        <v>0</v>
      </c>
      <c r="O163" s="117">
        <v>0</v>
      </c>
      <c r="P163" s="120">
        <v>0</v>
      </c>
      <c r="Q163" s="120">
        <v>0</v>
      </c>
      <c r="R163" s="120">
        <v>0</v>
      </c>
      <c r="S163" s="117">
        <v>0</v>
      </c>
      <c r="T163" s="117">
        <v>0</v>
      </c>
      <c r="U163" s="117">
        <v>0</v>
      </c>
      <c r="V163" s="117">
        <v>0</v>
      </c>
      <c r="W163" s="117">
        <v>0</v>
      </c>
      <c r="X163" s="117">
        <v>0</v>
      </c>
      <c r="Y163" s="117">
        <v>0</v>
      </c>
      <c r="Z163" s="117">
        <v>0</v>
      </c>
      <c r="AA163" s="117">
        <v>0</v>
      </c>
      <c r="AB163" s="117">
        <v>0</v>
      </c>
      <c r="AC163" s="117">
        <v>0</v>
      </c>
      <c r="AD163" s="117">
        <v>0</v>
      </c>
      <c r="AE163">
        <v>0</v>
      </c>
    </row>
    <row r="164" spans="1:31" x14ac:dyDescent="0.35">
      <c r="A164">
        <v>2583</v>
      </c>
      <c r="B164" t="s">
        <v>427</v>
      </c>
      <c r="C164" s="109">
        <v>4089</v>
      </c>
      <c r="D164" s="107">
        <v>109.69782106759401</v>
      </c>
      <c r="E164" s="112">
        <v>37.275125068167263</v>
      </c>
      <c r="F164">
        <v>0</v>
      </c>
      <c r="G164" s="117">
        <v>0</v>
      </c>
      <c r="H164" s="109">
        <v>0</v>
      </c>
      <c r="I164" s="109">
        <v>0</v>
      </c>
      <c r="J164" s="117">
        <v>0</v>
      </c>
      <c r="K164" s="109">
        <v>0</v>
      </c>
      <c r="L164" s="109">
        <v>0</v>
      </c>
      <c r="M164" s="117">
        <v>0</v>
      </c>
      <c r="N164" s="117">
        <v>0</v>
      </c>
      <c r="O164" s="117">
        <v>0</v>
      </c>
      <c r="P164" s="120">
        <v>0</v>
      </c>
      <c r="Q164" s="120">
        <v>0</v>
      </c>
      <c r="R164" s="120">
        <v>0</v>
      </c>
      <c r="S164" s="117">
        <v>0</v>
      </c>
      <c r="T164" s="117">
        <v>0</v>
      </c>
      <c r="U164" s="117">
        <v>0</v>
      </c>
      <c r="V164" s="117">
        <v>0</v>
      </c>
      <c r="W164" s="117">
        <v>0</v>
      </c>
      <c r="X164" s="117">
        <v>0</v>
      </c>
      <c r="Y164" s="117">
        <v>0</v>
      </c>
      <c r="Z164" s="117">
        <v>0</v>
      </c>
      <c r="AA164" s="117">
        <v>0</v>
      </c>
      <c r="AB164" s="117">
        <v>0</v>
      </c>
      <c r="AC164" s="117">
        <v>0</v>
      </c>
      <c r="AD164" s="117">
        <v>0</v>
      </c>
      <c r="AE164">
        <v>0</v>
      </c>
    </row>
    <row r="165" spans="1:31" x14ac:dyDescent="0.35">
      <c r="A165">
        <v>2604</v>
      </c>
      <c r="B165" t="s">
        <v>262</v>
      </c>
      <c r="C165" s="109">
        <v>5558</v>
      </c>
      <c r="D165" s="107">
        <v>54.994380330333001</v>
      </c>
      <c r="E165" s="112">
        <v>101.06487183990323</v>
      </c>
      <c r="F165">
        <v>0</v>
      </c>
      <c r="G165" s="117">
        <v>0</v>
      </c>
      <c r="H165" s="109">
        <v>0</v>
      </c>
      <c r="I165" s="109">
        <v>0</v>
      </c>
      <c r="J165" s="117">
        <v>0</v>
      </c>
      <c r="K165" s="109">
        <v>0</v>
      </c>
      <c r="L165" s="109">
        <v>0</v>
      </c>
      <c r="M165" s="117">
        <v>0</v>
      </c>
      <c r="N165" s="117">
        <v>0</v>
      </c>
      <c r="O165" s="117">
        <v>0</v>
      </c>
      <c r="P165" s="120">
        <v>0</v>
      </c>
      <c r="Q165" s="120">
        <v>0</v>
      </c>
      <c r="R165" s="120">
        <v>0</v>
      </c>
      <c r="S165" s="117">
        <v>0</v>
      </c>
      <c r="T165" s="117">
        <v>0</v>
      </c>
      <c r="U165" s="117">
        <v>0</v>
      </c>
      <c r="V165" s="117">
        <v>0</v>
      </c>
      <c r="W165" s="117">
        <v>0</v>
      </c>
      <c r="X165" s="117">
        <v>0</v>
      </c>
      <c r="Y165" s="117">
        <v>0</v>
      </c>
      <c r="Z165" s="117">
        <v>0</v>
      </c>
      <c r="AA165" s="117">
        <v>0</v>
      </c>
      <c r="AB165" s="117">
        <v>0</v>
      </c>
      <c r="AC165" s="117">
        <v>0</v>
      </c>
      <c r="AD165" s="117">
        <v>0</v>
      </c>
      <c r="AE165">
        <v>0</v>
      </c>
    </row>
    <row r="166" spans="1:31" x14ac:dyDescent="0.35">
      <c r="A166">
        <v>2605</v>
      </c>
      <c r="B166" t="s">
        <v>263</v>
      </c>
      <c r="C166" s="109">
        <v>793</v>
      </c>
      <c r="D166" s="107">
        <v>51.761225960892197</v>
      </c>
      <c r="E166" s="112">
        <v>15.320348103793854</v>
      </c>
      <c r="F166">
        <v>0</v>
      </c>
      <c r="G166" s="117">
        <v>0</v>
      </c>
      <c r="H166" s="109">
        <v>0</v>
      </c>
      <c r="I166" s="109">
        <v>0</v>
      </c>
      <c r="J166" s="117">
        <v>0</v>
      </c>
      <c r="K166" s="109">
        <v>0</v>
      </c>
      <c r="L166" s="109">
        <v>0</v>
      </c>
      <c r="M166" s="117">
        <v>0</v>
      </c>
      <c r="N166" s="117">
        <v>0</v>
      </c>
      <c r="O166" s="117">
        <v>0</v>
      </c>
      <c r="P166" s="120">
        <v>0</v>
      </c>
      <c r="Q166" s="120">
        <v>0</v>
      </c>
      <c r="R166" s="120">
        <v>0</v>
      </c>
      <c r="S166" s="117">
        <v>0</v>
      </c>
      <c r="T166" s="117">
        <v>0</v>
      </c>
      <c r="U166" s="117">
        <v>0</v>
      </c>
      <c r="V166" s="117">
        <v>0</v>
      </c>
      <c r="W166" s="117">
        <v>0</v>
      </c>
      <c r="X166" s="117">
        <v>0</v>
      </c>
      <c r="Y166" s="117">
        <v>0</v>
      </c>
      <c r="Z166" s="117">
        <v>0</v>
      </c>
      <c r="AA166" s="117">
        <v>0</v>
      </c>
      <c r="AB166" s="117">
        <v>0</v>
      </c>
      <c r="AC166" s="117">
        <v>0</v>
      </c>
      <c r="AD166" s="117">
        <v>0</v>
      </c>
      <c r="AE166">
        <v>0</v>
      </c>
    </row>
    <row r="167" spans="1:31" x14ac:dyDescent="0.35">
      <c r="A167">
        <v>2611</v>
      </c>
      <c r="B167" t="s">
        <v>264</v>
      </c>
      <c r="C167" s="109">
        <v>5258</v>
      </c>
      <c r="D167" s="107">
        <v>66.651885228127497</v>
      </c>
      <c r="E167" s="112">
        <v>78.887491059008966</v>
      </c>
      <c r="F167">
        <v>0</v>
      </c>
      <c r="G167" s="117">
        <v>0</v>
      </c>
      <c r="H167" s="109">
        <v>0</v>
      </c>
      <c r="I167" s="109">
        <v>0</v>
      </c>
      <c r="J167" s="117">
        <v>0</v>
      </c>
      <c r="K167" s="109">
        <v>0</v>
      </c>
      <c r="L167" s="109">
        <v>0</v>
      </c>
      <c r="M167" s="117">
        <v>0</v>
      </c>
      <c r="N167" s="117">
        <v>0</v>
      </c>
      <c r="O167" s="117">
        <v>0</v>
      </c>
      <c r="P167" s="120">
        <v>0</v>
      </c>
      <c r="Q167" s="120">
        <v>0</v>
      </c>
      <c r="R167" s="120">
        <v>0</v>
      </c>
      <c r="S167" s="117">
        <v>0</v>
      </c>
      <c r="T167" s="117">
        <v>0</v>
      </c>
      <c r="U167" s="117">
        <v>0</v>
      </c>
      <c r="V167" s="117">
        <v>0</v>
      </c>
      <c r="W167" s="117">
        <v>0</v>
      </c>
      <c r="X167" s="117">
        <v>0</v>
      </c>
      <c r="Y167" s="117">
        <v>0</v>
      </c>
      <c r="Z167" s="117">
        <v>0</v>
      </c>
      <c r="AA167" s="117">
        <v>0</v>
      </c>
      <c r="AB167" s="117">
        <v>0</v>
      </c>
      <c r="AC167" s="117">
        <v>0</v>
      </c>
      <c r="AD167" s="117">
        <v>0</v>
      </c>
      <c r="AE167">
        <v>0</v>
      </c>
    </row>
    <row r="168" spans="1:31" x14ac:dyDescent="0.35">
      <c r="A168">
        <v>2618</v>
      </c>
      <c r="B168" t="s">
        <v>77</v>
      </c>
      <c r="C168" s="109">
        <v>538</v>
      </c>
      <c r="D168" s="107">
        <v>480.522393783155</v>
      </c>
      <c r="E168" s="112">
        <v>1.1196148336903169</v>
      </c>
      <c r="F168">
        <v>1</v>
      </c>
      <c r="G168" s="117">
        <v>215200</v>
      </c>
      <c r="H168" s="109">
        <v>538</v>
      </c>
      <c r="I168" s="109">
        <v>0</v>
      </c>
      <c r="J168" s="117">
        <v>0</v>
      </c>
      <c r="K168" s="109">
        <v>0</v>
      </c>
      <c r="L168" s="109">
        <v>1</v>
      </c>
      <c r="M168" s="117">
        <v>215200</v>
      </c>
      <c r="N168" s="117">
        <v>538</v>
      </c>
      <c r="O168" s="117">
        <v>0</v>
      </c>
      <c r="P168" s="120">
        <v>0</v>
      </c>
      <c r="Q168" s="120">
        <v>0</v>
      </c>
      <c r="R168" s="120">
        <v>0</v>
      </c>
      <c r="S168" s="117">
        <v>215200</v>
      </c>
      <c r="T168" s="117">
        <v>212618</v>
      </c>
      <c r="U168" s="117">
        <v>212618</v>
      </c>
      <c r="V168" s="117">
        <v>201987</v>
      </c>
      <c r="W168" s="117">
        <v>10631</v>
      </c>
      <c r="X168" s="117">
        <v>212618</v>
      </c>
      <c r="Y168" s="117">
        <v>0</v>
      </c>
      <c r="Z168" s="117">
        <v>215054</v>
      </c>
      <c r="AA168" s="117">
        <v>-2436</v>
      </c>
      <c r="AB168" s="117">
        <v>204301</v>
      </c>
      <c r="AC168" s="117">
        <v>8317</v>
      </c>
      <c r="AD168" s="117">
        <v>212618</v>
      </c>
      <c r="AE168">
        <v>0</v>
      </c>
    </row>
    <row r="169" spans="1:31" x14ac:dyDescent="0.35">
      <c r="A169">
        <v>2625</v>
      </c>
      <c r="B169" t="s">
        <v>78</v>
      </c>
      <c r="C169" s="109">
        <v>351</v>
      </c>
      <c r="D169" s="107">
        <v>51.390938571890203</v>
      </c>
      <c r="E169" s="112">
        <v>6.8299978508660644</v>
      </c>
      <c r="F169">
        <v>1</v>
      </c>
      <c r="G169" s="117">
        <v>140400</v>
      </c>
      <c r="H169" s="109">
        <v>351</v>
      </c>
      <c r="I169" s="109">
        <v>0</v>
      </c>
      <c r="J169" s="117">
        <v>0</v>
      </c>
      <c r="K169" s="109">
        <v>0</v>
      </c>
      <c r="L169" s="109">
        <v>1</v>
      </c>
      <c r="M169" s="117">
        <v>140400</v>
      </c>
      <c r="N169" s="117">
        <v>351</v>
      </c>
      <c r="O169" s="117">
        <v>0</v>
      </c>
      <c r="P169" s="120">
        <v>0</v>
      </c>
      <c r="Q169" s="120">
        <v>0</v>
      </c>
      <c r="R169" s="120">
        <v>0</v>
      </c>
      <c r="S169" s="117">
        <v>140400</v>
      </c>
      <c r="T169" s="117">
        <v>138716</v>
      </c>
      <c r="U169" s="117">
        <v>138716</v>
      </c>
      <c r="V169" s="117">
        <v>131780</v>
      </c>
      <c r="W169" s="117">
        <v>6936</v>
      </c>
      <c r="X169" s="117">
        <v>138716</v>
      </c>
      <c r="Y169" s="117">
        <v>0</v>
      </c>
      <c r="Z169" s="117">
        <v>140305</v>
      </c>
      <c r="AA169" s="117">
        <v>-1589</v>
      </c>
      <c r="AB169" s="117">
        <v>133290</v>
      </c>
      <c r="AC169" s="117">
        <v>5426</v>
      </c>
      <c r="AD169" s="117">
        <v>138716</v>
      </c>
      <c r="AE169">
        <v>0</v>
      </c>
    </row>
    <row r="170" spans="1:31" x14ac:dyDescent="0.35">
      <c r="A170">
        <v>2632</v>
      </c>
      <c r="B170" t="s">
        <v>79</v>
      </c>
      <c r="C170" s="109">
        <v>528</v>
      </c>
      <c r="D170" s="107">
        <v>94.157851479502497</v>
      </c>
      <c r="E170" s="112">
        <v>5.6076045885025518</v>
      </c>
      <c r="F170">
        <v>1</v>
      </c>
      <c r="G170" s="117">
        <v>211200</v>
      </c>
      <c r="H170" s="109">
        <v>528</v>
      </c>
      <c r="I170" s="109">
        <v>0</v>
      </c>
      <c r="J170" s="117">
        <v>0</v>
      </c>
      <c r="K170" s="109">
        <v>0</v>
      </c>
      <c r="L170" s="109">
        <v>1</v>
      </c>
      <c r="M170" s="117">
        <v>211200</v>
      </c>
      <c r="N170" s="117">
        <v>528</v>
      </c>
      <c r="O170" s="117">
        <v>0</v>
      </c>
      <c r="P170" s="120">
        <v>0</v>
      </c>
      <c r="Q170" s="120">
        <v>0</v>
      </c>
      <c r="R170" s="120">
        <v>0</v>
      </c>
      <c r="S170" s="117">
        <v>211200</v>
      </c>
      <c r="T170" s="117">
        <v>208666</v>
      </c>
      <c r="U170" s="117">
        <v>208666</v>
      </c>
      <c r="V170" s="117">
        <v>198233</v>
      </c>
      <c r="W170" s="117">
        <v>10433</v>
      </c>
      <c r="X170" s="117">
        <v>208666</v>
      </c>
      <c r="Y170" s="117">
        <v>0</v>
      </c>
      <c r="Z170" s="117">
        <v>211057</v>
      </c>
      <c r="AA170" s="117">
        <v>-2391</v>
      </c>
      <c r="AB170" s="117">
        <v>200504</v>
      </c>
      <c r="AC170" s="117">
        <v>8162</v>
      </c>
      <c r="AD170" s="117">
        <v>208666</v>
      </c>
      <c r="AE170">
        <v>0</v>
      </c>
    </row>
    <row r="171" spans="1:31" x14ac:dyDescent="0.35">
      <c r="A171">
        <v>2639</v>
      </c>
      <c r="B171" t="s">
        <v>80</v>
      </c>
      <c r="C171" s="109">
        <v>618</v>
      </c>
      <c r="D171" s="107">
        <v>133.528223538047</v>
      </c>
      <c r="E171" s="112">
        <v>4.6282350174748599</v>
      </c>
      <c r="F171">
        <v>1</v>
      </c>
      <c r="G171" s="117">
        <v>247200</v>
      </c>
      <c r="H171" s="109">
        <v>618</v>
      </c>
      <c r="I171" s="109">
        <v>0</v>
      </c>
      <c r="J171" s="117">
        <v>0</v>
      </c>
      <c r="K171" s="109">
        <v>0</v>
      </c>
      <c r="L171" s="109">
        <v>1</v>
      </c>
      <c r="M171" s="117">
        <v>247200</v>
      </c>
      <c r="N171" s="117">
        <v>618</v>
      </c>
      <c r="O171" s="117">
        <v>0</v>
      </c>
      <c r="P171" s="120">
        <v>0</v>
      </c>
      <c r="Q171" s="120">
        <v>0</v>
      </c>
      <c r="R171" s="120">
        <v>0</v>
      </c>
      <c r="S171" s="117">
        <v>247200</v>
      </c>
      <c r="T171" s="117">
        <v>244234</v>
      </c>
      <c r="U171" s="117">
        <v>244234</v>
      </c>
      <c r="V171" s="117">
        <v>232022</v>
      </c>
      <c r="W171" s="117">
        <v>12212</v>
      </c>
      <c r="X171" s="117">
        <v>244234</v>
      </c>
      <c r="Y171" s="117">
        <v>0</v>
      </c>
      <c r="Z171" s="117">
        <v>247032</v>
      </c>
      <c r="AA171" s="117">
        <v>-2798</v>
      </c>
      <c r="AB171" s="117">
        <v>234680</v>
      </c>
      <c r="AC171" s="117">
        <v>9554</v>
      </c>
      <c r="AD171" s="117">
        <v>244234</v>
      </c>
      <c r="AE171">
        <v>0</v>
      </c>
    </row>
    <row r="172" spans="1:31" x14ac:dyDescent="0.35">
      <c r="A172">
        <v>2646</v>
      </c>
      <c r="B172" t="s">
        <v>81</v>
      </c>
      <c r="C172" s="109">
        <v>712</v>
      </c>
      <c r="D172" s="107">
        <v>164.69951739750601</v>
      </c>
      <c r="E172" s="112">
        <v>4.3230242034138566</v>
      </c>
      <c r="F172">
        <v>1</v>
      </c>
      <c r="G172" s="117">
        <v>284800</v>
      </c>
      <c r="H172" s="109">
        <v>712</v>
      </c>
      <c r="I172" s="109">
        <v>0</v>
      </c>
      <c r="J172" s="117">
        <v>0</v>
      </c>
      <c r="K172" s="109">
        <v>0</v>
      </c>
      <c r="L172" s="109">
        <v>1</v>
      </c>
      <c r="M172" s="117">
        <v>284800</v>
      </c>
      <c r="N172" s="117">
        <v>712</v>
      </c>
      <c r="O172" s="117">
        <v>0</v>
      </c>
      <c r="P172" s="120">
        <v>0</v>
      </c>
      <c r="Q172" s="120">
        <v>0</v>
      </c>
      <c r="R172" s="120">
        <v>0</v>
      </c>
      <c r="S172" s="117">
        <v>284800</v>
      </c>
      <c r="T172" s="117">
        <v>281383</v>
      </c>
      <c r="U172" s="117">
        <v>281383</v>
      </c>
      <c r="V172" s="117">
        <v>267314</v>
      </c>
      <c r="W172" s="117">
        <v>14069</v>
      </c>
      <c r="X172" s="117">
        <v>281383</v>
      </c>
      <c r="Y172" s="117">
        <v>0</v>
      </c>
      <c r="Z172" s="117">
        <v>284607</v>
      </c>
      <c r="AA172" s="117">
        <v>-3224</v>
      </c>
      <c r="AB172" s="117">
        <v>270377</v>
      </c>
      <c r="AC172" s="117">
        <v>11006</v>
      </c>
      <c r="AD172" s="117">
        <v>281383</v>
      </c>
      <c r="AE172">
        <v>0</v>
      </c>
    </row>
    <row r="173" spans="1:31" x14ac:dyDescent="0.35">
      <c r="A173">
        <v>2660</v>
      </c>
      <c r="B173" t="s">
        <v>82</v>
      </c>
      <c r="C173" s="109">
        <v>261</v>
      </c>
      <c r="D173" s="107">
        <v>87.240560007862996</v>
      </c>
      <c r="E173" s="112">
        <v>2.9917277006988039</v>
      </c>
      <c r="F173">
        <v>1</v>
      </c>
      <c r="G173" s="117">
        <v>104400</v>
      </c>
      <c r="H173" s="109">
        <v>261</v>
      </c>
      <c r="I173" s="109">
        <v>0</v>
      </c>
      <c r="J173" s="117">
        <v>0</v>
      </c>
      <c r="K173" s="109">
        <v>0</v>
      </c>
      <c r="L173" s="109">
        <v>1</v>
      </c>
      <c r="M173" s="117">
        <v>104400</v>
      </c>
      <c r="N173" s="117">
        <v>261</v>
      </c>
      <c r="O173" s="117">
        <v>0</v>
      </c>
      <c r="P173" s="120">
        <v>0</v>
      </c>
      <c r="Q173" s="120">
        <v>0</v>
      </c>
      <c r="R173" s="120">
        <v>0</v>
      </c>
      <c r="S173" s="117">
        <v>104400</v>
      </c>
      <c r="T173" s="117">
        <v>103148</v>
      </c>
      <c r="U173" s="117">
        <v>103148</v>
      </c>
      <c r="V173" s="117">
        <v>97991</v>
      </c>
      <c r="W173" s="117">
        <v>5157</v>
      </c>
      <c r="X173" s="117">
        <v>103148</v>
      </c>
      <c r="Y173" s="117">
        <v>0</v>
      </c>
      <c r="Z173" s="117">
        <v>104329</v>
      </c>
      <c r="AA173" s="117">
        <v>-1181</v>
      </c>
      <c r="AB173" s="117">
        <v>99113</v>
      </c>
      <c r="AC173" s="117">
        <v>4035</v>
      </c>
      <c r="AD173" s="117">
        <v>103148</v>
      </c>
      <c r="AE173">
        <v>0</v>
      </c>
    </row>
    <row r="174" spans="1:31" x14ac:dyDescent="0.35">
      <c r="A174">
        <v>2695</v>
      </c>
      <c r="B174" t="s">
        <v>265</v>
      </c>
      <c r="C174" s="109">
        <v>9311</v>
      </c>
      <c r="D174" s="107">
        <v>85.151158574893799</v>
      </c>
      <c r="E174" s="112">
        <v>109.34672124056432</v>
      </c>
      <c r="F174">
        <v>0</v>
      </c>
      <c r="G174" s="117">
        <v>0</v>
      </c>
      <c r="H174" s="109">
        <v>0</v>
      </c>
      <c r="I174" s="109">
        <v>0</v>
      </c>
      <c r="J174" s="117">
        <v>0</v>
      </c>
      <c r="K174" s="109">
        <v>0</v>
      </c>
      <c r="L174" s="109">
        <v>0</v>
      </c>
      <c r="M174" s="117">
        <v>0</v>
      </c>
      <c r="N174" s="117">
        <v>0</v>
      </c>
      <c r="O174" s="117">
        <v>0</v>
      </c>
      <c r="P174" s="120">
        <v>0</v>
      </c>
      <c r="Q174" s="120">
        <v>0</v>
      </c>
      <c r="R174" s="120">
        <v>0</v>
      </c>
      <c r="S174" s="117">
        <v>0</v>
      </c>
      <c r="T174" s="117">
        <v>0</v>
      </c>
      <c r="U174" s="117">
        <v>0</v>
      </c>
      <c r="V174" s="117">
        <v>0</v>
      </c>
      <c r="W174" s="117">
        <v>0</v>
      </c>
      <c r="X174" s="117">
        <v>0</v>
      </c>
      <c r="Y174" s="117">
        <v>0</v>
      </c>
      <c r="Z174" s="117">
        <v>0</v>
      </c>
      <c r="AA174" s="117">
        <v>0</v>
      </c>
      <c r="AB174" s="117">
        <v>0</v>
      </c>
      <c r="AC174" s="117">
        <v>0</v>
      </c>
      <c r="AD174" s="117">
        <v>0</v>
      </c>
      <c r="AE174">
        <v>0</v>
      </c>
    </row>
    <row r="175" spans="1:31" x14ac:dyDescent="0.35">
      <c r="A175">
        <v>2702</v>
      </c>
      <c r="B175" t="s">
        <v>266</v>
      </c>
      <c r="C175" s="109">
        <v>1691</v>
      </c>
      <c r="D175" s="107">
        <v>106.003141950632</v>
      </c>
      <c r="E175" s="112">
        <v>15.95235734415812</v>
      </c>
      <c r="F175">
        <v>0</v>
      </c>
      <c r="G175" s="117">
        <v>0</v>
      </c>
      <c r="H175" s="109">
        <v>0</v>
      </c>
      <c r="I175" s="109">
        <v>0</v>
      </c>
      <c r="J175" s="117">
        <v>0</v>
      </c>
      <c r="K175" s="109">
        <v>0</v>
      </c>
      <c r="L175" s="109">
        <v>0</v>
      </c>
      <c r="M175" s="117">
        <v>0</v>
      </c>
      <c r="N175" s="117">
        <v>0</v>
      </c>
      <c r="O175" s="117">
        <v>0</v>
      </c>
      <c r="P175" s="120">
        <v>0</v>
      </c>
      <c r="Q175" s="120">
        <v>0</v>
      </c>
      <c r="R175" s="120">
        <v>0</v>
      </c>
      <c r="S175" s="117">
        <v>0</v>
      </c>
      <c r="T175" s="117">
        <v>0</v>
      </c>
      <c r="U175" s="117">
        <v>0</v>
      </c>
      <c r="V175" s="117">
        <v>0</v>
      </c>
      <c r="W175" s="117">
        <v>0</v>
      </c>
      <c r="X175" s="117">
        <v>0</v>
      </c>
      <c r="Y175" s="117">
        <v>0</v>
      </c>
      <c r="Z175" s="117">
        <v>0</v>
      </c>
      <c r="AA175" s="117">
        <v>0</v>
      </c>
      <c r="AB175" s="117">
        <v>0</v>
      </c>
      <c r="AC175" s="117">
        <v>0</v>
      </c>
      <c r="AD175" s="117">
        <v>0</v>
      </c>
      <c r="AE175">
        <v>0</v>
      </c>
    </row>
    <row r="176" spans="1:31" x14ac:dyDescent="0.35">
      <c r="A176">
        <v>2730</v>
      </c>
      <c r="B176" t="s">
        <v>267</v>
      </c>
      <c r="C176" s="109">
        <v>688</v>
      </c>
      <c r="D176" s="107">
        <v>42.575332322632498</v>
      </c>
      <c r="E176" s="112">
        <v>16.15959200943848</v>
      </c>
      <c r="F176">
        <v>0</v>
      </c>
      <c r="G176" s="117">
        <v>0</v>
      </c>
      <c r="H176" s="109">
        <v>0</v>
      </c>
      <c r="I176" s="109">
        <v>0</v>
      </c>
      <c r="J176" s="117">
        <v>0</v>
      </c>
      <c r="K176" s="109">
        <v>0</v>
      </c>
      <c r="L176" s="109">
        <v>0</v>
      </c>
      <c r="M176" s="117">
        <v>0</v>
      </c>
      <c r="N176" s="117">
        <v>0</v>
      </c>
      <c r="O176" s="117">
        <v>0</v>
      </c>
      <c r="P176" s="120">
        <v>0</v>
      </c>
      <c r="Q176" s="120">
        <v>0</v>
      </c>
      <c r="R176" s="120">
        <v>0</v>
      </c>
      <c r="S176" s="117">
        <v>0</v>
      </c>
      <c r="T176" s="117">
        <v>0</v>
      </c>
      <c r="U176" s="117">
        <v>0</v>
      </c>
      <c r="V176" s="117">
        <v>0</v>
      </c>
      <c r="W176" s="117">
        <v>0</v>
      </c>
      <c r="X176" s="117">
        <v>0</v>
      </c>
      <c r="Y176" s="117">
        <v>0</v>
      </c>
      <c r="Z176" s="117">
        <v>0</v>
      </c>
      <c r="AA176" s="117">
        <v>0</v>
      </c>
      <c r="AB176" s="117">
        <v>0</v>
      </c>
      <c r="AC176" s="117">
        <v>0</v>
      </c>
      <c r="AD176" s="117">
        <v>0</v>
      </c>
      <c r="AE176">
        <v>0</v>
      </c>
    </row>
    <row r="177" spans="1:31" x14ac:dyDescent="0.35">
      <c r="A177">
        <v>2737</v>
      </c>
      <c r="B177" t="s">
        <v>83</v>
      </c>
      <c r="C177" s="109">
        <v>239</v>
      </c>
      <c r="D177" s="107">
        <v>57.067127102331902</v>
      </c>
      <c r="E177" s="112">
        <v>4.1880503213597704</v>
      </c>
      <c r="F177">
        <v>1</v>
      </c>
      <c r="G177" s="117">
        <v>95600</v>
      </c>
      <c r="H177" s="109">
        <v>239</v>
      </c>
      <c r="I177" s="109">
        <v>0</v>
      </c>
      <c r="J177" s="117">
        <v>0</v>
      </c>
      <c r="K177" s="109">
        <v>0</v>
      </c>
      <c r="L177" s="109">
        <v>1</v>
      </c>
      <c r="M177" s="117">
        <v>95600</v>
      </c>
      <c r="N177" s="117">
        <v>239</v>
      </c>
      <c r="O177" s="117">
        <v>0</v>
      </c>
      <c r="P177" s="120">
        <v>0</v>
      </c>
      <c r="Q177" s="120">
        <v>0</v>
      </c>
      <c r="R177" s="120">
        <v>0</v>
      </c>
      <c r="S177" s="117">
        <v>95600</v>
      </c>
      <c r="T177" s="117">
        <v>94453</v>
      </c>
      <c r="U177" s="117">
        <v>94453</v>
      </c>
      <c r="V177" s="117">
        <v>89730</v>
      </c>
      <c r="W177" s="117">
        <v>4723</v>
      </c>
      <c r="X177" s="117">
        <v>94453</v>
      </c>
      <c r="Y177" s="117">
        <v>0</v>
      </c>
      <c r="Z177" s="117">
        <v>95535</v>
      </c>
      <c r="AA177" s="117">
        <v>-1082</v>
      </c>
      <c r="AB177" s="117">
        <v>90758</v>
      </c>
      <c r="AC177" s="117">
        <v>3695</v>
      </c>
      <c r="AD177" s="117">
        <v>94453</v>
      </c>
      <c r="AE177">
        <v>0</v>
      </c>
    </row>
    <row r="178" spans="1:31" x14ac:dyDescent="0.35">
      <c r="A178">
        <v>2744</v>
      </c>
      <c r="B178" t="s">
        <v>84</v>
      </c>
      <c r="C178" s="109">
        <v>692</v>
      </c>
      <c r="D178" s="107">
        <v>85.113563278088705</v>
      </c>
      <c r="E178" s="112">
        <v>8.1303140574558199</v>
      </c>
      <c r="F178">
        <v>1</v>
      </c>
      <c r="G178" s="117">
        <v>276800</v>
      </c>
      <c r="H178" s="109">
        <v>692</v>
      </c>
      <c r="I178" s="109">
        <v>0</v>
      </c>
      <c r="J178" s="117">
        <v>0</v>
      </c>
      <c r="K178" s="109">
        <v>0</v>
      </c>
      <c r="L178" s="109">
        <v>1</v>
      </c>
      <c r="M178" s="117">
        <v>276800</v>
      </c>
      <c r="N178" s="117">
        <v>692</v>
      </c>
      <c r="O178" s="117">
        <v>0</v>
      </c>
      <c r="P178" s="120">
        <v>0</v>
      </c>
      <c r="Q178" s="120">
        <v>0</v>
      </c>
      <c r="R178" s="120">
        <v>0</v>
      </c>
      <c r="S178" s="117">
        <v>276800</v>
      </c>
      <c r="T178" s="117">
        <v>273479</v>
      </c>
      <c r="U178" s="117">
        <v>273479</v>
      </c>
      <c r="V178" s="117">
        <v>259805</v>
      </c>
      <c r="W178" s="117">
        <v>13674</v>
      </c>
      <c r="X178" s="117">
        <v>273479</v>
      </c>
      <c r="Y178" s="117">
        <v>0</v>
      </c>
      <c r="Z178" s="117">
        <v>276612</v>
      </c>
      <c r="AA178" s="117">
        <v>-3133</v>
      </c>
      <c r="AB178" s="117">
        <v>262781</v>
      </c>
      <c r="AC178" s="117">
        <v>10698</v>
      </c>
      <c r="AD178" s="117">
        <v>273479</v>
      </c>
      <c r="AE178">
        <v>0</v>
      </c>
    </row>
    <row r="179" spans="1:31" x14ac:dyDescent="0.35">
      <c r="A179">
        <v>2758</v>
      </c>
      <c r="B179" t="s">
        <v>268</v>
      </c>
      <c r="C179" s="109">
        <v>4844</v>
      </c>
      <c r="D179" s="107">
        <v>69.575949013357999</v>
      </c>
      <c r="E179" s="112">
        <v>69.621759655337115</v>
      </c>
      <c r="F179">
        <v>0</v>
      </c>
      <c r="G179" s="117">
        <v>0</v>
      </c>
      <c r="H179" s="109">
        <v>0</v>
      </c>
      <c r="I179" s="109">
        <v>0</v>
      </c>
      <c r="J179" s="117">
        <v>0</v>
      </c>
      <c r="K179" s="109">
        <v>0</v>
      </c>
      <c r="L179" s="109">
        <v>0</v>
      </c>
      <c r="M179" s="117">
        <v>0</v>
      </c>
      <c r="N179" s="117">
        <v>0</v>
      </c>
      <c r="O179" s="117">
        <v>0</v>
      </c>
      <c r="P179" s="120">
        <v>0</v>
      </c>
      <c r="Q179" s="120">
        <v>0</v>
      </c>
      <c r="R179" s="120">
        <v>0</v>
      </c>
      <c r="S179" s="117">
        <v>0</v>
      </c>
      <c r="T179" s="117">
        <v>0</v>
      </c>
      <c r="U179" s="117">
        <v>0</v>
      </c>
      <c r="V179" s="117">
        <v>0</v>
      </c>
      <c r="W179" s="117">
        <v>0</v>
      </c>
      <c r="X179" s="117">
        <v>0</v>
      </c>
      <c r="Y179" s="117">
        <v>0</v>
      </c>
      <c r="Z179" s="117">
        <v>0</v>
      </c>
      <c r="AA179" s="117">
        <v>0</v>
      </c>
      <c r="AB179" s="117">
        <v>0</v>
      </c>
      <c r="AC179" s="117">
        <v>0</v>
      </c>
      <c r="AD179" s="117">
        <v>0</v>
      </c>
      <c r="AE179">
        <v>0</v>
      </c>
    </row>
    <row r="180" spans="1:31" x14ac:dyDescent="0.35">
      <c r="A180">
        <v>2793</v>
      </c>
      <c r="B180" t="s">
        <v>269</v>
      </c>
      <c r="C180" s="109">
        <v>19436</v>
      </c>
      <c r="D180" s="107">
        <v>85.738538298632406</v>
      </c>
      <c r="E180" s="112">
        <v>226.6891923478245</v>
      </c>
      <c r="F180">
        <v>0</v>
      </c>
      <c r="G180" s="117">
        <v>0</v>
      </c>
      <c r="H180" s="109">
        <v>0</v>
      </c>
      <c r="I180" s="109">
        <v>0</v>
      </c>
      <c r="J180" s="117">
        <v>0</v>
      </c>
      <c r="K180" s="109">
        <v>0</v>
      </c>
      <c r="L180" s="109">
        <v>0</v>
      </c>
      <c r="M180" s="117">
        <v>0</v>
      </c>
      <c r="N180" s="117">
        <v>0</v>
      </c>
      <c r="O180" s="117">
        <v>0</v>
      </c>
      <c r="P180" s="120">
        <v>0</v>
      </c>
      <c r="Q180" s="120">
        <v>0</v>
      </c>
      <c r="R180" s="120">
        <v>0</v>
      </c>
      <c r="S180" s="117">
        <v>0</v>
      </c>
      <c r="T180" s="117">
        <v>0</v>
      </c>
      <c r="U180" s="117">
        <v>0</v>
      </c>
      <c r="V180" s="117">
        <v>0</v>
      </c>
      <c r="W180" s="117">
        <v>0</v>
      </c>
      <c r="X180" s="117">
        <v>0</v>
      </c>
      <c r="Y180" s="117">
        <v>0</v>
      </c>
      <c r="Z180" s="117">
        <v>0</v>
      </c>
      <c r="AA180" s="117">
        <v>0</v>
      </c>
      <c r="AB180" s="117">
        <v>0</v>
      </c>
      <c r="AC180" s="117">
        <v>0</v>
      </c>
      <c r="AD180" s="117">
        <v>0</v>
      </c>
      <c r="AE180">
        <v>0</v>
      </c>
    </row>
    <row r="181" spans="1:31" x14ac:dyDescent="0.35">
      <c r="A181">
        <v>2800</v>
      </c>
      <c r="B181" t="s">
        <v>270</v>
      </c>
      <c r="C181" s="109">
        <v>1821</v>
      </c>
      <c r="D181" s="107">
        <v>141.21152848780801</v>
      </c>
      <c r="E181" s="112">
        <v>12.895547690054373</v>
      </c>
      <c r="F181">
        <v>0</v>
      </c>
      <c r="G181" s="117">
        <v>0</v>
      </c>
      <c r="H181" s="109">
        <v>0</v>
      </c>
      <c r="I181" s="109">
        <v>0</v>
      </c>
      <c r="J181" s="117">
        <v>0</v>
      </c>
      <c r="K181" s="109">
        <v>0</v>
      </c>
      <c r="L181" s="109">
        <v>0</v>
      </c>
      <c r="M181" s="117">
        <v>0</v>
      </c>
      <c r="N181" s="117">
        <v>0</v>
      </c>
      <c r="O181" s="117">
        <v>0</v>
      </c>
      <c r="P181" s="120">
        <v>0</v>
      </c>
      <c r="Q181" s="120">
        <v>0</v>
      </c>
      <c r="R181" s="120">
        <v>0</v>
      </c>
      <c r="S181" s="117">
        <v>0</v>
      </c>
      <c r="T181" s="117">
        <v>0</v>
      </c>
      <c r="U181" s="117">
        <v>0</v>
      </c>
      <c r="V181" s="117">
        <v>0</v>
      </c>
      <c r="W181" s="117">
        <v>0</v>
      </c>
      <c r="X181" s="117">
        <v>0</v>
      </c>
      <c r="Y181" s="117">
        <v>0</v>
      </c>
      <c r="Z181" s="117">
        <v>0</v>
      </c>
      <c r="AA181" s="117">
        <v>0</v>
      </c>
      <c r="AB181" s="117">
        <v>0</v>
      </c>
      <c r="AC181" s="117">
        <v>0</v>
      </c>
      <c r="AD181" s="117">
        <v>0</v>
      </c>
      <c r="AE181">
        <v>0</v>
      </c>
    </row>
    <row r="182" spans="1:31" x14ac:dyDescent="0.35">
      <c r="A182">
        <v>2814</v>
      </c>
      <c r="B182" t="s">
        <v>85</v>
      </c>
      <c r="C182" s="109">
        <v>928</v>
      </c>
      <c r="D182" s="107">
        <v>129.17317163062799</v>
      </c>
      <c r="E182" s="112">
        <v>7.1841543277548805</v>
      </c>
      <c r="F182">
        <v>0</v>
      </c>
      <c r="G182" s="117">
        <v>0</v>
      </c>
      <c r="H182" s="109">
        <v>0</v>
      </c>
      <c r="I182" s="109">
        <v>1</v>
      </c>
      <c r="J182" s="117">
        <v>92800</v>
      </c>
      <c r="K182" s="109">
        <v>928</v>
      </c>
      <c r="L182" s="109">
        <v>1</v>
      </c>
      <c r="M182" s="117">
        <v>92800</v>
      </c>
      <c r="N182" s="117">
        <v>928</v>
      </c>
      <c r="O182" s="117">
        <v>95400</v>
      </c>
      <c r="P182" s="120">
        <v>0</v>
      </c>
      <c r="Q182" s="120">
        <v>0</v>
      </c>
      <c r="R182" s="120">
        <v>0</v>
      </c>
      <c r="S182" s="117">
        <v>92800</v>
      </c>
      <c r="T182" s="117">
        <v>91687</v>
      </c>
      <c r="U182" s="117">
        <v>91687</v>
      </c>
      <c r="V182" s="117">
        <v>87103</v>
      </c>
      <c r="W182" s="117">
        <v>4584</v>
      </c>
      <c r="X182" s="117">
        <v>91687</v>
      </c>
      <c r="Y182" s="117">
        <v>0</v>
      </c>
      <c r="Z182" s="117">
        <v>92737</v>
      </c>
      <c r="AA182" s="117">
        <v>-1050</v>
      </c>
      <c r="AB182" s="117">
        <v>88100</v>
      </c>
      <c r="AC182" s="117">
        <v>3587</v>
      </c>
      <c r="AD182" s="117">
        <v>91687</v>
      </c>
      <c r="AE182">
        <v>0</v>
      </c>
    </row>
    <row r="183" spans="1:31" x14ac:dyDescent="0.35">
      <c r="A183">
        <v>2828</v>
      </c>
      <c r="B183" t="s">
        <v>271</v>
      </c>
      <c r="C183" s="109">
        <v>1181</v>
      </c>
      <c r="D183" s="107">
        <v>108.92001520209701</v>
      </c>
      <c r="E183" s="112">
        <v>10.842818905310459</v>
      </c>
      <c r="F183">
        <v>0</v>
      </c>
      <c r="G183" s="117">
        <v>0</v>
      </c>
      <c r="H183" s="109">
        <v>0</v>
      </c>
      <c r="I183" s="109">
        <v>0</v>
      </c>
      <c r="J183" s="117">
        <v>0</v>
      </c>
      <c r="K183" s="109">
        <v>0</v>
      </c>
      <c r="L183" s="109">
        <v>0</v>
      </c>
      <c r="M183" s="117">
        <v>0</v>
      </c>
      <c r="N183" s="117">
        <v>0</v>
      </c>
      <c r="O183" s="117">
        <v>0</v>
      </c>
      <c r="P183" s="120">
        <v>0</v>
      </c>
      <c r="Q183" s="120">
        <v>0</v>
      </c>
      <c r="R183" s="120">
        <v>0</v>
      </c>
      <c r="S183" s="117">
        <v>0</v>
      </c>
      <c r="T183" s="117">
        <v>0</v>
      </c>
      <c r="U183" s="117">
        <v>0</v>
      </c>
      <c r="V183" s="117">
        <v>0</v>
      </c>
      <c r="W183" s="117">
        <v>0</v>
      </c>
      <c r="X183" s="117">
        <v>0</v>
      </c>
      <c r="Y183" s="117">
        <v>0</v>
      </c>
      <c r="Z183" s="117">
        <v>0</v>
      </c>
      <c r="AA183" s="117">
        <v>0</v>
      </c>
      <c r="AB183" s="117">
        <v>0</v>
      </c>
      <c r="AC183" s="117">
        <v>0</v>
      </c>
      <c r="AD183" s="117">
        <v>0</v>
      </c>
      <c r="AE183">
        <v>0</v>
      </c>
    </row>
    <row r="184" spans="1:31" x14ac:dyDescent="0.35">
      <c r="A184">
        <v>2835</v>
      </c>
      <c r="B184" t="s">
        <v>272</v>
      </c>
      <c r="C184" s="109">
        <v>4712</v>
      </c>
      <c r="D184" s="107">
        <v>13.4019850205765</v>
      </c>
      <c r="E184" s="112">
        <v>351.58970799963691</v>
      </c>
      <c r="F184">
        <v>0</v>
      </c>
      <c r="G184" s="117">
        <v>0</v>
      </c>
      <c r="H184" s="109">
        <v>0</v>
      </c>
      <c r="I184" s="109">
        <v>0</v>
      </c>
      <c r="J184" s="117">
        <v>0</v>
      </c>
      <c r="K184" s="109">
        <v>0</v>
      </c>
      <c r="L184" s="109">
        <v>0</v>
      </c>
      <c r="M184" s="117">
        <v>0</v>
      </c>
      <c r="N184" s="117">
        <v>0</v>
      </c>
      <c r="O184" s="117">
        <v>0</v>
      </c>
      <c r="P184" s="120">
        <v>0</v>
      </c>
      <c r="Q184" s="120">
        <v>0</v>
      </c>
      <c r="R184" s="120">
        <v>0</v>
      </c>
      <c r="S184" s="117">
        <v>0</v>
      </c>
      <c r="T184" s="117">
        <v>0</v>
      </c>
      <c r="U184" s="117">
        <v>0</v>
      </c>
      <c r="V184" s="117">
        <v>0</v>
      </c>
      <c r="W184" s="117">
        <v>0</v>
      </c>
      <c r="X184" s="117">
        <v>0</v>
      </c>
      <c r="Y184" s="117">
        <v>0</v>
      </c>
      <c r="Z184" s="117">
        <v>0</v>
      </c>
      <c r="AA184" s="117">
        <v>0</v>
      </c>
      <c r="AB184" s="117">
        <v>0</v>
      </c>
      <c r="AC184" s="117">
        <v>0</v>
      </c>
      <c r="AD184" s="117">
        <v>0</v>
      </c>
      <c r="AE184">
        <v>0</v>
      </c>
    </row>
    <row r="185" spans="1:31" x14ac:dyDescent="0.35">
      <c r="A185">
        <v>2842</v>
      </c>
      <c r="B185" t="s">
        <v>273</v>
      </c>
      <c r="C185" s="109">
        <v>457</v>
      </c>
      <c r="D185" s="107">
        <v>10.6907658574368</v>
      </c>
      <c r="E185" s="112">
        <v>42.747171352751856</v>
      </c>
      <c r="F185">
        <v>0</v>
      </c>
      <c r="G185" s="117">
        <v>0</v>
      </c>
      <c r="H185" s="109">
        <v>0</v>
      </c>
      <c r="I185" s="109">
        <v>0</v>
      </c>
      <c r="J185" s="117">
        <v>0</v>
      </c>
      <c r="K185" s="109">
        <v>0</v>
      </c>
      <c r="L185" s="109">
        <v>0</v>
      </c>
      <c r="M185" s="117">
        <v>0</v>
      </c>
      <c r="N185" s="117">
        <v>0</v>
      </c>
      <c r="O185" s="117">
        <v>0</v>
      </c>
      <c r="P185" s="120">
        <v>0</v>
      </c>
      <c r="Q185" s="120">
        <v>0</v>
      </c>
      <c r="R185" s="120">
        <v>0</v>
      </c>
      <c r="S185" s="117">
        <v>0</v>
      </c>
      <c r="T185" s="117">
        <v>0</v>
      </c>
      <c r="U185" s="117">
        <v>0</v>
      </c>
      <c r="V185" s="117">
        <v>0</v>
      </c>
      <c r="W185" s="117">
        <v>0</v>
      </c>
      <c r="X185" s="117">
        <v>0</v>
      </c>
      <c r="Y185" s="117">
        <v>0</v>
      </c>
      <c r="Z185" s="117">
        <v>0</v>
      </c>
      <c r="AA185" s="117">
        <v>0</v>
      </c>
      <c r="AB185" s="117">
        <v>0</v>
      </c>
      <c r="AC185" s="117">
        <v>0</v>
      </c>
      <c r="AD185" s="117">
        <v>0</v>
      </c>
      <c r="AE185">
        <v>0</v>
      </c>
    </row>
    <row r="186" spans="1:31" x14ac:dyDescent="0.35">
      <c r="A186">
        <v>2849</v>
      </c>
      <c r="B186" t="s">
        <v>428</v>
      </c>
      <c r="C186" s="109">
        <v>5972</v>
      </c>
      <c r="D186" s="107">
        <v>96.3138128742319</v>
      </c>
      <c r="E186" s="112">
        <v>62.005644068918052</v>
      </c>
      <c r="F186">
        <v>0</v>
      </c>
      <c r="G186" s="117">
        <v>0</v>
      </c>
      <c r="H186" s="109">
        <v>0</v>
      </c>
      <c r="I186" s="109">
        <v>0</v>
      </c>
      <c r="J186" s="117">
        <v>0</v>
      </c>
      <c r="K186" s="109">
        <v>0</v>
      </c>
      <c r="L186" s="109">
        <v>0</v>
      </c>
      <c r="M186" s="117">
        <v>0</v>
      </c>
      <c r="N186" s="117">
        <v>0</v>
      </c>
      <c r="O186" s="117">
        <v>0</v>
      </c>
      <c r="P186" s="120">
        <v>0</v>
      </c>
      <c r="Q186" s="120">
        <v>0</v>
      </c>
      <c r="R186" s="120">
        <v>0</v>
      </c>
      <c r="S186" s="117">
        <v>0</v>
      </c>
      <c r="T186" s="117">
        <v>0</v>
      </c>
      <c r="U186" s="117">
        <v>0</v>
      </c>
      <c r="V186" s="117">
        <v>0</v>
      </c>
      <c r="W186" s="117">
        <v>0</v>
      </c>
      <c r="X186" s="117">
        <v>0</v>
      </c>
      <c r="Y186" s="117">
        <v>0</v>
      </c>
      <c r="Z186" s="117">
        <v>0</v>
      </c>
      <c r="AA186" s="117">
        <v>0</v>
      </c>
      <c r="AB186" s="117">
        <v>0</v>
      </c>
      <c r="AC186" s="117">
        <v>0</v>
      </c>
      <c r="AD186" s="117">
        <v>0</v>
      </c>
      <c r="AE186">
        <v>0</v>
      </c>
    </row>
    <row r="187" spans="1:31" x14ac:dyDescent="0.35">
      <c r="A187">
        <v>2856</v>
      </c>
      <c r="B187" t="s">
        <v>86</v>
      </c>
      <c r="C187" s="109">
        <v>717</v>
      </c>
      <c r="D187" s="107">
        <v>109.380465921397</v>
      </c>
      <c r="E187" s="112">
        <v>6.5551009859041063</v>
      </c>
      <c r="F187">
        <v>1</v>
      </c>
      <c r="G187" s="117">
        <v>286800</v>
      </c>
      <c r="H187" s="109">
        <v>717</v>
      </c>
      <c r="I187" s="109">
        <v>0</v>
      </c>
      <c r="J187" s="117">
        <v>0</v>
      </c>
      <c r="K187" s="109">
        <v>0</v>
      </c>
      <c r="L187" s="109">
        <v>1</v>
      </c>
      <c r="M187" s="117">
        <v>286800</v>
      </c>
      <c r="N187" s="117">
        <v>717</v>
      </c>
      <c r="O187" s="117">
        <v>74800</v>
      </c>
      <c r="P187" s="120">
        <v>0</v>
      </c>
      <c r="Q187" s="120">
        <v>0</v>
      </c>
      <c r="R187" s="120">
        <v>0</v>
      </c>
      <c r="S187" s="117">
        <v>286800</v>
      </c>
      <c r="T187" s="117">
        <v>283359</v>
      </c>
      <c r="U187" s="117">
        <v>283359</v>
      </c>
      <c r="V187" s="117">
        <v>269191</v>
      </c>
      <c r="W187" s="117">
        <v>14168</v>
      </c>
      <c r="X187" s="117">
        <v>283359</v>
      </c>
      <c r="Y187" s="117">
        <v>0</v>
      </c>
      <c r="Z187" s="117">
        <v>286605</v>
      </c>
      <c r="AA187" s="117">
        <v>-3246</v>
      </c>
      <c r="AB187" s="117">
        <v>272275</v>
      </c>
      <c r="AC187" s="117">
        <v>11084</v>
      </c>
      <c r="AD187" s="117">
        <v>283359</v>
      </c>
      <c r="AE187">
        <v>0</v>
      </c>
    </row>
    <row r="188" spans="1:31" x14ac:dyDescent="0.35">
      <c r="A188">
        <v>2863</v>
      </c>
      <c r="B188" t="s">
        <v>429</v>
      </c>
      <c r="C188" s="109">
        <v>246</v>
      </c>
      <c r="D188" s="107">
        <v>71.041461899833905</v>
      </c>
      <c r="E188" s="112">
        <v>3.4627665791401054</v>
      </c>
      <c r="F188">
        <v>1</v>
      </c>
      <c r="G188" s="117">
        <v>98400</v>
      </c>
      <c r="H188" s="109">
        <v>246</v>
      </c>
      <c r="I188" s="109">
        <v>0</v>
      </c>
      <c r="J188" s="117">
        <v>0</v>
      </c>
      <c r="K188" s="109">
        <v>0</v>
      </c>
      <c r="L188" s="109">
        <v>1</v>
      </c>
      <c r="M188" s="117">
        <v>98400</v>
      </c>
      <c r="N188" s="117">
        <v>246</v>
      </c>
      <c r="O188" s="117">
        <v>0</v>
      </c>
      <c r="P188" s="120">
        <v>0</v>
      </c>
      <c r="Q188" s="120">
        <v>0</v>
      </c>
      <c r="R188" s="120">
        <v>0</v>
      </c>
      <c r="S188" s="117">
        <v>98400</v>
      </c>
      <c r="T188" s="117">
        <v>97219</v>
      </c>
      <c r="U188" s="117">
        <v>97219</v>
      </c>
      <c r="V188" s="117">
        <v>92358</v>
      </c>
      <c r="W188" s="117">
        <v>4861</v>
      </c>
      <c r="X188" s="117">
        <v>97219</v>
      </c>
      <c r="Y188" s="117">
        <v>0</v>
      </c>
      <c r="Z188" s="117">
        <v>98333</v>
      </c>
      <c r="AA188" s="117">
        <v>-1114</v>
      </c>
      <c r="AB188" s="117">
        <v>93416</v>
      </c>
      <c r="AC188" s="117">
        <v>3803</v>
      </c>
      <c r="AD188" s="117">
        <v>97219</v>
      </c>
      <c r="AE188">
        <v>0</v>
      </c>
    </row>
    <row r="189" spans="1:31" x14ac:dyDescent="0.35">
      <c r="A189">
        <v>2884</v>
      </c>
      <c r="B189" t="s">
        <v>430</v>
      </c>
      <c r="C189" s="109">
        <v>1288</v>
      </c>
      <c r="D189" s="107">
        <v>95.874632707746699</v>
      </c>
      <c r="E189" s="112">
        <v>13.434210527055601</v>
      </c>
      <c r="F189">
        <v>0</v>
      </c>
      <c r="G189" s="117">
        <v>0</v>
      </c>
      <c r="H189" s="109">
        <v>0</v>
      </c>
      <c r="I189" s="109">
        <v>0</v>
      </c>
      <c r="J189" s="117">
        <v>0</v>
      </c>
      <c r="K189" s="109">
        <v>0</v>
      </c>
      <c r="L189" s="109">
        <v>0</v>
      </c>
      <c r="M189" s="117">
        <v>0</v>
      </c>
      <c r="N189" s="117">
        <v>0</v>
      </c>
      <c r="O189" s="117">
        <v>0</v>
      </c>
      <c r="P189" s="120">
        <v>0</v>
      </c>
      <c r="Q189" s="120">
        <v>0</v>
      </c>
      <c r="R189" s="120">
        <v>0</v>
      </c>
      <c r="S189" s="117">
        <v>0</v>
      </c>
      <c r="T189" s="117">
        <v>0</v>
      </c>
      <c r="U189" s="117">
        <v>0</v>
      </c>
      <c r="V189" s="117">
        <v>0</v>
      </c>
      <c r="W189" s="117">
        <v>0</v>
      </c>
      <c r="X189" s="117">
        <v>0</v>
      </c>
      <c r="Y189" s="117">
        <v>0</v>
      </c>
      <c r="Z189" s="117">
        <v>0</v>
      </c>
      <c r="AA189" s="117">
        <v>0</v>
      </c>
      <c r="AB189" s="117">
        <v>0</v>
      </c>
      <c r="AC189" s="117">
        <v>0</v>
      </c>
      <c r="AD189" s="117">
        <v>0</v>
      </c>
      <c r="AE189">
        <v>0</v>
      </c>
    </row>
    <row r="190" spans="1:31" x14ac:dyDescent="0.35">
      <c r="A190">
        <v>2885</v>
      </c>
      <c r="B190" t="s">
        <v>274</v>
      </c>
      <c r="C190" s="109">
        <v>1733</v>
      </c>
      <c r="D190" s="107">
        <v>56.017172637409601</v>
      </c>
      <c r="E190" s="112">
        <v>30.936941627122774</v>
      </c>
      <c r="F190">
        <v>0</v>
      </c>
      <c r="G190" s="117">
        <v>0</v>
      </c>
      <c r="H190" s="109">
        <v>0</v>
      </c>
      <c r="I190" s="109">
        <v>0</v>
      </c>
      <c r="J190" s="117">
        <v>0</v>
      </c>
      <c r="K190" s="109">
        <v>0</v>
      </c>
      <c r="L190" s="109">
        <v>0</v>
      </c>
      <c r="M190" s="117">
        <v>0</v>
      </c>
      <c r="N190" s="117">
        <v>0</v>
      </c>
      <c r="O190" s="117">
        <v>0</v>
      </c>
      <c r="P190" s="120">
        <v>0</v>
      </c>
      <c r="Q190" s="120">
        <v>0</v>
      </c>
      <c r="R190" s="120">
        <v>0</v>
      </c>
      <c r="S190" s="117">
        <v>0</v>
      </c>
      <c r="T190" s="117">
        <v>0</v>
      </c>
      <c r="U190" s="117">
        <v>0</v>
      </c>
      <c r="V190" s="117">
        <v>0</v>
      </c>
      <c r="W190" s="117">
        <v>0</v>
      </c>
      <c r="X190" s="117">
        <v>0</v>
      </c>
      <c r="Y190" s="117">
        <v>0</v>
      </c>
      <c r="Z190" s="117">
        <v>0</v>
      </c>
      <c r="AA190" s="117">
        <v>0</v>
      </c>
      <c r="AB190" s="117">
        <v>0</v>
      </c>
      <c r="AC190" s="117">
        <v>0</v>
      </c>
      <c r="AD190" s="117">
        <v>0</v>
      </c>
      <c r="AE190">
        <v>0</v>
      </c>
    </row>
    <row r="191" spans="1:31" x14ac:dyDescent="0.35">
      <c r="A191">
        <v>2891</v>
      </c>
      <c r="B191" t="s">
        <v>87</v>
      </c>
      <c r="C191" s="109">
        <v>276</v>
      </c>
      <c r="D191" s="107">
        <v>181.29869219853401</v>
      </c>
      <c r="E191" s="112">
        <v>1.5223496466138973</v>
      </c>
      <c r="F191">
        <v>1</v>
      </c>
      <c r="G191" s="117">
        <v>110400</v>
      </c>
      <c r="H191" s="109">
        <v>276</v>
      </c>
      <c r="I191" s="109">
        <v>0</v>
      </c>
      <c r="J191" s="117">
        <v>0</v>
      </c>
      <c r="K191" s="109">
        <v>0</v>
      </c>
      <c r="L191" s="109">
        <v>1</v>
      </c>
      <c r="M191" s="117">
        <v>110400</v>
      </c>
      <c r="N191" s="117">
        <v>276</v>
      </c>
      <c r="O191" s="117">
        <v>0</v>
      </c>
      <c r="P191" s="120">
        <v>0</v>
      </c>
      <c r="Q191" s="120">
        <v>0</v>
      </c>
      <c r="R191" s="120">
        <v>0</v>
      </c>
      <c r="S191" s="117">
        <v>110400</v>
      </c>
      <c r="T191" s="117">
        <v>109076</v>
      </c>
      <c r="U191" s="117">
        <v>109076</v>
      </c>
      <c r="V191" s="117">
        <v>103622</v>
      </c>
      <c r="W191" s="117">
        <v>5454</v>
      </c>
      <c r="X191" s="117">
        <v>109076</v>
      </c>
      <c r="Y191" s="117">
        <v>0</v>
      </c>
      <c r="Z191" s="117">
        <v>110325</v>
      </c>
      <c r="AA191" s="117">
        <v>-1249</v>
      </c>
      <c r="AB191" s="117">
        <v>104809</v>
      </c>
      <c r="AC191" s="117">
        <v>4267</v>
      </c>
      <c r="AD191" s="117">
        <v>109076</v>
      </c>
      <c r="AE191">
        <v>0</v>
      </c>
    </row>
    <row r="192" spans="1:31" x14ac:dyDescent="0.35">
      <c r="A192">
        <v>2898</v>
      </c>
      <c r="B192" t="s">
        <v>275</v>
      </c>
      <c r="C192" s="109">
        <v>1553</v>
      </c>
      <c r="D192" s="107">
        <v>77.751509930410705</v>
      </c>
      <c r="E192" s="112">
        <v>19.973888627886055</v>
      </c>
      <c r="F192">
        <v>0</v>
      </c>
      <c r="G192" s="117">
        <v>0</v>
      </c>
      <c r="H192" s="109">
        <v>0</v>
      </c>
      <c r="I192" s="109">
        <v>0</v>
      </c>
      <c r="J192" s="117">
        <v>0</v>
      </c>
      <c r="K192" s="109">
        <v>0</v>
      </c>
      <c r="L192" s="109">
        <v>0</v>
      </c>
      <c r="M192" s="117">
        <v>0</v>
      </c>
      <c r="N192" s="117">
        <v>0</v>
      </c>
      <c r="O192" s="117">
        <v>0</v>
      </c>
      <c r="P192" s="120">
        <v>0</v>
      </c>
      <c r="Q192" s="120">
        <v>0</v>
      </c>
      <c r="R192" s="120">
        <v>0</v>
      </c>
      <c r="S192" s="117">
        <v>0</v>
      </c>
      <c r="T192" s="117">
        <v>0</v>
      </c>
      <c r="U192" s="117">
        <v>0</v>
      </c>
      <c r="V192" s="117">
        <v>0</v>
      </c>
      <c r="W192" s="117">
        <v>0</v>
      </c>
      <c r="X192" s="117">
        <v>0</v>
      </c>
      <c r="Y192" s="117">
        <v>0</v>
      </c>
      <c r="Z192" s="117">
        <v>0</v>
      </c>
      <c r="AA192" s="117">
        <v>0</v>
      </c>
      <c r="AB192" s="117">
        <v>0</v>
      </c>
      <c r="AC192" s="117">
        <v>0</v>
      </c>
      <c r="AD192" s="117">
        <v>0</v>
      </c>
      <c r="AE192">
        <v>0</v>
      </c>
    </row>
    <row r="193" spans="1:31" x14ac:dyDescent="0.35">
      <c r="A193">
        <v>2912</v>
      </c>
      <c r="B193" t="s">
        <v>88</v>
      </c>
      <c r="C193" s="109">
        <v>1021</v>
      </c>
      <c r="D193" s="107">
        <v>145.78247378370199</v>
      </c>
      <c r="E193" s="112">
        <v>7.0035853659258214</v>
      </c>
      <c r="F193">
        <v>0</v>
      </c>
      <c r="G193" s="117">
        <v>0</v>
      </c>
      <c r="H193" s="109">
        <v>0</v>
      </c>
      <c r="I193" s="109">
        <v>0</v>
      </c>
      <c r="J193" s="117">
        <v>0</v>
      </c>
      <c r="K193" s="109">
        <v>0</v>
      </c>
      <c r="L193" s="109">
        <v>0</v>
      </c>
      <c r="M193" s="117">
        <v>0</v>
      </c>
      <c r="N193" s="117">
        <v>0</v>
      </c>
      <c r="O193" s="117">
        <v>0</v>
      </c>
      <c r="P193" s="120">
        <v>0</v>
      </c>
      <c r="Q193" s="120">
        <v>0</v>
      </c>
      <c r="R193" s="120">
        <v>0</v>
      </c>
      <c r="S193" s="117">
        <v>0</v>
      </c>
      <c r="T193" s="117">
        <v>0</v>
      </c>
      <c r="U193" s="117">
        <v>0</v>
      </c>
      <c r="V193" s="117">
        <v>0</v>
      </c>
      <c r="W193" s="117">
        <v>0</v>
      </c>
      <c r="X193" s="117">
        <v>0</v>
      </c>
      <c r="Y193" s="117">
        <v>0</v>
      </c>
      <c r="Z193" s="117">
        <v>0</v>
      </c>
      <c r="AA193" s="117">
        <v>0</v>
      </c>
      <c r="AB193" s="117">
        <v>0</v>
      </c>
      <c r="AC193" s="117">
        <v>0</v>
      </c>
      <c r="AD193" s="117">
        <v>0</v>
      </c>
      <c r="AE193">
        <v>0</v>
      </c>
    </row>
    <row r="194" spans="1:31" x14ac:dyDescent="0.35">
      <c r="A194">
        <v>2940</v>
      </c>
      <c r="B194" t="s">
        <v>89</v>
      </c>
      <c r="C194" s="109">
        <v>250</v>
      </c>
      <c r="D194" s="107">
        <v>242.86758727717199</v>
      </c>
      <c r="E194" s="112">
        <v>1.0293674952791794</v>
      </c>
      <c r="F194">
        <v>1</v>
      </c>
      <c r="G194" s="117">
        <v>100000</v>
      </c>
      <c r="H194" s="109">
        <v>250</v>
      </c>
      <c r="I194" s="109">
        <v>0</v>
      </c>
      <c r="J194" s="117">
        <v>0</v>
      </c>
      <c r="K194" s="109">
        <v>0</v>
      </c>
      <c r="L194" s="109">
        <v>1</v>
      </c>
      <c r="M194" s="117">
        <v>100000</v>
      </c>
      <c r="N194" s="117">
        <v>250</v>
      </c>
      <c r="O194" s="117">
        <v>0</v>
      </c>
      <c r="P194" s="120">
        <v>0</v>
      </c>
      <c r="Q194" s="120">
        <v>0</v>
      </c>
      <c r="R194" s="120">
        <v>0</v>
      </c>
      <c r="S194" s="117">
        <v>100000</v>
      </c>
      <c r="T194" s="117">
        <v>98800</v>
      </c>
      <c r="U194" s="117">
        <v>98800</v>
      </c>
      <c r="V194" s="117">
        <v>93860</v>
      </c>
      <c r="W194" s="117">
        <v>4940</v>
      </c>
      <c r="X194" s="117">
        <v>98800</v>
      </c>
      <c r="Y194" s="117">
        <v>0</v>
      </c>
      <c r="Z194" s="117">
        <v>99932</v>
      </c>
      <c r="AA194" s="117">
        <v>-1132</v>
      </c>
      <c r="AB194" s="117">
        <v>94935</v>
      </c>
      <c r="AC194" s="117">
        <v>3865</v>
      </c>
      <c r="AD194" s="117">
        <v>98800</v>
      </c>
      <c r="AE194">
        <v>0</v>
      </c>
    </row>
    <row r="195" spans="1:31" x14ac:dyDescent="0.35">
      <c r="A195">
        <v>2961</v>
      </c>
      <c r="B195" t="s">
        <v>90</v>
      </c>
      <c r="C195" s="109">
        <v>411</v>
      </c>
      <c r="D195" s="107">
        <v>86.829181338948203</v>
      </c>
      <c r="E195" s="112">
        <v>4.7334317065090348</v>
      </c>
      <c r="F195">
        <v>1</v>
      </c>
      <c r="G195" s="117">
        <v>164400</v>
      </c>
      <c r="H195" s="109">
        <v>411</v>
      </c>
      <c r="I195" s="109">
        <v>0</v>
      </c>
      <c r="J195" s="117">
        <v>0</v>
      </c>
      <c r="K195" s="109">
        <v>0</v>
      </c>
      <c r="L195" s="109">
        <v>1</v>
      </c>
      <c r="M195" s="117">
        <v>164400</v>
      </c>
      <c r="N195" s="117">
        <v>411</v>
      </c>
      <c r="O195" s="117">
        <v>0</v>
      </c>
      <c r="P195" s="120">
        <v>0</v>
      </c>
      <c r="Q195" s="120">
        <v>0</v>
      </c>
      <c r="R195" s="120">
        <v>0</v>
      </c>
      <c r="S195" s="117">
        <v>164400</v>
      </c>
      <c r="T195" s="117">
        <v>162428</v>
      </c>
      <c r="U195" s="117">
        <v>162428</v>
      </c>
      <c r="V195" s="117">
        <v>154307</v>
      </c>
      <c r="W195" s="117">
        <v>8121</v>
      </c>
      <c r="X195" s="117">
        <v>162428</v>
      </c>
      <c r="Y195" s="117">
        <v>0</v>
      </c>
      <c r="Z195" s="117">
        <v>164288</v>
      </c>
      <c r="AA195" s="117">
        <v>-1860</v>
      </c>
      <c r="AB195" s="117">
        <v>156074</v>
      </c>
      <c r="AC195" s="117">
        <v>6354</v>
      </c>
      <c r="AD195" s="117">
        <v>162428</v>
      </c>
      <c r="AE195">
        <v>0</v>
      </c>
    </row>
    <row r="196" spans="1:31" x14ac:dyDescent="0.35">
      <c r="A196">
        <v>3087</v>
      </c>
      <c r="B196" t="s">
        <v>91</v>
      </c>
      <c r="C196" s="109">
        <v>97</v>
      </c>
      <c r="D196" s="107">
        <v>15.5264824570306</v>
      </c>
      <c r="E196" s="112">
        <v>6.2473905643758414</v>
      </c>
      <c r="F196">
        <v>1</v>
      </c>
      <c r="G196" s="117">
        <v>38800</v>
      </c>
      <c r="H196" s="109">
        <v>97</v>
      </c>
      <c r="I196" s="109">
        <v>0</v>
      </c>
      <c r="J196" s="117">
        <v>0</v>
      </c>
      <c r="K196" s="109">
        <v>0</v>
      </c>
      <c r="L196" s="109">
        <v>1</v>
      </c>
      <c r="M196" s="117">
        <v>38800</v>
      </c>
      <c r="N196" s="117">
        <v>97</v>
      </c>
      <c r="O196" s="117">
        <v>0</v>
      </c>
      <c r="P196" s="120">
        <v>0</v>
      </c>
      <c r="Q196" s="120">
        <v>0</v>
      </c>
      <c r="R196" s="120">
        <v>0</v>
      </c>
      <c r="S196" s="117">
        <v>38800</v>
      </c>
      <c r="T196" s="117">
        <v>38335</v>
      </c>
      <c r="U196" s="117">
        <v>38335</v>
      </c>
      <c r="V196" s="117">
        <v>36418</v>
      </c>
      <c r="W196" s="117">
        <v>1917</v>
      </c>
      <c r="X196" s="117">
        <v>38335</v>
      </c>
      <c r="Y196" s="117">
        <v>0</v>
      </c>
      <c r="Z196" s="117">
        <v>38774</v>
      </c>
      <c r="AA196" s="117">
        <v>-439</v>
      </c>
      <c r="AB196" s="117">
        <v>36835</v>
      </c>
      <c r="AC196" s="117">
        <v>1500</v>
      </c>
      <c r="AD196" s="117">
        <v>38335</v>
      </c>
      <c r="AE196">
        <v>0</v>
      </c>
    </row>
    <row r="197" spans="1:31" x14ac:dyDescent="0.35">
      <c r="A197">
        <v>3094</v>
      </c>
      <c r="B197" t="s">
        <v>92</v>
      </c>
      <c r="C197" s="109">
        <v>89</v>
      </c>
      <c r="D197" s="107">
        <v>16.8975698312696</v>
      </c>
      <c r="E197" s="112">
        <v>5.267029572222989</v>
      </c>
      <c r="F197">
        <v>1</v>
      </c>
      <c r="G197" s="117">
        <v>35600</v>
      </c>
      <c r="H197" s="109">
        <v>89</v>
      </c>
      <c r="I197" s="109">
        <v>0</v>
      </c>
      <c r="J197" s="117">
        <v>0</v>
      </c>
      <c r="K197" s="109">
        <v>0</v>
      </c>
      <c r="L197" s="109">
        <v>1</v>
      </c>
      <c r="M197" s="117">
        <v>35600</v>
      </c>
      <c r="N197" s="117">
        <v>89</v>
      </c>
      <c r="O197" s="117">
        <v>0</v>
      </c>
      <c r="P197" s="120">
        <v>0</v>
      </c>
      <c r="Q197" s="120">
        <v>0</v>
      </c>
      <c r="R197" s="120">
        <v>0</v>
      </c>
      <c r="S197" s="117">
        <v>35600</v>
      </c>
      <c r="T197" s="117">
        <v>35173</v>
      </c>
      <c r="U197" s="117">
        <v>35173</v>
      </c>
      <c r="V197" s="117">
        <v>33414</v>
      </c>
      <c r="W197" s="117">
        <v>1759</v>
      </c>
      <c r="X197" s="117">
        <v>35173</v>
      </c>
      <c r="Y197" s="117">
        <v>0</v>
      </c>
      <c r="Z197" s="117">
        <v>35576</v>
      </c>
      <c r="AA197" s="117">
        <v>-403</v>
      </c>
      <c r="AB197" s="117">
        <v>33797</v>
      </c>
      <c r="AC197" s="117">
        <v>1376</v>
      </c>
      <c r="AD197" s="117">
        <v>35173</v>
      </c>
      <c r="AE197">
        <v>0</v>
      </c>
    </row>
    <row r="198" spans="1:31" x14ac:dyDescent="0.35">
      <c r="A198">
        <v>3122</v>
      </c>
      <c r="B198" t="s">
        <v>276</v>
      </c>
      <c r="C198" s="109">
        <v>386</v>
      </c>
      <c r="D198" s="107">
        <v>6.4851071791328296</v>
      </c>
      <c r="E198" s="112">
        <v>59.520990068141764</v>
      </c>
      <c r="F198">
        <v>0</v>
      </c>
      <c r="G198" s="117">
        <v>0</v>
      </c>
      <c r="H198" s="109">
        <v>0</v>
      </c>
      <c r="I198" s="109">
        <v>0</v>
      </c>
      <c r="J198" s="117">
        <v>0</v>
      </c>
      <c r="K198" s="109">
        <v>0</v>
      </c>
      <c r="L198" s="109">
        <v>0</v>
      </c>
      <c r="M198" s="117">
        <v>0</v>
      </c>
      <c r="N198" s="117">
        <v>0</v>
      </c>
      <c r="O198" s="117">
        <v>0</v>
      </c>
      <c r="P198" s="120">
        <v>0</v>
      </c>
      <c r="Q198" s="120">
        <v>0</v>
      </c>
      <c r="R198" s="120">
        <v>0</v>
      </c>
      <c r="S198" s="117">
        <v>0</v>
      </c>
      <c r="T198" s="117">
        <v>0</v>
      </c>
      <c r="U198" s="117">
        <v>0</v>
      </c>
      <c r="V198" s="117">
        <v>0</v>
      </c>
      <c r="W198" s="117">
        <v>0</v>
      </c>
      <c r="X198" s="117">
        <v>0</v>
      </c>
      <c r="Y198" s="117">
        <v>0</v>
      </c>
      <c r="Z198" s="117">
        <v>0</v>
      </c>
      <c r="AA198" s="117">
        <v>0</v>
      </c>
      <c r="AB198" s="117">
        <v>0</v>
      </c>
      <c r="AC198" s="117">
        <v>0</v>
      </c>
      <c r="AD198" s="117">
        <v>0</v>
      </c>
      <c r="AE198">
        <v>0</v>
      </c>
    </row>
    <row r="199" spans="1:31" x14ac:dyDescent="0.35">
      <c r="A199">
        <v>3129</v>
      </c>
      <c r="B199" t="s">
        <v>277</v>
      </c>
      <c r="C199" s="109">
        <v>1217</v>
      </c>
      <c r="D199" s="107">
        <v>3.1715952690742699</v>
      </c>
      <c r="E199" s="112">
        <v>383.71856960021881</v>
      </c>
      <c r="F199">
        <v>0</v>
      </c>
      <c r="G199" s="117">
        <v>0</v>
      </c>
      <c r="H199" s="109">
        <v>0</v>
      </c>
      <c r="I199" s="109">
        <v>0</v>
      </c>
      <c r="J199" s="117">
        <v>0</v>
      </c>
      <c r="K199" s="109">
        <v>0</v>
      </c>
      <c r="L199" s="109">
        <v>0</v>
      </c>
      <c r="M199" s="117">
        <v>0</v>
      </c>
      <c r="N199" s="117">
        <v>0</v>
      </c>
      <c r="O199" s="117">
        <v>0</v>
      </c>
      <c r="P199" s="120">
        <v>0</v>
      </c>
      <c r="Q199" s="120">
        <v>0</v>
      </c>
      <c r="R199" s="120">
        <v>0</v>
      </c>
      <c r="S199" s="117">
        <v>0</v>
      </c>
      <c r="T199" s="117">
        <v>0</v>
      </c>
      <c r="U199" s="117">
        <v>0</v>
      </c>
      <c r="V199" s="117">
        <v>0</v>
      </c>
      <c r="W199" s="117">
        <v>0</v>
      </c>
      <c r="X199" s="117">
        <v>0</v>
      </c>
      <c r="Y199" s="117">
        <v>0</v>
      </c>
      <c r="Z199" s="117">
        <v>0</v>
      </c>
      <c r="AA199" s="117">
        <v>0</v>
      </c>
      <c r="AB199" s="117">
        <v>0</v>
      </c>
      <c r="AC199" s="117">
        <v>0</v>
      </c>
      <c r="AD199" s="117">
        <v>0</v>
      </c>
      <c r="AE199">
        <v>0</v>
      </c>
    </row>
    <row r="200" spans="1:31" x14ac:dyDescent="0.35">
      <c r="A200">
        <v>3150</v>
      </c>
      <c r="B200" t="s">
        <v>278</v>
      </c>
      <c r="C200" s="109">
        <v>1486</v>
      </c>
      <c r="D200" s="107">
        <v>95.997419473345104</v>
      </c>
      <c r="E200" s="112">
        <v>15.4795827653743</v>
      </c>
      <c r="F200">
        <v>0</v>
      </c>
      <c r="G200" s="117">
        <v>0</v>
      </c>
      <c r="H200" s="109">
        <v>0</v>
      </c>
      <c r="I200" s="109">
        <v>0</v>
      </c>
      <c r="J200" s="117">
        <v>0</v>
      </c>
      <c r="K200" s="109">
        <v>0</v>
      </c>
      <c r="L200" s="109">
        <v>0</v>
      </c>
      <c r="M200" s="117">
        <v>0</v>
      </c>
      <c r="N200" s="117">
        <v>0</v>
      </c>
      <c r="O200" s="117">
        <v>0</v>
      </c>
      <c r="P200" s="120">
        <v>0</v>
      </c>
      <c r="Q200" s="120">
        <v>0</v>
      </c>
      <c r="R200" s="120">
        <v>0</v>
      </c>
      <c r="S200" s="117">
        <v>0</v>
      </c>
      <c r="T200" s="117">
        <v>0</v>
      </c>
      <c r="U200" s="117">
        <v>0</v>
      </c>
      <c r="V200" s="117">
        <v>0</v>
      </c>
      <c r="W200" s="117">
        <v>0</v>
      </c>
      <c r="X200" s="117">
        <v>0</v>
      </c>
      <c r="Y200" s="117">
        <v>0</v>
      </c>
      <c r="Z200" s="117">
        <v>0</v>
      </c>
      <c r="AA200" s="117">
        <v>0</v>
      </c>
      <c r="AB200" s="117">
        <v>0</v>
      </c>
      <c r="AC200" s="117">
        <v>0</v>
      </c>
      <c r="AD200" s="117">
        <v>0</v>
      </c>
      <c r="AE200">
        <v>0</v>
      </c>
    </row>
    <row r="201" spans="1:31" x14ac:dyDescent="0.35">
      <c r="A201">
        <v>3171</v>
      </c>
      <c r="B201" t="s">
        <v>279</v>
      </c>
      <c r="C201" s="109">
        <v>1035</v>
      </c>
      <c r="D201" s="107">
        <v>74.018217154185095</v>
      </c>
      <c r="E201" s="112">
        <v>13.983044172004616</v>
      </c>
      <c r="F201">
        <v>0</v>
      </c>
      <c r="G201" s="117">
        <v>0</v>
      </c>
      <c r="H201" s="109">
        <v>0</v>
      </c>
      <c r="I201" s="109">
        <v>0</v>
      </c>
      <c r="J201" s="117">
        <v>0</v>
      </c>
      <c r="K201" s="109">
        <v>0</v>
      </c>
      <c r="L201" s="109">
        <v>0</v>
      </c>
      <c r="M201" s="117">
        <v>0</v>
      </c>
      <c r="N201" s="117">
        <v>0</v>
      </c>
      <c r="O201" s="117">
        <v>0</v>
      </c>
      <c r="P201" s="120">
        <v>0</v>
      </c>
      <c r="Q201" s="120">
        <v>0</v>
      </c>
      <c r="R201" s="120">
        <v>0</v>
      </c>
      <c r="S201" s="117">
        <v>0</v>
      </c>
      <c r="T201" s="117">
        <v>0</v>
      </c>
      <c r="U201" s="117">
        <v>0</v>
      </c>
      <c r="V201" s="117">
        <v>0</v>
      </c>
      <c r="W201" s="117">
        <v>0</v>
      </c>
      <c r="X201" s="117">
        <v>0</v>
      </c>
      <c r="Y201" s="117">
        <v>0</v>
      </c>
      <c r="Z201" s="117">
        <v>0</v>
      </c>
      <c r="AA201" s="117">
        <v>0</v>
      </c>
      <c r="AB201" s="117">
        <v>0</v>
      </c>
      <c r="AC201" s="117">
        <v>0</v>
      </c>
      <c r="AD201" s="117">
        <v>0</v>
      </c>
      <c r="AE201">
        <v>0</v>
      </c>
    </row>
    <row r="202" spans="1:31" x14ac:dyDescent="0.35">
      <c r="A202">
        <v>3206</v>
      </c>
      <c r="B202" t="s">
        <v>93</v>
      </c>
      <c r="C202" s="109">
        <v>505</v>
      </c>
      <c r="D202" s="107">
        <v>112.706657772428</v>
      </c>
      <c r="E202" s="112">
        <v>4.4806581082341408</v>
      </c>
      <c r="F202">
        <v>1</v>
      </c>
      <c r="G202" s="117">
        <v>202000</v>
      </c>
      <c r="H202" s="109">
        <v>505</v>
      </c>
      <c r="I202" s="109">
        <v>0</v>
      </c>
      <c r="J202" s="117">
        <v>0</v>
      </c>
      <c r="K202" s="109">
        <v>0</v>
      </c>
      <c r="L202" s="109">
        <v>1</v>
      </c>
      <c r="M202" s="117">
        <v>202000</v>
      </c>
      <c r="N202" s="117">
        <v>505</v>
      </c>
      <c r="O202" s="117">
        <v>0</v>
      </c>
      <c r="P202" s="120">
        <v>0</v>
      </c>
      <c r="Q202" s="120">
        <v>0</v>
      </c>
      <c r="R202" s="120">
        <v>0</v>
      </c>
      <c r="S202" s="117">
        <v>202000</v>
      </c>
      <c r="T202" s="117">
        <v>199577</v>
      </c>
      <c r="U202" s="117">
        <v>199577</v>
      </c>
      <c r="V202" s="117">
        <v>189598</v>
      </c>
      <c r="W202" s="117">
        <v>9979</v>
      </c>
      <c r="X202" s="117">
        <v>199577</v>
      </c>
      <c r="Y202" s="117">
        <v>0</v>
      </c>
      <c r="Z202" s="117">
        <v>201863</v>
      </c>
      <c r="AA202" s="117">
        <v>-2286</v>
      </c>
      <c r="AB202" s="117">
        <v>191770</v>
      </c>
      <c r="AC202" s="117">
        <v>7807</v>
      </c>
      <c r="AD202" s="117">
        <v>199577</v>
      </c>
      <c r="AE202">
        <v>0</v>
      </c>
    </row>
    <row r="203" spans="1:31" x14ac:dyDescent="0.35">
      <c r="A203">
        <v>3213</v>
      </c>
      <c r="B203" t="s">
        <v>94</v>
      </c>
      <c r="C203" s="109">
        <v>475</v>
      </c>
      <c r="D203" s="107">
        <v>109.35386910011</v>
      </c>
      <c r="E203" s="112">
        <v>4.3436963310841117</v>
      </c>
      <c r="F203">
        <v>1</v>
      </c>
      <c r="G203" s="117">
        <v>190000</v>
      </c>
      <c r="H203" s="109">
        <v>475</v>
      </c>
      <c r="I203" s="109">
        <v>0</v>
      </c>
      <c r="J203" s="117">
        <v>0</v>
      </c>
      <c r="K203" s="109">
        <v>0</v>
      </c>
      <c r="L203" s="109">
        <v>1</v>
      </c>
      <c r="M203" s="117">
        <v>190000</v>
      </c>
      <c r="N203" s="117">
        <v>475</v>
      </c>
      <c r="O203" s="117">
        <v>0</v>
      </c>
      <c r="P203" s="120">
        <v>0</v>
      </c>
      <c r="Q203" s="120">
        <v>0</v>
      </c>
      <c r="R203" s="120">
        <v>0</v>
      </c>
      <c r="S203" s="117">
        <v>190000</v>
      </c>
      <c r="T203" s="117">
        <v>187721</v>
      </c>
      <c r="U203" s="117">
        <v>187721</v>
      </c>
      <c r="V203" s="117">
        <v>178335</v>
      </c>
      <c r="W203" s="117">
        <v>9386</v>
      </c>
      <c r="X203" s="117">
        <v>187721</v>
      </c>
      <c r="Y203" s="117">
        <v>0</v>
      </c>
      <c r="Z203" s="117">
        <v>189871</v>
      </c>
      <c r="AA203" s="117">
        <v>-2150</v>
      </c>
      <c r="AB203" s="117">
        <v>180377</v>
      </c>
      <c r="AC203" s="117">
        <v>7344</v>
      </c>
      <c r="AD203" s="117">
        <v>187721</v>
      </c>
      <c r="AE203">
        <v>0</v>
      </c>
    </row>
    <row r="204" spans="1:31" x14ac:dyDescent="0.35">
      <c r="A204">
        <v>3220</v>
      </c>
      <c r="B204" t="s">
        <v>280</v>
      </c>
      <c r="C204" s="109">
        <v>1790</v>
      </c>
      <c r="D204" s="107">
        <v>171.55499137147501</v>
      </c>
      <c r="E204" s="112">
        <v>10.433972137389112</v>
      </c>
      <c r="F204">
        <v>0</v>
      </c>
      <c r="G204" s="117">
        <v>0</v>
      </c>
      <c r="H204" s="109">
        <v>0</v>
      </c>
      <c r="I204" s="109">
        <v>0</v>
      </c>
      <c r="J204" s="117">
        <v>0</v>
      </c>
      <c r="K204" s="109">
        <v>0</v>
      </c>
      <c r="L204" s="109">
        <v>0</v>
      </c>
      <c r="M204" s="117">
        <v>0</v>
      </c>
      <c r="N204" s="117">
        <v>0</v>
      </c>
      <c r="O204" s="117">
        <v>0</v>
      </c>
      <c r="P204" s="120">
        <v>0</v>
      </c>
      <c r="Q204" s="120">
        <v>0</v>
      </c>
      <c r="R204" s="120">
        <v>0</v>
      </c>
      <c r="S204" s="117">
        <v>0</v>
      </c>
      <c r="T204" s="117">
        <v>0</v>
      </c>
      <c r="U204" s="117">
        <v>0</v>
      </c>
      <c r="V204" s="117">
        <v>0</v>
      </c>
      <c r="W204" s="117">
        <v>0</v>
      </c>
      <c r="X204" s="117">
        <v>0</v>
      </c>
      <c r="Y204" s="117">
        <v>0</v>
      </c>
      <c r="Z204" s="117">
        <v>0</v>
      </c>
      <c r="AA204" s="117">
        <v>0</v>
      </c>
      <c r="AB204" s="117">
        <v>0</v>
      </c>
      <c r="AC204" s="117">
        <v>0</v>
      </c>
      <c r="AD204" s="117">
        <v>0</v>
      </c>
      <c r="AE204">
        <v>0</v>
      </c>
    </row>
    <row r="205" spans="1:31" x14ac:dyDescent="0.35">
      <c r="A205">
        <v>3269</v>
      </c>
      <c r="B205" t="s">
        <v>281</v>
      </c>
      <c r="C205" s="109">
        <v>25988</v>
      </c>
      <c r="D205" s="107">
        <v>96.248585370971995</v>
      </c>
      <c r="E205" s="112">
        <v>270.00916324987179</v>
      </c>
      <c r="F205">
        <v>0</v>
      </c>
      <c r="G205" s="117">
        <v>0</v>
      </c>
      <c r="H205" s="109">
        <v>0</v>
      </c>
      <c r="I205" s="109">
        <v>0</v>
      </c>
      <c r="J205" s="117">
        <v>0</v>
      </c>
      <c r="K205" s="109">
        <v>0</v>
      </c>
      <c r="L205" s="109">
        <v>0</v>
      </c>
      <c r="M205" s="117">
        <v>0</v>
      </c>
      <c r="N205" s="117">
        <v>0</v>
      </c>
      <c r="O205" s="117">
        <v>0</v>
      </c>
      <c r="P205" s="120">
        <v>0</v>
      </c>
      <c r="Q205" s="120">
        <v>0</v>
      </c>
      <c r="R205" s="120">
        <v>0</v>
      </c>
      <c r="S205" s="117">
        <v>0</v>
      </c>
      <c r="T205" s="117">
        <v>0</v>
      </c>
      <c r="U205" s="117">
        <v>0</v>
      </c>
      <c r="V205" s="117">
        <v>0</v>
      </c>
      <c r="W205" s="117">
        <v>0</v>
      </c>
      <c r="X205" s="117">
        <v>0</v>
      </c>
      <c r="Y205" s="117">
        <v>0</v>
      </c>
      <c r="Z205" s="117">
        <v>0</v>
      </c>
      <c r="AA205" s="117">
        <v>0</v>
      </c>
      <c r="AB205" s="117">
        <v>0</v>
      </c>
      <c r="AC205" s="117">
        <v>0</v>
      </c>
      <c r="AD205" s="117">
        <v>0</v>
      </c>
      <c r="AE205">
        <v>0</v>
      </c>
    </row>
    <row r="206" spans="1:31" x14ac:dyDescent="0.35">
      <c r="A206">
        <v>3276</v>
      </c>
      <c r="B206" t="s">
        <v>95</v>
      </c>
      <c r="C206" s="109">
        <v>651</v>
      </c>
      <c r="D206" s="107">
        <v>109.897696782222</v>
      </c>
      <c r="E206" s="112">
        <v>5.9236910241171801</v>
      </c>
      <c r="F206">
        <v>1</v>
      </c>
      <c r="G206" s="117">
        <v>260400</v>
      </c>
      <c r="H206" s="109">
        <v>651</v>
      </c>
      <c r="I206" s="109">
        <v>0</v>
      </c>
      <c r="J206" s="117">
        <v>0</v>
      </c>
      <c r="K206" s="109">
        <v>0</v>
      </c>
      <c r="L206" s="109">
        <v>1</v>
      </c>
      <c r="M206" s="117">
        <v>260400</v>
      </c>
      <c r="N206" s="117">
        <v>651</v>
      </c>
      <c r="O206" s="117">
        <v>0</v>
      </c>
      <c r="P206" s="120">
        <v>0</v>
      </c>
      <c r="Q206" s="120">
        <v>0</v>
      </c>
      <c r="R206" s="120">
        <v>0</v>
      </c>
      <c r="S206" s="117">
        <v>260400</v>
      </c>
      <c r="T206" s="117">
        <v>257276</v>
      </c>
      <c r="U206" s="117">
        <v>257276</v>
      </c>
      <c r="V206" s="117">
        <v>244412</v>
      </c>
      <c r="W206" s="117">
        <v>12864</v>
      </c>
      <c r="X206" s="117">
        <v>257276</v>
      </c>
      <c r="Y206" s="117">
        <v>0</v>
      </c>
      <c r="Z206" s="117">
        <v>260223</v>
      </c>
      <c r="AA206" s="117">
        <v>-2947</v>
      </c>
      <c r="AB206" s="117">
        <v>247212</v>
      </c>
      <c r="AC206" s="117">
        <v>10064</v>
      </c>
      <c r="AD206" s="117">
        <v>257276</v>
      </c>
      <c r="AE206">
        <v>0</v>
      </c>
    </row>
    <row r="207" spans="1:31" x14ac:dyDescent="0.35">
      <c r="A207">
        <v>3290</v>
      </c>
      <c r="B207" t="s">
        <v>282</v>
      </c>
      <c r="C207" s="109">
        <v>4933</v>
      </c>
      <c r="D207" s="107">
        <v>92.636735794008601</v>
      </c>
      <c r="E207" s="112">
        <v>53.251012762034819</v>
      </c>
      <c r="F207">
        <v>0</v>
      </c>
      <c r="G207" s="117">
        <v>0</v>
      </c>
      <c r="H207" s="109">
        <v>0</v>
      </c>
      <c r="I207" s="109">
        <v>0</v>
      </c>
      <c r="J207" s="117">
        <v>0</v>
      </c>
      <c r="K207" s="109">
        <v>0</v>
      </c>
      <c r="L207" s="109">
        <v>0</v>
      </c>
      <c r="M207" s="117">
        <v>0</v>
      </c>
      <c r="N207" s="117">
        <v>0</v>
      </c>
      <c r="O207" s="117">
        <v>0</v>
      </c>
      <c r="P207" s="120">
        <v>0</v>
      </c>
      <c r="Q207" s="120">
        <v>0</v>
      </c>
      <c r="R207" s="120">
        <v>0</v>
      </c>
      <c r="S207" s="117">
        <v>0</v>
      </c>
      <c r="T207" s="117">
        <v>0</v>
      </c>
      <c r="U207" s="117">
        <v>0</v>
      </c>
      <c r="V207" s="117">
        <v>0</v>
      </c>
      <c r="W207" s="117">
        <v>0</v>
      </c>
      <c r="X207" s="117">
        <v>0</v>
      </c>
      <c r="Y207" s="117">
        <v>0</v>
      </c>
      <c r="Z207" s="117">
        <v>0</v>
      </c>
      <c r="AA207" s="117">
        <v>0</v>
      </c>
      <c r="AB207" s="117">
        <v>0</v>
      </c>
      <c r="AC207" s="117">
        <v>0</v>
      </c>
      <c r="AD207" s="117">
        <v>0</v>
      </c>
      <c r="AE207">
        <v>0</v>
      </c>
    </row>
    <row r="208" spans="1:31" x14ac:dyDescent="0.35">
      <c r="A208">
        <v>3297</v>
      </c>
      <c r="B208" t="s">
        <v>283</v>
      </c>
      <c r="C208" s="109">
        <v>1252</v>
      </c>
      <c r="D208" s="107">
        <v>446.22404109787902</v>
      </c>
      <c r="E208" s="112">
        <v>2.8057654556657434</v>
      </c>
      <c r="F208">
        <v>0</v>
      </c>
      <c r="G208" s="117">
        <v>0</v>
      </c>
      <c r="H208" s="109">
        <v>0</v>
      </c>
      <c r="I208" s="109">
        <v>0</v>
      </c>
      <c r="J208" s="117">
        <v>0</v>
      </c>
      <c r="K208" s="109">
        <v>0</v>
      </c>
      <c r="L208" s="109">
        <v>0</v>
      </c>
      <c r="M208" s="117">
        <v>0</v>
      </c>
      <c r="N208" s="117">
        <v>0</v>
      </c>
      <c r="O208" s="117">
        <v>0</v>
      </c>
      <c r="P208" s="120">
        <v>0</v>
      </c>
      <c r="Q208" s="120">
        <v>0</v>
      </c>
      <c r="R208" s="120">
        <v>0</v>
      </c>
      <c r="S208" s="117">
        <v>0</v>
      </c>
      <c r="T208" s="117">
        <v>0</v>
      </c>
      <c r="U208" s="117">
        <v>0</v>
      </c>
      <c r="V208" s="117">
        <v>0</v>
      </c>
      <c r="W208" s="117">
        <v>0</v>
      </c>
      <c r="X208" s="117">
        <v>0</v>
      </c>
      <c r="Y208" s="117">
        <v>0</v>
      </c>
      <c r="Z208" s="117">
        <v>0</v>
      </c>
      <c r="AA208" s="117">
        <v>0</v>
      </c>
      <c r="AB208" s="117">
        <v>0</v>
      </c>
      <c r="AC208" s="117">
        <v>0</v>
      </c>
      <c r="AD208" s="117">
        <v>0</v>
      </c>
      <c r="AE208">
        <v>0</v>
      </c>
    </row>
    <row r="209" spans="1:31" x14ac:dyDescent="0.35">
      <c r="A209">
        <v>3304</v>
      </c>
      <c r="B209" t="s">
        <v>96</v>
      </c>
      <c r="C209" s="109">
        <v>694</v>
      </c>
      <c r="D209" s="107">
        <v>103.976860943354</v>
      </c>
      <c r="E209" s="112">
        <v>6.6745619525683439</v>
      </c>
      <c r="F209">
        <v>1</v>
      </c>
      <c r="G209" s="117">
        <v>277600</v>
      </c>
      <c r="H209" s="109">
        <v>694</v>
      </c>
      <c r="I209" s="109">
        <v>0</v>
      </c>
      <c r="J209" s="117">
        <v>0</v>
      </c>
      <c r="K209" s="109">
        <v>0</v>
      </c>
      <c r="L209" s="109">
        <v>1</v>
      </c>
      <c r="M209" s="117">
        <v>277600</v>
      </c>
      <c r="N209" s="117">
        <v>694</v>
      </c>
      <c r="O209" s="117">
        <v>0</v>
      </c>
      <c r="P209" s="120">
        <v>0</v>
      </c>
      <c r="Q209" s="120">
        <v>0</v>
      </c>
      <c r="R209" s="120">
        <v>0</v>
      </c>
      <c r="S209" s="117">
        <v>277600</v>
      </c>
      <c r="T209" s="117">
        <v>274270</v>
      </c>
      <c r="U209" s="117">
        <v>274270</v>
      </c>
      <c r="V209" s="117">
        <v>260557</v>
      </c>
      <c r="W209" s="117">
        <v>13713</v>
      </c>
      <c r="X209" s="117">
        <v>274270</v>
      </c>
      <c r="Y209" s="117">
        <v>0</v>
      </c>
      <c r="Z209" s="117">
        <v>277411</v>
      </c>
      <c r="AA209" s="117">
        <v>-3141</v>
      </c>
      <c r="AB209" s="117">
        <v>263540</v>
      </c>
      <c r="AC209" s="117">
        <v>10730</v>
      </c>
      <c r="AD209" s="117">
        <v>274270</v>
      </c>
      <c r="AE209">
        <v>0</v>
      </c>
    </row>
    <row r="210" spans="1:31" x14ac:dyDescent="0.35">
      <c r="A210">
        <v>3311</v>
      </c>
      <c r="B210" t="s">
        <v>284</v>
      </c>
      <c r="C210" s="109">
        <v>2059</v>
      </c>
      <c r="D210" s="107">
        <v>97.390711305933806</v>
      </c>
      <c r="E210" s="112">
        <v>21.141646594325156</v>
      </c>
      <c r="F210">
        <v>0</v>
      </c>
      <c r="G210" s="117">
        <v>0</v>
      </c>
      <c r="H210" s="109">
        <v>0</v>
      </c>
      <c r="I210" s="109">
        <v>0</v>
      </c>
      <c r="J210" s="117">
        <v>0</v>
      </c>
      <c r="K210" s="109">
        <v>0</v>
      </c>
      <c r="L210" s="109">
        <v>0</v>
      </c>
      <c r="M210" s="117">
        <v>0</v>
      </c>
      <c r="N210" s="117">
        <v>0</v>
      </c>
      <c r="O210" s="117">
        <v>0</v>
      </c>
      <c r="P210" s="120">
        <v>0</v>
      </c>
      <c r="Q210" s="120">
        <v>0</v>
      </c>
      <c r="R210" s="120">
        <v>0</v>
      </c>
      <c r="S210" s="117">
        <v>0</v>
      </c>
      <c r="T210" s="117">
        <v>0</v>
      </c>
      <c r="U210" s="117">
        <v>0</v>
      </c>
      <c r="V210" s="117">
        <v>0</v>
      </c>
      <c r="W210" s="117">
        <v>0</v>
      </c>
      <c r="X210" s="117">
        <v>0</v>
      </c>
      <c r="Y210" s="117">
        <v>0</v>
      </c>
      <c r="Z210" s="117">
        <v>0</v>
      </c>
      <c r="AA210" s="117">
        <v>0</v>
      </c>
      <c r="AB210" s="117">
        <v>0</v>
      </c>
      <c r="AC210" s="117">
        <v>0</v>
      </c>
      <c r="AD210" s="117">
        <v>0</v>
      </c>
      <c r="AE210">
        <v>0</v>
      </c>
    </row>
    <row r="211" spans="1:31" x14ac:dyDescent="0.35">
      <c r="A211">
        <v>3318</v>
      </c>
      <c r="B211" t="s">
        <v>97</v>
      </c>
      <c r="C211" s="109">
        <v>483</v>
      </c>
      <c r="D211" s="107">
        <v>127.099931612668</v>
      </c>
      <c r="E211" s="112">
        <v>3.8001594011232305</v>
      </c>
      <c r="F211">
        <v>1</v>
      </c>
      <c r="G211" s="117">
        <v>193200</v>
      </c>
      <c r="H211" s="109">
        <v>483</v>
      </c>
      <c r="I211" s="109">
        <v>0</v>
      </c>
      <c r="J211" s="117">
        <v>0</v>
      </c>
      <c r="K211" s="109">
        <v>0</v>
      </c>
      <c r="L211" s="109">
        <v>1</v>
      </c>
      <c r="M211" s="117">
        <v>193200</v>
      </c>
      <c r="N211" s="117">
        <v>483</v>
      </c>
      <c r="O211" s="117">
        <v>0</v>
      </c>
      <c r="P211" s="120">
        <v>0</v>
      </c>
      <c r="Q211" s="120">
        <v>0</v>
      </c>
      <c r="R211" s="120">
        <v>0</v>
      </c>
      <c r="S211" s="117">
        <v>193200</v>
      </c>
      <c r="T211" s="117">
        <v>190882</v>
      </c>
      <c r="U211" s="117">
        <v>190882</v>
      </c>
      <c r="V211" s="117">
        <v>181338</v>
      </c>
      <c r="W211" s="117">
        <v>9544</v>
      </c>
      <c r="X211" s="117">
        <v>190882</v>
      </c>
      <c r="Y211" s="117">
        <v>0</v>
      </c>
      <c r="Z211" s="117">
        <v>193069</v>
      </c>
      <c r="AA211" s="117">
        <v>-2187</v>
      </c>
      <c r="AB211" s="117">
        <v>183416</v>
      </c>
      <c r="AC211" s="117">
        <v>7466</v>
      </c>
      <c r="AD211" s="117">
        <v>190882</v>
      </c>
      <c r="AE211">
        <v>0</v>
      </c>
    </row>
    <row r="212" spans="1:31" x14ac:dyDescent="0.35">
      <c r="A212">
        <v>3325</v>
      </c>
      <c r="B212" t="s">
        <v>98</v>
      </c>
      <c r="C212" s="109">
        <v>800</v>
      </c>
      <c r="D212" s="107">
        <v>177.79571071039999</v>
      </c>
      <c r="E212" s="112">
        <v>4.4995461184272809</v>
      </c>
      <c r="F212">
        <v>0</v>
      </c>
      <c r="G212" s="117">
        <v>0</v>
      </c>
      <c r="H212" s="109">
        <v>0</v>
      </c>
      <c r="I212" s="109">
        <v>1</v>
      </c>
      <c r="J212" s="117">
        <v>80000</v>
      </c>
      <c r="K212" s="109">
        <v>800</v>
      </c>
      <c r="L212" s="109">
        <v>1</v>
      </c>
      <c r="M212" s="117">
        <v>80000</v>
      </c>
      <c r="N212" s="117">
        <v>800</v>
      </c>
      <c r="O212" s="117">
        <v>83500</v>
      </c>
      <c r="P212" s="120">
        <v>0</v>
      </c>
      <c r="Q212" s="120">
        <v>0</v>
      </c>
      <c r="R212" s="120">
        <v>0</v>
      </c>
      <c r="S212" s="117">
        <v>80000</v>
      </c>
      <c r="T212" s="117">
        <v>79040</v>
      </c>
      <c r="U212" s="117">
        <v>79040</v>
      </c>
      <c r="V212" s="117">
        <v>75088</v>
      </c>
      <c r="W212" s="117">
        <v>3952</v>
      </c>
      <c r="X212" s="117">
        <v>79040</v>
      </c>
      <c r="Y212" s="117">
        <v>0</v>
      </c>
      <c r="Z212" s="117">
        <v>79946</v>
      </c>
      <c r="AA212" s="117">
        <v>-906</v>
      </c>
      <c r="AB212" s="117">
        <v>75949</v>
      </c>
      <c r="AC212" s="117">
        <v>3091</v>
      </c>
      <c r="AD212" s="117">
        <v>79040</v>
      </c>
      <c r="AE212">
        <v>0</v>
      </c>
    </row>
    <row r="213" spans="1:31" x14ac:dyDescent="0.35">
      <c r="A213">
        <v>3332</v>
      </c>
      <c r="B213" t="s">
        <v>285</v>
      </c>
      <c r="C213" s="109">
        <v>952</v>
      </c>
      <c r="D213" s="107">
        <v>55.824270062714803</v>
      </c>
      <c r="E213" s="112">
        <v>17.053514518514834</v>
      </c>
      <c r="F213">
        <v>0</v>
      </c>
      <c r="G213" s="117">
        <v>0</v>
      </c>
      <c r="H213" s="109">
        <v>0</v>
      </c>
      <c r="I213" s="109">
        <v>0</v>
      </c>
      <c r="J213" s="117">
        <v>0</v>
      </c>
      <c r="K213" s="109">
        <v>0</v>
      </c>
      <c r="L213" s="109">
        <v>0</v>
      </c>
      <c r="M213" s="117">
        <v>0</v>
      </c>
      <c r="N213" s="117">
        <v>0</v>
      </c>
      <c r="O213" s="117">
        <v>0</v>
      </c>
      <c r="P213" s="120">
        <v>0</v>
      </c>
      <c r="Q213" s="120">
        <v>0</v>
      </c>
      <c r="R213" s="120">
        <v>0</v>
      </c>
      <c r="S213" s="117">
        <v>0</v>
      </c>
      <c r="T213" s="117">
        <v>0</v>
      </c>
      <c r="U213" s="117">
        <v>0</v>
      </c>
      <c r="V213" s="117">
        <v>0</v>
      </c>
      <c r="W213" s="117">
        <v>0</v>
      </c>
      <c r="X213" s="117">
        <v>0</v>
      </c>
      <c r="Y213" s="117">
        <v>0</v>
      </c>
      <c r="Z213" s="117">
        <v>0</v>
      </c>
      <c r="AA213" s="117">
        <v>0</v>
      </c>
      <c r="AB213" s="117">
        <v>0</v>
      </c>
      <c r="AC213" s="117">
        <v>0</v>
      </c>
      <c r="AD213" s="117">
        <v>0</v>
      </c>
      <c r="AE213">
        <v>0</v>
      </c>
    </row>
    <row r="214" spans="1:31" x14ac:dyDescent="0.35">
      <c r="A214">
        <v>3339</v>
      </c>
      <c r="B214" t="s">
        <v>431</v>
      </c>
      <c r="C214" s="109">
        <v>3769</v>
      </c>
      <c r="D214" s="107">
        <v>188.94491391897199</v>
      </c>
      <c r="E214" s="112">
        <v>19.947612887935769</v>
      </c>
      <c r="F214">
        <v>0</v>
      </c>
      <c r="G214" s="117">
        <v>0</v>
      </c>
      <c r="H214" s="109">
        <v>0</v>
      </c>
      <c r="I214" s="109">
        <v>0</v>
      </c>
      <c r="J214" s="117">
        <v>0</v>
      </c>
      <c r="K214" s="109">
        <v>0</v>
      </c>
      <c r="L214" s="109">
        <v>0</v>
      </c>
      <c r="M214" s="117">
        <v>0</v>
      </c>
      <c r="N214" s="117">
        <v>0</v>
      </c>
      <c r="O214" s="117">
        <v>0</v>
      </c>
      <c r="P214" s="120">
        <v>0</v>
      </c>
      <c r="Q214" s="120">
        <v>0</v>
      </c>
      <c r="R214" s="120">
        <v>0</v>
      </c>
      <c r="S214" s="117">
        <v>0</v>
      </c>
      <c r="T214" s="117">
        <v>0</v>
      </c>
      <c r="U214" s="117">
        <v>0</v>
      </c>
      <c r="V214" s="117">
        <v>0</v>
      </c>
      <c r="W214" s="117">
        <v>0</v>
      </c>
      <c r="X214" s="117">
        <v>0</v>
      </c>
      <c r="Y214" s="117">
        <v>0</v>
      </c>
      <c r="Z214" s="117">
        <v>0</v>
      </c>
      <c r="AA214" s="117">
        <v>0</v>
      </c>
      <c r="AB214" s="117">
        <v>0</v>
      </c>
      <c r="AC214" s="117">
        <v>0</v>
      </c>
      <c r="AD214" s="117">
        <v>0</v>
      </c>
      <c r="AE214">
        <v>0</v>
      </c>
    </row>
    <row r="215" spans="1:31" x14ac:dyDescent="0.35">
      <c r="A215">
        <v>3360</v>
      </c>
      <c r="B215" t="s">
        <v>286</v>
      </c>
      <c r="C215" s="109">
        <v>1400</v>
      </c>
      <c r="D215" s="107">
        <v>207.861161733963</v>
      </c>
      <c r="E215" s="112">
        <v>6.7352649639850934</v>
      </c>
      <c r="F215">
        <v>0</v>
      </c>
      <c r="G215" s="117">
        <v>0</v>
      </c>
      <c r="H215" s="109">
        <v>0</v>
      </c>
      <c r="I215" s="109">
        <v>0</v>
      </c>
      <c r="J215" s="117">
        <v>0</v>
      </c>
      <c r="K215" s="109">
        <v>0</v>
      </c>
      <c r="L215" s="109">
        <v>0</v>
      </c>
      <c r="M215" s="117">
        <v>0</v>
      </c>
      <c r="N215" s="117">
        <v>0</v>
      </c>
      <c r="O215" s="117">
        <v>0</v>
      </c>
      <c r="P215" s="120">
        <v>0</v>
      </c>
      <c r="Q215" s="120">
        <v>0</v>
      </c>
      <c r="R215" s="120">
        <v>0</v>
      </c>
      <c r="S215" s="117">
        <v>0</v>
      </c>
      <c r="T215" s="117">
        <v>0</v>
      </c>
      <c r="U215" s="117">
        <v>0</v>
      </c>
      <c r="V215" s="117">
        <v>0</v>
      </c>
      <c r="W215" s="117">
        <v>0</v>
      </c>
      <c r="X215" s="117">
        <v>0</v>
      </c>
      <c r="Y215" s="117">
        <v>0</v>
      </c>
      <c r="Z215" s="117">
        <v>0</v>
      </c>
      <c r="AA215" s="117">
        <v>0</v>
      </c>
      <c r="AB215" s="117">
        <v>0</v>
      </c>
      <c r="AC215" s="117">
        <v>0</v>
      </c>
      <c r="AD215" s="117">
        <v>0</v>
      </c>
      <c r="AE215">
        <v>0</v>
      </c>
    </row>
    <row r="216" spans="1:31" x14ac:dyDescent="0.35">
      <c r="A216">
        <v>3367</v>
      </c>
      <c r="B216" t="s">
        <v>287</v>
      </c>
      <c r="C216" s="109">
        <v>996</v>
      </c>
      <c r="D216" s="107">
        <v>97.8157161798988</v>
      </c>
      <c r="E216" s="112">
        <v>10.182412795181055</v>
      </c>
      <c r="F216">
        <v>0</v>
      </c>
      <c r="G216" s="117">
        <v>0</v>
      </c>
      <c r="H216" s="109">
        <v>0</v>
      </c>
      <c r="I216" s="109">
        <v>0</v>
      </c>
      <c r="J216" s="117">
        <v>0</v>
      </c>
      <c r="K216" s="109">
        <v>0</v>
      </c>
      <c r="L216" s="109">
        <v>0</v>
      </c>
      <c r="M216" s="117">
        <v>0</v>
      </c>
      <c r="N216" s="117">
        <v>0</v>
      </c>
      <c r="O216" s="117">
        <v>0</v>
      </c>
      <c r="P216" s="120">
        <v>0</v>
      </c>
      <c r="Q216" s="120">
        <v>0</v>
      </c>
      <c r="R216" s="120">
        <v>0</v>
      </c>
      <c r="S216" s="117">
        <v>0</v>
      </c>
      <c r="T216" s="117">
        <v>0</v>
      </c>
      <c r="U216" s="117">
        <v>0</v>
      </c>
      <c r="V216" s="117">
        <v>0</v>
      </c>
      <c r="W216" s="117">
        <v>0</v>
      </c>
      <c r="X216" s="117">
        <v>0</v>
      </c>
      <c r="Y216" s="117">
        <v>0</v>
      </c>
      <c r="Z216" s="117">
        <v>0</v>
      </c>
      <c r="AA216" s="117">
        <v>0</v>
      </c>
      <c r="AB216" s="117">
        <v>0</v>
      </c>
      <c r="AC216" s="117">
        <v>0</v>
      </c>
      <c r="AD216" s="117">
        <v>0</v>
      </c>
      <c r="AE216">
        <v>0</v>
      </c>
    </row>
    <row r="217" spans="1:31" x14ac:dyDescent="0.35">
      <c r="A217">
        <v>3381</v>
      </c>
      <c r="B217" t="s">
        <v>432</v>
      </c>
      <c r="C217" s="109">
        <v>2343</v>
      </c>
      <c r="D217" s="107">
        <v>23.251826266928401</v>
      </c>
      <c r="E217" s="112">
        <v>100.76627844637314</v>
      </c>
      <c r="F217">
        <v>0</v>
      </c>
      <c r="G217" s="117">
        <v>0</v>
      </c>
      <c r="H217" s="109">
        <v>0</v>
      </c>
      <c r="I217" s="109">
        <v>0</v>
      </c>
      <c r="J217" s="117">
        <v>0</v>
      </c>
      <c r="K217" s="109">
        <v>0</v>
      </c>
      <c r="L217" s="109">
        <v>0</v>
      </c>
      <c r="M217" s="117">
        <v>0</v>
      </c>
      <c r="N217" s="117">
        <v>0</v>
      </c>
      <c r="O217" s="117">
        <v>0</v>
      </c>
      <c r="P217" s="120">
        <v>0</v>
      </c>
      <c r="Q217" s="120">
        <v>0</v>
      </c>
      <c r="R217" s="120">
        <v>0</v>
      </c>
      <c r="S217" s="117">
        <v>0</v>
      </c>
      <c r="T217" s="117">
        <v>0</v>
      </c>
      <c r="U217" s="117">
        <v>0</v>
      </c>
      <c r="V217" s="117">
        <v>0</v>
      </c>
      <c r="W217" s="117">
        <v>0</v>
      </c>
      <c r="X217" s="117">
        <v>0</v>
      </c>
      <c r="Y217" s="117">
        <v>0</v>
      </c>
      <c r="Z217" s="117">
        <v>0</v>
      </c>
      <c r="AA217" s="117">
        <v>0</v>
      </c>
      <c r="AB217" s="117">
        <v>0</v>
      </c>
      <c r="AC217" s="117">
        <v>0</v>
      </c>
      <c r="AD217" s="117">
        <v>0</v>
      </c>
      <c r="AE217">
        <v>0</v>
      </c>
    </row>
    <row r="218" spans="1:31" x14ac:dyDescent="0.35">
      <c r="A218">
        <v>3409</v>
      </c>
      <c r="B218" t="s">
        <v>433</v>
      </c>
      <c r="C218" s="109">
        <v>2207</v>
      </c>
      <c r="D218" s="107">
        <v>350.44349332336901</v>
      </c>
      <c r="E218" s="112">
        <v>6.2977342768453344</v>
      </c>
      <c r="F218">
        <v>0</v>
      </c>
      <c r="G218" s="117">
        <v>0</v>
      </c>
      <c r="H218" s="109">
        <v>0</v>
      </c>
      <c r="I218" s="109">
        <v>0</v>
      </c>
      <c r="J218" s="117">
        <v>0</v>
      </c>
      <c r="K218" s="109">
        <v>0</v>
      </c>
      <c r="L218" s="109">
        <v>0</v>
      </c>
      <c r="M218" s="117">
        <v>0</v>
      </c>
      <c r="N218" s="117">
        <v>0</v>
      </c>
      <c r="O218" s="117">
        <v>0</v>
      </c>
      <c r="P218" s="120">
        <v>0</v>
      </c>
      <c r="Q218" s="120">
        <v>0</v>
      </c>
      <c r="R218" s="120">
        <v>0</v>
      </c>
      <c r="S218" s="117">
        <v>0</v>
      </c>
      <c r="T218" s="117">
        <v>0</v>
      </c>
      <c r="U218" s="117">
        <v>0</v>
      </c>
      <c r="V218" s="117">
        <v>0</v>
      </c>
      <c r="W218" s="117">
        <v>0</v>
      </c>
      <c r="X218" s="117">
        <v>0</v>
      </c>
      <c r="Y218" s="117">
        <v>0</v>
      </c>
      <c r="Z218" s="117">
        <v>0</v>
      </c>
      <c r="AA218" s="117">
        <v>0</v>
      </c>
      <c r="AB218" s="117">
        <v>0</v>
      </c>
      <c r="AC218" s="117">
        <v>0</v>
      </c>
      <c r="AD218" s="117">
        <v>0</v>
      </c>
      <c r="AE218">
        <v>0</v>
      </c>
    </row>
    <row r="219" spans="1:31" x14ac:dyDescent="0.35">
      <c r="A219">
        <v>3427</v>
      </c>
      <c r="B219" t="s">
        <v>99</v>
      </c>
      <c r="C219" s="109">
        <v>277</v>
      </c>
      <c r="D219" s="107">
        <v>201.11918201422699</v>
      </c>
      <c r="E219" s="112">
        <v>1.3772927933865864</v>
      </c>
      <c r="F219">
        <v>1</v>
      </c>
      <c r="G219" s="117">
        <v>110800</v>
      </c>
      <c r="H219" s="109">
        <v>277</v>
      </c>
      <c r="I219" s="109">
        <v>0</v>
      </c>
      <c r="J219" s="117">
        <v>0</v>
      </c>
      <c r="K219" s="109">
        <v>0</v>
      </c>
      <c r="L219" s="109">
        <v>1</v>
      </c>
      <c r="M219" s="117">
        <v>110800</v>
      </c>
      <c r="N219" s="117">
        <v>277</v>
      </c>
      <c r="O219" s="117">
        <v>0</v>
      </c>
      <c r="P219" s="120">
        <v>0</v>
      </c>
      <c r="Q219" s="120">
        <v>0</v>
      </c>
      <c r="R219" s="120">
        <v>0</v>
      </c>
      <c r="S219" s="117">
        <v>110800</v>
      </c>
      <c r="T219" s="117">
        <v>109471</v>
      </c>
      <c r="U219" s="117">
        <v>109471</v>
      </c>
      <c r="V219" s="117">
        <v>103997</v>
      </c>
      <c r="W219" s="117">
        <v>5474</v>
      </c>
      <c r="X219" s="117">
        <v>109471</v>
      </c>
      <c r="Y219" s="117">
        <v>0</v>
      </c>
      <c r="Z219" s="117">
        <v>110725</v>
      </c>
      <c r="AA219" s="117">
        <v>-1254</v>
      </c>
      <c r="AB219" s="117">
        <v>105189</v>
      </c>
      <c r="AC219" s="117">
        <v>4282</v>
      </c>
      <c r="AD219" s="117">
        <v>109471</v>
      </c>
      <c r="AE219">
        <v>0</v>
      </c>
    </row>
    <row r="220" spans="1:31" x14ac:dyDescent="0.35">
      <c r="A220">
        <v>3428</v>
      </c>
      <c r="B220" t="s">
        <v>100</v>
      </c>
      <c r="C220" s="109">
        <v>744</v>
      </c>
      <c r="D220" s="107">
        <v>190.191892032504</v>
      </c>
      <c r="E220" s="112">
        <v>3.911838680656532</v>
      </c>
      <c r="F220">
        <v>1</v>
      </c>
      <c r="G220" s="117">
        <v>297600</v>
      </c>
      <c r="H220" s="109">
        <v>744</v>
      </c>
      <c r="I220" s="109">
        <v>0</v>
      </c>
      <c r="J220" s="117">
        <v>0</v>
      </c>
      <c r="K220" s="109">
        <v>0</v>
      </c>
      <c r="L220" s="109">
        <v>1</v>
      </c>
      <c r="M220" s="117">
        <v>297600</v>
      </c>
      <c r="N220" s="117">
        <v>744</v>
      </c>
      <c r="O220" s="117">
        <v>76600</v>
      </c>
      <c r="P220" s="120">
        <v>0</v>
      </c>
      <c r="Q220" s="120">
        <v>0</v>
      </c>
      <c r="R220" s="120">
        <v>0</v>
      </c>
      <c r="S220" s="117">
        <v>297600</v>
      </c>
      <c r="T220" s="117">
        <v>294030</v>
      </c>
      <c r="U220" s="117">
        <v>294030</v>
      </c>
      <c r="V220" s="117">
        <v>279329</v>
      </c>
      <c r="W220" s="117">
        <v>14701</v>
      </c>
      <c r="X220" s="117">
        <v>294030</v>
      </c>
      <c r="Y220" s="117">
        <v>0</v>
      </c>
      <c r="Z220" s="117">
        <v>297398</v>
      </c>
      <c r="AA220" s="117">
        <v>-3368</v>
      </c>
      <c r="AB220" s="117">
        <v>282528</v>
      </c>
      <c r="AC220" s="117">
        <v>11502</v>
      </c>
      <c r="AD220" s="117">
        <v>294030</v>
      </c>
      <c r="AE220">
        <v>0</v>
      </c>
    </row>
    <row r="221" spans="1:31" x14ac:dyDescent="0.35">
      <c r="A221">
        <v>3430</v>
      </c>
      <c r="B221" t="s">
        <v>434</v>
      </c>
      <c r="C221" s="109">
        <v>3393</v>
      </c>
      <c r="D221" s="107">
        <v>9.1342364205342292</v>
      </c>
      <c r="E221" s="112">
        <v>371.45962112085942</v>
      </c>
      <c r="F221">
        <v>0</v>
      </c>
      <c r="G221" s="117">
        <v>0</v>
      </c>
      <c r="H221" s="109">
        <v>0</v>
      </c>
      <c r="I221" s="109">
        <v>0</v>
      </c>
      <c r="J221" s="117">
        <v>0</v>
      </c>
      <c r="K221" s="109">
        <v>0</v>
      </c>
      <c r="L221" s="109">
        <v>0</v>
      </c>
      <c r="M221" s="117">
        <v>0</v>
      </c>
      <c r="N221" s="117">
        <v>0</v>
      </c>
      <c r="O221" s="117">
        <v>0</v>
      </c>
      <c r="P221" s="120">
        <v>0</v>
      </c>
      <c r="Q221" s="120">
        <v>0</v>
      </c>
      <c r="R221" s="120">
        <v>0</v>
      </c>
      <c r="S221" s="117">
        <v>0</v>
      </c>
      <c r="T221" s="117">
        <v>0</v>
      </c>
      <c r="U221" s="117">
        <v>0</v>
      </c>
      <c r="V221" s="117">
        <v>0</v>
      </c>
      <c r="W221" s="117">
        <v>0</v>
      </c>
      <c r="X221" s="117">
        <v>0</v>
      </c>
      <c r="Y221" s="117">
        <v>0</v>
      </c>
      <c r="Z221" s="117">
        <v>0</v>
      </c>
      <c r="AA221" s="117">
        <v>0</v>
      </c>
      <c r="AB221" s="117">
        <v>0</v>
      </c>
      <c r="AC221" s="117">
        <v>0</v>
      </c>
      <c r="AD221" s="117">
        <v>0</v>
      </c>
      <c r="AE221">
        <v>0</v>
      </c>
    </row>
    <row r="222" spans="1:31" x14ac:dyDescent="0.35">
      <c r="A222">
        <v>3434</v>
      </c>
      <c r="B222" t="s">
        <v>101</v>
      </c>
      <c r="C222" s="109">
        <v>1037</v>
      </c>
      <c r="D222" s="107">
        <v>367.29399693629199</v>
      </c>
      <c r="E222" s="112">
        <v>2.8233513442907427</v>
      </c>
      <c r="F222">
        <v>0</v>
      </c>
      <c r="G222" s="117">
        <v>0</v>
      </c>
      <c r="H222" s="109">
        <v>0</v>
      </c>
      <c r="I222" s="109">
        <v>0</v>
      </c>
      <c r="J222" s="117">
        <v>0</v>
      </c>
      <c r="K222" s="109">
        <v>0</v>
      </c>
      <c r="L222" s="109">
        <v>0</v>
      </c>
      <c r="M222" s="117">
        <v>0</v>
      </c>
      <c r="N222" s="117">
        <v>0</v>
      </c>
      <c r="O222" s="117">
        <v>97300</v>
      </c>
      <c r="P222" s="120">
        <v>1</v>
      </c>
      <c r="Q222" s="120">
        <v>48650</v>
      </c>
      <c r="R222" s="120">
        <v>1037</v>
      </c>
      <c r="S222" s="117">
        <v>48650</v>
      </c>
      <c r="T222" s="117">
        <v>48066</v>
      </c>
      <c r="U222" s="117">
        <v>48067</v>
      </c>
      <c r="V222" s="117">
        <v>45664</v>
      </c>
      <c r="W222" s="117">
        <v>2403</v>
      </c>
      <c r="X222" s="117">
        <v>48067</v>
      </c>
      <c r="Y222" s="117">
        <v>0</v>
      </c>
      <c r="Z222" s="117">
        <v>48616</v>
      </c>
      <c r="AA222" s="117">
        <v>-549</v>
      </c>
      <c r="AB222" s="117">
        <v>46185</v>
      </c>
      <c r="AC222" s="117">
        <v>1882</v>
      </c>
      <c r="AD222" s="117">
        <v>48067</v>
      </c>
      <c r="AE222">
        <v>0</v>
      </c>
    </row>
    <row r="223" spans="1:31" x14ac:dyDescent="0.35">
      <c r="A223">
        <v>3437</v>
      </c>
      <c r="B223" t="s">
        <v>288</v>
      </c>
      <c r="C223" s="109">
        <v>3868</v>
      </c>
      <c r="D223" s="107">
        <v>22.473654257952902</v>
      </c>
      <c r="E223" s="112">
        <v>172.11264156701196</v>
      </c>
      <c r="F223">
        <v>0</v>
      </c>
      <c r="G223" s="117">
        <v>0</v>
      </c>
      <c r="H223" s="109">
        <v>0</v>
      </c>
      <c r="I223" s="109">
        <v>0</v>
      </c>
      <c r="J223" s="117">
        <v>0</v>
      </c>
      <c r="K223" s="109">
        <v>0</v>
      </c>
      <c r="L223" s="109">
        <v>0</v>
      </c>
      <c r="M223" s="117">
        <v>0</v>
      </c>
      <c r="N223" s="117">
        <v>0</v>
      </c>
      <c r="O223" s="117">
        <v>0</v>
      </c>
      <c r="P223" s="120">
        <v>0</v>
      </c>
      <c r="Q223" s="120">
        <v>0</v>
      </c>
      <c r="R223" s="120">
        <v>0</v>
      </c>
      <c r="S223" s="117">
        <v>0</v>
      </c>
      <c r="T223" s="117">
        <v>0</v>
      </c>
      <c r="U223" s="117">
        <v>0</v>
      </c>
      <c r="V223" s="117">
        <v>0</v>
      </c>
      <c r="W223" s="117">
        <v>0</v>
      </c>
      <c r="X223" s="117">
        <v>0</v>
      </c>
      <c r="Y223" s="117">
        <v>0</v>
      </c>
      <c r="Z223" s="117">
        <v>0</v>
      </c>
      <c r="AA223" s="117">
        <v>0</v>
      </c>
      <c r="AB223" s="117">
        <v>0</v>
      </c>
      <c r="AC223" s="117">
        <v>0</v>
      </c>
      <c r="AD223" s="117">
        <v>0</v>
      </c>
      <c r="AE223">
        <v>0</v>
      </c>
    </row>
    <row r="224" spans="1:31" x14ac:dyDescent="0.35">
      <c r="A224">
        <v>3444</v>
      </c>
      <c r="B224" t="s">
        <v>289</v>
      </c>
      <c r="C224" s="109">
        <v>3460</v>
      </c>
      <c r="D224" s="107">
        <v>247.29437244982799</v>
      </c>
      <c r="E224" s="112">
        <v>13.991422310679463</v>
      </c>
      <c r="F224">
        <v>0</v>
      </c>
      <c r="G224" s="117">
        <v>0</v>
      </c>
      <c r="H224" s="109">
        <v>0</v>
      </c>
      <c r="I224" s="109">
        <v>0</v>
      </c>
      <c r="J224" s="117">
        <v>0</v>
      </c>
      <c r="K224" s="109">
        <v>0</v>
      </c>
      <c r="L224" s="109">
        <v>0</v>
      </c>
      <c r="M224" s="117">
        <v>0</v>
      </c>
      <c r="N224" s="117">
        <v>0</v>
      </c>
      <c r="O224" s="117">
        <v>0</v>
      </c>
      <c r="P224" s="120">
        <v>0</v>
      </c>
      <c r="Q224" s="120">
        <v>0</v>
      </c>
      <c r="R224" s="120">
        <v>0</v>
      </c>
      <c r="S224" s="117">
        <v>0</v>
      </c>
      <c r="T224" s="117">
        <v>0</v>
      </c>
      <c r="U224" s="117">
        <v>0</v>
      </c>
      <c r="V224" s="117">
        <v>0</v>
      </c>
      <c r="W224" s="117">
        <v>0</v>
      </c>
      <c r="X224" s="117">
        <v>0</v>
      </c>
      <c r="Y224" s="117">
        <v>0</v>
      </c>
      <c r="Z224" s="117">
        <v>0</v>
      </c>
      <c r="AA224" s="117">
        <v>0</v>
      </c>
      <c r="AB224" s="117">
        <v>0</v>
      </c>
      <c r="AC224" s="117">
        <v>0</v>
      </c>
      <c r="AD224" s="117">
        <v>0</v>
      </c>
      <c r="AE224">
        <v>0</v>
      </c>
    </row>
    <row r="225" spans="1:31" x14ac:dyDescent="0.35">
      <c r="A225">
        <v>3479</v>
      </c>
      <c r="B225" t="s">
        <v>290</v>
      </c>
      <c r="C225" s="109">
        <v>3447</v>
      </c>
      <c r="D225" s="107">
        <v>46.711253203857403</v>
      </c>
      <c r="E225" s="112">
        <v>73.793781232042548</v>
      </c>
      <c r="F225">
        <v>0</v>
      </c>
      <c r="G225" s="117">
        <v>0</v>
      </c>
      <c r="H225" s="109">
        <v>0</v>
      </c>
      <c r="I225" s="109">
        <v>0</v>
      </c>
      <c r="J225" s="117">
        <v>0</v>
      </c>
      <c r="K225" s="109">
        <v>0</v>
      </c>
      <c r="L225" s="109">
        <v>0</v>
      </c>
      <c r="M225" s="117">
        <v>0</v>
      </c>
      <c r="N225" s="117">
        <v>0</v>
      </c>
      <c r="O225" s="117">
        <v>0</v>
      </c>
      <c r="P225" s="120">
        <v>0</v>
      </c>
      <c r="Q225" s="120">
        <v>0</v>
      </c>
      <c r="R225" s="120">
        <v>0</v>
      </c>
      <c r="S225" s="117">
        <v>0</v>
      </c>
      <c r="T225" s="117">
        <v>0</v>
      </c>
      <c r="U225" s="117">
        <v>0</v>
      </c>
      <c r="V225" s="117">
        <v>0</v>
      </c>
      <c r="W225" s="117">
        <v>0</v>
      </c>
      <c r="X225" s="117">
        <v>0</v>
      </c>
      <c r="Y225" s="117">
        <v>0</v>
      </c>
      <c r="Z225" s="117">
        <v>0</v>
      </c>
      <c r="AA225" s="117">
        <v>0</v>
      </c>
      <c r="AB225" s="117">
        <v>0</v>
      </c>
      <c r="AC225" s="117">
        <v>0</v>
      </c>
      <c r="AD225" s="117">
        <v>0</v>
      </c>
      <c r="AE225">
        <v>0</v>
      </c>
    </row>
    <row r="226" spans="1:31" x14ac:dyDescent="0.35">
      <c r="A226">
        <v>3484</v>
      </c>
      <c r="B226" t="s">
        <v>102</v>
      </c>
      <c r="C226" s="109">
        <v>138</v>
      </c>
      <c r="D226" s="107">
        <v>184.68195716643899</v>
      </c>
      <c r="E226" s="112">
        <v>0.74723054767949915</v>
      </c>
      <c r="F226">
        <v>1</v>
      </c>
      <c r="G226" s="117">
        <v>55200</v>
      </c>
      <c r="H226" s="109">
        <v>138</v>
      </c>
      <c r="I226" s="109">
        <v>0</v>
      </c>
      <c r="J226" s="117">
        <v>0</v>
      </c>
      <c r="K226" s="109">
        <v>0</v>
      </c>
      <c r="L226" s="109">
        <v>1</v>
      </c>
      <c r="M226" s="117">
        <v>55200</v>
      </c>
      <c r="N226" s="117">
        <v>138</v>
      </c>
      <c r="O226" s="117">
        <v>0</v>
      </c>
      <c r="P226" s="120">
        <v>0</v>
      </c>
      <c r="Q226" s="120">
        <v>0</v>
      </c>
      <c r="R226" s="120">
        <v>0</v>
      </c>
      <c r="S226" s="117">
        <v>55200</v>
      </c>
      <c r="T226" s="117">
        <v>54538</v>
      </c>
      <c r="U226" s="117">
        <v>54538</v>
      </c>
      <c r="V226" s="117">
        <v>51811</v>
      </c>
      <c r="W226" s="117">
        <v>2727</v>
      </c>
      <c r="X226" s="117">
        <v>54538</v>
      </c>
      <c r="Y226" s="117">
        <v>0</v>
      </c>
      <c r="Z226" s="117">
        <v>55163</v>
      </c>
      <c r="AA226" s="117">
        <v>-625</v>
      </c>
      <c r="AB226" s="117">
        <v>52405</v>
      </c>
      <c r="AC226" s="117">
        <v>2133</v>
      </c>
      <c r="AD226" s="117">
        <v>54538</v>
      </c>
      <c r="AE226">
        <v>0</v>
      </c>
    </row>
    <row r="227" spans="1:31" x14ac:dyDescent="0.35">
      <c r="A227">
        <v>3500</v>
      </c>
      <c r="B227" t="s">
        <v>291</v>
      </c>
      <c r="C227" s="109">
        <v>2304</v>
      </c>
      <c r="D227" s="107">
        <v>541.07229017853899</v>
      </c>
      <c r="E227" s="112">
        <v>4.2582110409678222</v>
      </c>
      <c r="F227">
        <v>0</v>
      </c>
      <c r="G227" s="117">
        <v>0</v>
      </c>
      <c r="H227" s="109">
        <v>0</v>
      </c>
      <c r="I227" s="109">
        <v>0</v>
      </c>
      <c r="J227" s="117">
        <v>0</v>
      </c>
      <c r="K227" s="109">
        <v>0</v>
      </c>
      <c r="L227" s="109">
        <v>0</v>
      </c>
      <c r="M227" s="117">
        <v>0</v>
      </c>
      <c r="N227" s="117">
        <v>0</v>
      </c>
      <c r="O227" s="117">
        <v>0</v>
      </c>
      <c r="P227" s="120">
        <v>0</v>
      </c>
      <c r="Q227" s="120">
        <v>0</v>
      </c>
      <c r="R227" s="120">
        <v>0</v>
      </c>
      <c r="S227" s="117">
        <v>0</v>
      </c>
      <c r="T227" s="117">
        <v>0</v>
      </c>
      <c r="U227" s="117">
        <v>0</v>
      </c>
      <c r="V227" s="117">
        <v>0</v>
      </c>
      <c r="W227" s="117">
        <v>0</v>
      </c>
      <c r="X227" s="117">
        <v>0</v>
      </c>
      <c r="Y227" s="117">
        <v>0</v>
      </c>
      <c r="Z227" s="117">
        <v>0</v>
      </c>
      <c r="AA227" s="117">
        <v>0</v>
      </c>
      <c r="AB227" s="117">
        <v>0</v>
      </c>
      <c r="AC227" s="117">
        <v>0</v>
      </c>
      <c r="AD227" s="117">
        <v>0</v>
      </c>
      <c r="AE227">
        <v>0</v>
      </c>
    </row>
    <row r="228" spans="1:31" x14ac:dyDescent="0.35">
      <c r="A228">
        <v>3510</v>
      </c>
      <c r="B228" t="s">
        <v>292</v>
      </c>
      <c r="C228" s="109">
        <v>408</v>
      </c>
      <c r="D228" s="107">
        <v>5.9648237285344603</v>
      </c>
      <c r="E228" s="112">
        <v>68.401015447986154</v>
      </c>
      <c r="F228">
        <v>0</v>
      </c>
      <c r="G228" s="117">
        <v>0</v>
      </c>
      <c r="H228" s="109">
        <v>0</v>
      </c>
      <c r="I228" s="109">
        <v>0</v>
      </c>
      <c r="J228" s="117">
        <v>0</v>
      </c>
      <c r="K228" s="109">
        <v>0</v>
      </c>
      <c r="L228" s="109">
        <v>0</v>
      </c>
      <c r="M228" s="117">
        <v>0</v>
      </c>
      <c r="N228" s="117">
        <v>0</v>
      </c>
      <c r="O228" s="117">
        <v>0</v>
      </c>
      <c r="P228" s="120">
        <v>0</v>
      </c>
      <c r="Q228" s="120">
        <v>0</v>
      </c>
      <c r="R228" s="120">
        <v>0</v>
      </c>
      <c r="S228" s="117">
        <v>0</v>
      </c>
      <c r="T228" s="117">
        <v>0</v>
      </c>
      <c r="U228" s="117">
        <v>0</v>
      </c>
      <c r="V228" s="117">
        <v>0</v>
      </c>
      <c r="W228" s="117">
        <v>0</v>
      </c>
      <c r="X228" s="117">
        <v>0</v>
      </c>
      <c r="Y228" s="117">
        <v>0</v>
      </c>
      <c r="Z228" s="117">
        <v>0</v>
      </c>
      <c r="AA228" s="117">
        <v>0</v>
      </c>
      <c r="AB228" s="117">
        <v>0</v>
      </c>
      <c r="AC228" s="117">
        <v>0</v>
      </c>
      <c r="AD228" s="117">
        <v>0</v>
      </c>
      <c r="AE228">
        <v>0</v>
      </c>
    </row>
    <row r="229" spans="1:31" x14ac:dyDescent="0.35">
      <c r="A229">
        <v>3514</v>
      </c>
      <c r="B229" t="s">
        <v>293</v>
      </c>
      <c r="C229" s="109">
        <v>255</v>
      </c>
      <c r="D229" s="107">
        <v>12.5577247355765</v>
      </c>
      <c r="E229" s="112">
        <v>20.30622627661009</v>
      </c>
      <c r="F229">
        <v>0</v>
      </c>
      <c r="G229" s="117">
        <v>0</v>
      </c>
      <c r="H229" s="109">
        <v>0</v>
      </c>
      <c r="I229" s="109">
        <v>0</v>
      </c>
      <c r="J229" s="117">
        <v>0</v>
      </c>
      <c r="K229" s="109">
        <v>0</v>
      </c>
      <c r="L229" s="109">
        <v>0</v>
      </c>
      <c r="M229" s="117">
        <v>0</v>
      </c>
      <c r="N229" s="117">
        <v>0</v>
      </c>
      <c r="O229" s="117">
        <v>0</v>
      </c>
      <c r="P229" s="120">
        <v>0</v>
      </c>
      <c r="Q229" s="120">
        <v>0</v>
      </c>
      <c r="R229" s="120">
        <v>0</v>
      </c>
      <c r="S229" s="117">
        <v>0</v>
      </c>
      <c r="T229" s="117">
        <v>0</v>
      </c>
      <c r="U229" s="117">
        <v>0</v>
      </c>
      <c r="V229" s="117">
        <v>0</v>
      </c>
      <c r="W229" s="117">
        <v>0</v>
      </c>
      <c r="X229" s="117">
        <v>0</v>
      </c>
      <c r="Y229" s="117">
        <v>0</v>
      </c>
      <c r="Z229" s="117">
        <v>0</v>
      </c>
      <c r="AA229" s="117">
        <v>0</v>
      </c>
      <c r="AB229" s="117">
        <v>0</v>
      </c>
      <c r="AC229" s="117">
        <v>0</v>
      </c>
      <c r="AD229" s="117">
        <v>0</v>
      </c>
      <c r="AE229">
        <v>0</v>
      </c>
    </row>
    <row r="230" spans="1:31" x14ac:dyDescent="0.35">
      <c r="A230">
        <v>3528</v>
      </c>
      <c r="B230" t="s">
        <v>294</v>
      </c>
      <c r="C230" s="109">
        <v>852</v>
      </c>
      <c r="D230" s="107">
        <v>12.800867684974101</v>
      </c>
      <c r="E230" s="112">
        <v>66.557988174512076</v>
      </c>
      <c r="F230">
        <v>0</v>
      </c>
      <c r="G230" s="117">
        <v>0</v>
      </c>
      <c r="H230" s="109">
        <v>0</v>
      </c>
      <c r="I230" s="109">
        <v>0</v>
      </c>
      <c r="J230" s="117">
        <v>0</v>
      </c>
      <c r="K230" s="109">
        <v>0</v>
      </c>
      <c r="L230" s="109">
        <v>0</v>
      </c>
      <c r="M230" s="117">
        <v>0</v>
      </c>
      <c r="N230" s="117">
        <v>0</v>
      </c>
      <c r="O230" s="117">
        <v>0</v>
      </c>
      <c r="P230" s="120">
        <v>0</v>
      </c>
      <c r="Q230" s="120">
        <v>0</v>
      </c>
      <c r="R230" s="120">
        <v>0</v>
      </c>
      <c r="S230" s="117">
        <v>0</v>
      </c>
      <c r="T230" s="117">
        <v>0</v>
      </c>
      <c r="U230" s="117">
        <v>0</v>
      </c>
      <c r="V230" s="117">
        <v>0</v>
      </c>
      <c r="W230" s="117">
        <v>0</v>
      </c>
      <c r="X230" s="117">
        <v>0</v>
      </c>
      <c r="Y230" s="117">
        <v>0</v>
      </c>
      <c r="Z230" s="117">
        <v>0</v>
      </c>
      <c r="AA230" s="117">
        <v>0</v>
      </c>
      <c r="AB230" s="117">
        <v>0</v>
      </c>
      <c r="AC230" s="117">
        <v>0</v>
      </c>
      <c r="AD230" s="117">
        <v>0</v>
      </c>
      <c r="AE230">
        <v>0</v>
      </c>
    </row>
    <row r="231" spans="1:31" x14ac:dyDescent="0.35">
      <c r="A231">
        <v>3542</v>
      </c>
      <c r="B231" t="s">
        <v>435</v>
      </c>
      <c r="C231" s="109">
        <v>261</v>
      </c>
      <c r="D231" s="107">
        <v>11.177487231794901</v>
      </c>
      <c r="E231" s="112">
        <v>23.350507550352901</v>
      </c>
      <c r="F231">
        <v>0</v>
      </c>
      <c r="G231" s="117">
        <v>0</v>
      </c>
      <c r="H231" s="109">
        <v>0</v>
      </c>
      <c r="I231" s="109">
        <v>0</v>
      </c>
      <c r="J231" s="117">
        <v>0</v>
      </c>
      <c r="K231" s="109">
        <v>0</v>
      </c>
      <c r="L231" s="109">
        <v>0</v>
      </c>
      <c r="M231" s="117">
        <v>0</v>
      </c>
      <c r="N231" s="117">
        <v>0</v>
      </c>
      <c r="O231" s="117">
        <v>0</v>
      </c>
      <c r="P231" s="120">
        <v>0</v>
      </c>
      <c r="Q231" s="120">
        <v>0</v>
      </c>
      <c r="R231" s="120">
        <v>0</v>
      </c>
      <c r="S231" s="117">
        <v>0</v>
      </c>
      <c r="T231" s="117">
        <v>0</v>
      </c>
      <c r="U231" s="117">
        <v>0</v>
      </c>
      <c r="V231" s="117">
        <v>0</v>
      </c>
      <c r="W231" s="117">
        <v>0</v>
      </c>
      <c r="X231" s="117">
        <v>0</v>
      </c>
      <c r="Y231" s="117">
        <v>0</v>
      </c>
      <c r="Z231" s="117">
        <v>0</v>
      </c>
      <c r="AA231" s="117">
        <v>0</v>
      </c>
      <c r="AB231" s="117">
        <v>0</v>
      </c>
      <c r="AC231" s="117">
        <v>0</v>
      </c>
      <c r="AD231" s="117">
        <v>0</v>
      </c>
      <c r="AE231">
        <v>0</v>
      </c>
    </row>
    <row r="232" spans="1:31" x14ac:dyDescent="0.35">
      <c r="A232">
        <v>3549</v>
      </c>
      <c r="B232" t="s">
        <v>436</v>
      </c>
      <c r="C232" s="109">
        <v>7313</v>
      </c>
      <c r="D232" s="107">
        <v>77.885975057228094</v>
      </c>
      <c r="E232" s="112">
        <v>93.893669490901857</v>
      </c>
      <c r="F232">
        <v>0</v>
      </c>
      <c r="G232" s="117">
        <v>0</v>
      </c>
      <c r="H232" s="109">
        <v>0</v>
      </c>
      <c r="I232" s="109">
        <v>0</v>
      </c>
      <c r="J232" s="117">
        <v>0</v>
      </c>
      <c r="K232" s="109">
        <v>0</v>
      </c>
      <c r="L232" s="109">
        <v>0</v>
      </c>
      <c r="M232" s="117">
        <v>0</v>
      </c>
      <c r="N232" s="117">
        <v>0</v>
      </c>
      <c r="O232" s="117">
        <v>0</v>
      </c>
      <c r="P232" s="120">
        <v>0</v>
      </c>
      <c r="Q232" s="120">
        <v>0</v>
      </c>
      <c r="R232" s="120">
        <v>0</v>
      </c>
      <c r="S232" s="117">
        <v>0</v>
      </c>
      <c r="T232" s="117">
        <v>0</v>
      </c>
      <c r="U232" s="117">
        <v>0</v>
      </c>
      <c r="V232" s="117">
        <v>0</v>
      </c>
      <c r="W232" s="117">
        <v>0</v>
      </c>
      <c r="X232" s="117">
        <v>0</v>
      </c>
      <c r="Y232" s="117">
        <v>0</v>
      </c>
      <c r="Z232" s="117">
        <v>0</v>
      </c>
      <c r="AA232" s="117">
        <v>0</v>
      </c>
      <c r="AB232" s="117">
        <v>0</v>
      </c>
      <c r="AC232" s="117">
        <v>0</v>
      </c>
      <c r="AD232" s="117">
        <v>0</v>
      </c>
      <c r="AE232">
        <v>0</v>
      </c>
    </row>
    <row r="233" spans="1:31" x14ac:dyDescent="0.35">
      <c r="A233">
        <v>3612</v>
      </c>
      <c r="B233" t="s">
        <v>295</v>
      </c>
      <c r="C233" s="109">
        <v>3433</v>
      </c>
      <c r="D233" s="107">
        <v>121.202396629285</v>
      </c>
      <c r="E233" s="112">
        <v>28.324522414357244</v>
      </c>
      <c r="F233">
        <v>0</v>
      </c>
      <c r="G233" s="117">
        <v>0</v>
      </c>
      <c r="H233" s="109">
        <v>0</v>
      </c>
      <c r="I233" s="109">
        <v>0</v>
      </c>
      <c r="J233" s="117">
        <v>0</v>
      </c>
      <c r="K233" s="109">
        <v>0</v>
      </c>
      <c r="L233" s="109">
        <v>0</v>
      </c>
      <c r="M233" s="117">
        <v>0</v>
      </c>
      <c r="N233" s="117">
        <v>0</v>
      </c>
      <c r="O233" s="117">
        <v>0</v>
      </c>
      <c r="P233" s="120">
        <v>0</v>
      </c>
      <c r="Q233" s="120">
        <v>0</v>
      </c>
      <c r="R233" s="120">
        <v>0</v>
      </c>
      <c r="S233" s="117">
        <v>0</v>
      </c>
      <c r="T233" s="117">
        <v>0</v>
      </c>
      <c r="U233" s="117">
        <v>0</v>
      </c>
      <c r="V233" s="117">
        <v>0</v>
      </c>
      <c r="W233" s="117">
        <v>0</v>
      </c>
      <c r="X233" s="117">
        <v>0</v>
      </c>
      <c r="Y233" s="117">
        <v>0</v>
      </c>
      <c r="Z233" s="117">
        <v>0</v>
      </c>
      <c r="AA233" s="117">
        <v>0</v>
      </c>
      <c r="AB233" s="117">
        <v>0</v>
      </c>
      <c r="AC233" s="117">
        <v>0</v>
      </c>
      <c r="AD233" s="117">
        <v>0</v>
      </c>
      <c r="AE233">
        <v>0</v>
      </c>
    </row>
    <row r="234" spans="1:31" x14ac:dyDescent="0.35">
      <c r="A234">
        <v>3619</v>
      </c>
      <c r="B234" t="s">
        <v>296</v>
      </c>
      <c r="C234" s="109">
        <v>68046</v>
      </c>
      <c r="D234" s="107">
        <v>96.536476275179098</v>
      </c>
      <c r="E234" s="112">
        <v>704.87345949973928</v>
      </c>
      <c r="F234">
        <v>0</v>
      </c>
      <c r="G234" s="117">
        <v>0</v>
      </c>
      <c r="H234" s="109">
        <v>0</v>
      </c>
      <c r="I234" s="109">
        <v>0</v>
      </c>
      <c r="J234" s="117">
        <v>0</v>
      </c>
      <c r="K234" s="109">
        <v>0</v>
      </c>
      <c r="L234" s="109">
        <v>0</v>
      </c>
      <c r="M234" s="117">
        <v>0</v>
      </c>
      <c r="N234" s="117">
        <v>0</v>
      </c>
      <c r="O234" s="117">
        <v>0</v>
      </c>
      <c r="P234" s="120">
        <v>0</v>
      </c>
      <c r="Q234" s="120">
        <v>0</v>
      </c>
      <c r="R234" s="120">
        <v>0</v>
      </c>
      <c r="S234" s="117">
        <v>0</v>
      </c>
      <c r="T234" s="117">
        <v>0</v>
      </c>
      <c r="U234" s="117">
        <v>0</v>
      </c>
      <c r="V234" s="117">
        <v>0</v>
      </c>
      <c r="W234" s="117">
        <v>0</v>
      </c>
      <c r="X234" s="117">
        <v>0</v>
      </c>
      <c r="Y234" s="117">
        <v>0</v>
      </c>
      <c r="Z234" s="117">
        <v>0</v>
      </c>
      <c r="AA234" s="117">
        <v>0</v>
      </c>
      <c r="AB234" s="117">
        <v>0</v>
      </c>
      <c r="AC234" s="117">
        <v>0</v>
      </c>
      <c r="AD234" s="117">
        <v>0</v>
      </c>
      <c r="AE234">
        <v>0</v>
      </c>
    </row>
    <row r="235" spans="1:31" x14ac:dyDescent="0.35">
      <c r="A235">
        <v>3633</v>
      </c>
      <c r="B235" t="s">
        <v>437</v>
      </c>
      <c r="C235" s="109">
        <v>726</v>
      </c>
      <c r="D235" s="107">
        <v>134.523459480074</v>
      </c>
      <c r="E235" s="112">
        <v>5.3968282023518528</v>
      </c>
      <c r="F235">
        <v>1</v>
      </c>
      <c r="G235" s="117">
        <v>290400</v>
      </c>
      <c r="H235" s="109">
        <v>726</v>
      </c>
      <c r="I235" s="109">
        <v>0</v>
      </c>
      <c r="J235" s="117">
        <v>0</v>
      </c>
      <c r="K235" s="109">
        <v>0</v>
      </c>
      <c r="L235" s="109">
        <v>1</v>
      </c>
      <c r="M235" s="117">
        <v>290400</v>
      </c>
      <c r="N235" s="117">
        <v>726</v>
      </c>
      <c r="O235" s="117">
        <v>0</v>
      </c>
      <c r="P235" s="120">
        <v>0</v>
      </c>
      <c r="Q235" s="120">
        <v>0</v>
      </c>
      <c r="R235" s="120">
        <v>0</v>
      </c>
      <c r="S235" s="117">
        <v>290400</v>
      </c>
      <c r="T235" s="117">
        <v>286916</v>
      </c>
      <c r="U235" s="117">
        <v>286916</v>
      </c>
      <c r="V235" s="117">
        <v>272570</v>
      </c>
      <c r="W235" s="117">
        <v>14346</v>
      </c>
      <c r="X235" s="117">
        <v>286916</v>
      </c>
      <c r="Y235" s="117">
        <v>0</v>
      </c>
      <c r="Z235" s="117">
        <v>290203</v>
      </c>
      <c r="AA235" s="117">
        <v>-3287</v>
      </c>
      <c r="AB235" s="117">
        <v>275693</v>
      </c>
      <c r="AC235" s="117">
        <v>11223</v>
      </c>
      <c r="AD235" s="117">
        <v>286916</v>
      </c>
      <c r="AE235">
        <v>0</v>
      </c>
    </row>
    <row r="236" spans="1:31" x14ac:dyDescent="0.35">
      <c r="A236">
        <v>3640</v>
      </c>
      <c r="B236" t="s">
        <v>103</v>
      </c>
      <c r="C236" s="109">
        <v>558</v>
      </c>
      <c r="D236" s="107">
        <v>250.263750175583</v>
      </c>
      <c r="E236" s="112">
        <v>2.229647720089353</v>
      </c>
      <c r="F236">
        <v>1</v>
      </c>
      <c r="G236" s="117">
        <v>223200</v>
      </c>
      <c r="H236" s="109">
        <v>558</v>
      </c>
      <c r="I236" s="109">
        <v>0</v>
      </c>
      <c r="J236" s="117">
        <v>0</v>
      </c>
      <c r="K236" s="109">
        <v>0</v>
      </c>
      <c r="L236" s="109">
        <v>1</v>
      </c>
      <c r="M236" s="117">
        <v>223200</v>
      </c>
      <c r="N236" s="117">
        <v>558</v>
      </c>
      <c r="O236" s="117">
        <v>0</v>
      </c>
      <c r="P236" s="120">
        <v>0</v>
      </c>
      <c r="Q236" s="120">
        <v>0</v>
      </c>
      <c r="R236" s="120">
        <v>0</v>
      </c>
      <c r="S236" s="117">
        <v>223200</v>
      </c>
      <c r="T236" s="117">
        <v>220522</v>
      </c>
      <c r="U236" s="117">
        <v>220522</v>
      </c>
      <c r="V236" s="117">
        <v>209496</v>
      </c>
      <c r="W236" s="117">
        <v>11026</v>
      </c>
      <c r="X236" s="117">
        <v>220522</v>
      </c>
      <c r="Y236" s="117">
        <v>0</v>
      </c>
      <c r="Z236" s="117">
        <v>223048</v>
      </c>
      <c r="AA236" s="117">
        <v>-2526</v>
      </c>
      <c r="AB236" s="117">
        <v>211896</v>
      </c>
      <c r="AC236" s="117">
        <v>8626</v>
      </c>
      <c r="AD236" s="117">
        <v>220522</v>
      </c>
      <c r="AE236">
        <v>0</v>
      </c>
    </row>
    <row r="237" spans="1:31" x14ac:dyDescent="0.35">
      <c r="A237">
        <v>3647</v>
      </c>
      <c r="B237" t="s">
        <v>104</v>
      </c>
      <c r="C237" s="109">
        <v>720</v>
      </c>
      <c r="D237" s="107">
        <v>751.46881577143199</v>
      </c>
      <c r="E237" s="112">
        <v>0.95812359061217034</v>
      </c>
      <c r="F237">
        <v>1</v>
      </c>
      <c r="G237" s="117">
        <v>288000</v>
      </c>
      <c r="H237" s="109">
        <v>720</v>
      </c>
      <c r="I237" s="109">
        <v>0</v>
      </c>
      <c r="J237" s="117">
        <v>0</v>
      </c>
      <c r="K237" s="109">
        <v>0</v>
      </c>
      <c r="L237" s="109">
        <v>1</v>
      </c>
      <c r="M237" s="117">
        <v>288000</v>
      </c>
      <c r="N237" s="117">
        <v>720</v>
      </c>
      <c r="O237" s="117">
        <v>75200</v>
      </c>
      <c r="P237" s="120">
        <v>0</v>
      </c>
      <c r="Q237" s="120">
        <v>0</v>
      </c>
      <c r="R237" s="120">
        <v>0</v>
      </c>
      <c r="S237" s="117">
        <v>288000</v>
      </c>
      <c r="T237" s="117">
        <v>284545</v>
      </c>
      <c r="U237" s="117">
        <v>284545</v>
      </c>
      <c r="V237" s="117">
        <v>270318</v>
      </c>
      <c r="W237" s="117">
        <v>14227</v>
      </c>
      <c r="X237" s="117">
        <v>284545</v>
      </c>
      <c r="Y237" s="117">
        <v>0</v>
      </c>
      <c r="Z237" s="117">
        <v>287804</v>
      </c>
      <c r="AA237" s="117">
        <v>-3259</v>
      </c>
      <c r="AB237" s="117">
        <v>273414</v>
      </c>
      <c r="AC237" s="117">
        <v>11131</v>
      </c>
      <c r="AD237" s="117">
        <v>284545</v>
      </c>
      <c r="AE237">
        <v>0</v>
      </c>
    </row>
    <row r="238" spans="1:31" x14ac:dyDescent="0.35">
      <c r="A238">
        <v>3654</v>
      </c>
      <c r="B238" t="s">
        <v>105</v>
      </c>
      <c r="C238" s="109">
        <v>317</v>
      </c>
      <c r="D238" s="107">
        <v>418.37401899199602</v>
      </c>
      <c r="E238" s="112">
        <v>0.75769523347496537</v>
      </c>
      <c r="F238">
        <v>1</v>
      </c>
      <c r="G238" s="117">
        <v>126800</v>
      </c>
      <c r="H238" s="109">
        <v>317</v>
      </c>
      <c r="I238" s="109">
        <v>0</v>
      </c>
      <c r="J238" s="117">
        <v>0</v>
      </c>
      <c r="K238" s="109">
        <v>0</v>
      </c>
      <c r="L238" s="109">
        <v>1</v>
      </c>
      <c r="M238" s="117">
        <v>126800</v>
      </c>
      <c r="N238" s="117">
        <v>317</v>
      </c>
      <c r="O238" s="117">
        <v>0</v>
      </c>
      <c r="P238" s="120">
        <v>0</v>
      </c>
      <c r="Q238" s="120">
        <v>0</v>
      </c>
      <c r="R238" s="120">
        <v>0</v>
      </c>
      <c r="S238" s="117">
        <v>126800</v>
      </c>
      <c r="T238" s="117">
        <v>125279</v>
      </c>
      <c r="U238" s="117">
        <v>125279</v>
      </c>
      <c r="V238" s="117">
        <v>119015</v>
      </c>
      <c r="W238" s="117">
        <v>6264</v>
      </c>
      <c r="X238" s="117">
        <v>125279</v>
      </c>
      <c r="Y238" s="117">
        <v>0</v>
      </c>
      <c r="Z238" s="117">
        <v>126714</v>
      </c>
      <c r="AA238" s="117">
        <v>-1435</v>
      </c>
      <c r="AB238" s="117">
        <v>120378</v>
      </c>
      <c r="AC238" s="117">
        <v>4901</v>
      </c>
      <c r="AD238" s="117">
        <v>125279</v>
      </c>
      <c r="AE238">
        <v>0</v>
      </c>
    </row>
    <row r="239" spans="1:31" x14ac:dyDescent="0.35">
      <c r="A239">
        <v>3661</v>
      </c>
      <c r="B239" t="s">
        <v>106</v>
      </c>
      <c r="C239" s="109">
        <v>835</v>
      </c>
      <c r="D239" s="107">
        <v>101.018080523595</v>
      </c>
      <c r="E239" s="112">
        <v>8.2658470213653228</v>
      </c>
      <c r="F239">
        <v>0</v>
      </c>
      <c r="G239" s="117">
        <v>0</v>
      </c>
      <c r="H239" s="109">
        <v>0</v>
      </c>
      <c r="I239" s="109">
        <v>1</v>
      </c>
      <c r="J239" s="117">
        <v>83500</v>
      </c>
      <c r="K239" s="109">
        <v>835</v>
      </c>
      <c r="L239" s="109">
        <v>1</v>
      </c>
      <c r="M239" s="117">
        <v>83500</v>
      </c>
      <c r="N239" s="117">
        <v>835</v>
      </c>
      <c r="O239" s="117">
        <v>83800</v>
      </c>
      <c r="P239" s="120">
        <v>0</v>
      </c>
      <c r="Q239" s="120">
        <v>0</v>
      </c>
      <c r="R239" s="120">
        <v>0</v>
      </c>
      <c r="S239" s="117">
        <v>83500</v>
      </c>
      <c r="T239" s="117">
        <v>82498</v>
      </c>
      <c r="U239" s="117">
        <v>82498</v>
      </c>
      <c r="V239" s="117">
        <v>78373</v>
      </c>
      <c r="W239" s="117">
        <v>4125</v>
      </c>
      <c r="X239" s="117">
        <v>82498</v>
      </c>
      <c r="Y239" s="117">
        <v>0</v>
      </c>
      <c r="Z239" s="117">
        <v>83443</v>
      </c>
      <c r="AA239" s="117">
        <v>-945</v>
      </c>
      <c r="AB239" s="117">
        <v>79271</v>
      </c>
      <c r="AC239" s="117">
        <v>3227</v>
      </c>
      <c r="AD239" s="117">
        <v>82498</v>
      </c>
      <c r="AE239">
        <v>0</v>
      </c>
    </row>
    <row r="240" spans="1:31" x14ac:dyDescent="0.35">
      <c r="A240">
        <v>3668</v>
      </c>
      <c r="B240" t="s">
        <v>107</v>
      </c>
      <c r="C240" s="109">
        <v>953</v>
      </c>
      <c r="D240" s="107">
        <v>186.675375548066</v>
      </c>
      <c r="E240" s="112">
        <v>5.105118964952168</v>
      </c>
      <c r="F240">
        <v>0</v>
      </c>
      <c r="G240" s="117">
        <v>0</v>
      </c>
      <c r="H240" s="109">
        <v>0</v>
      </c>
      <c r="I240" s="109">
        <v>1</v>
      </c>
      <c r="J240" s="117">
        <v>95300</v>
      </c>
      <c r="K240" s="109">
        <v>953</v>
      </c>
      <c r="L240" s="109">
        <v>1</v>
      </c>
      <c r="M240" s="117">
        <v>95300</v>
      </c>
      <c r="N240" s="117">
        <v>953</v>
      </c>
      <c r="O240" s="117">
        <v>93500</v>
      </c>
      <c r="P240" s="120">
        <v>0</v>
      </c>
      <c r="Q240" s="120">
        <v>0</v>
      </c>
      <c r="R240" s="120">
        <v>0</v>
      </c>
      <c r="S240" s="117">
        <v>95300</v>
      </c>
      <c r="T240" s="117">
        <v>94157</v>
      </c>
      <c r="U240" s="117">
        <v>94157</v>
      </c>
      <c r="V240" s="117">
        <v>89449</v>
      </c>
      <c r="W240" s="117">
        <v>4708</v>
      </c>
      <c r="X240" s="117">
        <v>94157</v>
      </c>
      <c r="Y240" s="117">
        <v>0</v>
      </c>
      <c r="Z240" s="117">
        <v>95235</v>
      </c>
      <c r="AA240" s="117">
        <v>-1078</v>
      </c>
      <c r="AB240" s="117">
        <v>90473</v>
      </c>
      <c r="AC240" s="117">
        <v>3684</v>
      </c>
      <c r="AD240" s="117">
        <v>94157</v>
      </c>
      <c r="AE240">
        <v>0</v>
      </c>
    </row>
    <row r="241" spans="1:31" x14ac:dyDescent="0.35">
      <c r="A241">
        <v>3675</v>
      </c>
      <c r="B241" t="s">
        <v>297</v>
      </c>
      <c r="C241" s="109">
        <v>3173</v>
      </c>
      <c r="D241" s="107">
        <v>23.8992867170554</v>
      </c>
      <c r="E241" s="112">
        <v>132.76546859181499</v>
      </c>
      <c r="F241">
        <v>0</v>
      </c>
      <c r="G241" s="117">
        <v>0</v>
      </c>
      <c r="H241" s="109">
        <v>0</v>
      </c>
      <c r="I241" s="109">
        <v>0</v>
      </c>
      <c r="J241" s="117">
        <v>0</v>
      </c>
      <c r="K241" s="109">
        <v>0</v>
      </c>
      <c r="L241" s="109">
        <v>0</v>
      </c>
      <c r="M241" s="117">
        <v>0</v>
      </c>
      <c r="N241" s="117">
        <v>0</v>
      </c>
      <c r="O241" s="117">
        <v>0</v>
      </c>
      <c r="P241" s="120">
        <v>0</v>
      </c>
      <c r="Q241" s="120">
        <v>0</v>
      </c>
      <c r="R241" s="120">
        <v>0</v>
      </c>
      <c r="S241" s="117">
        <v>0</v>
      </c>
      <c r="T241" s="117">
        <v>0</v>
      </c>
      <c r="U241" s="117">
        <v>0</v>
      </c>
      <c r="V241" s="117">
        <v>0</v>
      </c>
      <c r="W241" s="117">
        <v>0</v>
      </c>
      <c r="X241" s="117">
        <v>0</v>
      </c>
      <c r="Y241" s="117">
        <v>0</v>
      </c>
      <c r="Z241" s="117">
        <v>0</v>
      </c>
      <c r="AA241" s="117">
        <v>0</v>
      </c>
      <c r="AB241" s="117">
        <v>0</v>
      </c>
      <c r="AC241" s="117">
        <v>0</v>
      </c>
      <c r="AD241" s="117">
        <v>0</v>
      </c>
      <c r="AE241">
        <v>0</v>
      </c>
    </row>
    <row r="242" spans="1:31" x14ac:dyDescent="0.35">
      <c r="A242">
        <v>3682</v>
      </c>
      <c r="B242" t="s">
        <v>298</v>
      </c>
      <c r="C242" s="109">
        <v>2312</v>
      </c>
      <c r="D242" s="107">
        <v>159.89053174027299</v>
      </c>
      <c r="E242" s="112">
        <v>14.459893120848612</v>
      </c>
      <c r="F242">
        <v>0</v>
      </c>
      <c r="G242" s="117">
        <v>0</v>
      </c>
      <c r="H242" s="109">
        <v>0</v>
      </c>
      <c r="I242" s="109">
        <v>0</v>
      </c>
      <c r="J242" s="117">
        <v>0</v>
      </c>
      <c r="K242" s="109">
        <v>0</v>
      </c>
      <c r="L242" s="109">
        <v>0</v>
      </c>
      <c r="M242" s="117">
        <v>0</v>
      </c>
      <c r="N242" s="117">
        <v>0</v>
      </c>
      <c r="O242" s="117">
        <v>0</v>
      </c>
      <c r="P242" s="120">
        <v>0</v>
      </c>
      <c r="Q242" s="120">
        <v>0</v>
      </c>
      <c r="R242" s="120">
        <v>0</v>
      </c>
      <c r="S242" s="117">
        <v>0</v>
      </c>
      <c r="T242" s="117">
        <v>0</v>
      </c>
      <c r="U242" s="117">
        <v>0</v>
      </c>
      <c r="V242" s="117">
        <v>0</v>
      </c>
      <c r="W242" s="117">
        <v>0</v>
      </c>
      <c r="X242" s="117">
        <v>0</v>
      </c>
      <c r="Y242" s="117">
        <v>0</v>
      </c>
      <c r="Z242" s="117">
        <v>0</v>
      </c>
      <c r="AA242" s="117">
        <v>0</v>
      </c>
      <c r="AB242" s="117">
        <v>0</v>
      </c>
      <c r="AC242" s="117">
        <v>0</v>
      </c>
      <c r="AD242" s="117">
        <v>0</v>
      </c>
      <c r="AE242">
        <v>0</v>
      </c>
    </row>
    <row r="243" spans="1:31" x14ac:dyDescent="0.35">
      <c r="A243">
        <v>3689</v>
      </c>
      <c r="B243" t="s">
        <v>108</v>
      </c>
      <c r="C243" s="109">
        <v>690</v>
      </c>
      <c r="D243" s="107">
        <v>177.93727795977</v>
      </c>
      <c r="E243" s="112">
        <v>3.8777709084433827</v>
      </c>
      <c r="F243">
        <v>1</v>
      </c>
      <c r="G243" s="117">
        <v>276000</v>
      </c>
      <c r="H243" s="109">
        <v>690</v>
      </c>
      <c r="I243" s="109">
        <v>0</v>
      </c>
      <c r="J243" s="117">
        <v>0</v>
      </c>
      <c r="K243" s="109">
        <v>0</v>
      </c>
      <c r="L243" s="109">
        <v>1</v>
      </c>
      <c r="M243" s="117">
        <v>276000</v>
      </c>
      <c r="N243" s="117">
        <v>690</v>
      </c>
      <c r="O243" s="117">
        <v>0</v>
      </c>
      <c r="P243" s="120">
        <v>0</v>
      </c>
      <c r="Q243" s="120">
        <v>0</v>
      </c>
      <c r="R243" s="120">
        <v>0</v>
      </c>
      <c r="S243" s="117">
        <v>276000</v>
      </c>
      <c r="T243" s="117">
        <v>272689</v>
      </c>
      <c r="U243" s="117">
        <v>272689</v>
      </c>
      <c r="V243" s="117">
        <v>259055</v>
      </c>
      <c r="W243" s="117">
        <v>13634</v>
      </c>
      <c r="X243" s="117">
        <v>272689</v>
      </c>
      <c r="Y243" s="117">
        <v>0</v>
      </c>
      <c r="Z243" s="117">
        <v>275813</v>
      </c>
      <c r="AA243" s="117">
        <v>-3124</v>
      </c>
      <c r="AB243" s="117">
        <v>262022</v>
      </c>
      <c r="AC243" s="117">
        <v>10667</v>
      </c>
      <c r="AD243" s="117">
        <v>272689</v>
      </c>
      <c r="AE243">
        <v>0</v>
      </c>
    </row>
    <row r="244" spans="1:31" x14ac:dyDescent="0.35">
      <c r="A244">
        <v>3696</v>
      </c>
      <c r="B244" t="s">
        <v>109</v>
      </c>
      <c r="C244" s="109">
        <v>335</v>
      </c>
      <c r="D244" s="107">
        <v>64.724429109187696</v>
      </c>
      <c r="E244" s="112">
        <v>5.1757891820855999</v>
      </c>
      <c r="F244">
        <v>1</v>
      </c>
      <c r="G244" s="117">
        <v>134000</v>
      </c>
      <c r="H244" s="109">
        <v>335</v>
      </c>
      <c r="I244" s="109">
        <v>0</v>
      </c>
      <c r="J244" s="117">
        <v>0</v>
      </c>
      <c r="K244" s="109">
        <v>0</v>
      </c>
      <c r="L244" s="109">
        <v>1</v>
      </c>
      <c r="M244" s="117">
        <v>134000</v>
      </c>
      <c r="N244" s="117">
        <v>335</v>
      </c>
      <c r="O244" s="117">
        <v>0</v>
      </c>
      <c r="P244" s="120">
        <v>0</v>
      </c>
      <c r="Q244" s="120">
        <v>0</v>
      </c>
      <c r="R244" s="120">
        <v>0</v>
      </c>
      <c r="S244" s="117">
        <v>134000</v>
      </c>
      <c r="T244" s="117">
        <v>132392</v>
      </c>
      <c r="U244" s="117">
        <v>132392</v>
      </c>
      <c r="V244" s="117">
        <v>125772</v>
      </c>
      <c r="W244" s="117">
        <v>6620</v>
      </c>
      <c r="X244" s="117">
        <v>132392</v>
      </c>
      <c r="Y244" s="117">
        <v>0</v>
      </c>
      <c r="Z244" s="117">
        <v>133909</v>
      </c>
      <c r="AA244" s="117">
        <v>-1517</v>
      </c>
      <c r="AB244" s="117">
        <v>127214</v>
      </c>
      <c r="AC244" s="117">
        <v>5178</v>
      </c>
      <c r="AD244" s="117">
        <v>132392</v>
      </c>
      <c r="AE244">
        <v>0</v>
      </c>
    </row>
    <row r="245" spans="1:31" x14ac:dyDescent="0.35">
      <c r="A245">
        <v>3787</v>
      </c>
      <c r="B245" t="s">
        <v>299</v>
      </c>
      <c r="C245" s="109">
        <v>1995</v>
      </c>
      <c r="D245" s="107">
        <v>234.265748794644</v>
      </c>
      <c r="E245" s="112">
        <v>8.5159696211024229</v>
      </c>
      <c r="F245">
        <v>0</v>
      </c>
      <c r="G245" s="117">
        <v>0</v>
      </c>
      <c r="H245" s="109">
        <v>0</v>
      </c>
      <c r="I245" s="109">
        <v>0</v>
      </c>
      <c r="J245" s="117">
        <v>0</v>
      </c>
      <c r="K245" s="109">
        <v>0</v>
      </c>
      <c r="L245" s="109">
        <v>0</v>
      </c>
      <c r="M245" s="117">
        <v>0</v>
      </c>
      <c r="N245" s="117">
        <v>0</v>
      </c>
      <c r="O245" s="117">
        <v>0</v>
      </c>
      <c r="P245" s="120">
        <v>0</v>
      </c>
      <c r="Q245" s="120">
        <v>0</v>
      </c>
      <c r="R245" s="120">
        <v>0</v>
      </c>
      <c r="S245" s="117">
        <v>0</v>
      </c>
      <c r="T245" s="117">
        <v>0</v>
      </c>
      <c r="U245" s="117">
        <v>0</v>
      </c>
      <c r="V245" s="117">
        <v>0</v>
      </c>
      <c r="W245" s="117">
        <v>0</v>
      </c>
      <c r="X245" s="117">
        <v>0</v>
      </c>
      <c r="Y245" s="117">
        <v>0</v>
      </c>
      <c r="Z245" s="117">
        <v>0</v>
      </c>
      <c r="AA245" s="117">
        <v>0</v>
      </c>
      <c r="AB245" s="117">
        <v>0</v>
      </c>
      <c r="AC245" s="117">
        <v>0</v>
      </c>
      <c r="AD245" s="117">
        <v>0</v>
      </c>
      <c r="AE245">
        <v>0</v>
      </c>
    </row>
    <row r="246" spans="1:31" x14ac:dyDescent="0.35">
      <c r="A246">
        <v>3794</v>
      </c>
      <c r="B246" t="s">
        <v>300</v>
      </c>
      <c r="C246" s="109">
        <v>2307</v>
      </c>
      <c r="D246" s="107">
        <v>143.96293128128301</v>
      </c>
      <c r="E246" s="112">
        <v>16.024958504717102</v>
      </c>
      <c r="F246">
        <v>0</v>
      </c>
      <c r="G246" s="117">
        <v>0</v>
      </c>
      <c r="H246" s="109">
        <v>0</v>
      </c>
      <c r="I246" s="109">
        <v>0</v>
      </c>
      <c r="J246" s="117">
        <v>0</v>
      </c>
      <c r="K246" s="109">
        <v>0</v>
      </c>
      <c r="L246" s="109">
        <v>0</v>
      </c>
      <c r="M246" s="117">
        <v>0</v>
      </c>
      <c r="N246" s="117">
        <v>0</v>
      </c>
      <c r="O246" s="117">
        <v>0</v>
      </c>
      <c r="P246" s="120">
        <v>0</v>
      </c>
      <c r="Q246" s="120">
        <v>0</v>
      </c>
      <c r="R246" s="120">
        <v>0</v>
      </c>
      <c r="S246" s="117">
        <v>0</v>
      </c>
      <c r="T246" s="117">
        <v>0</v>
      </c>
      <c r="U246" s="117">
        <v>0</v>
      </c>
      <c r="V246" s="117">
        <v>0</v>
      </c>
      <c r="W246" s="117">
        <v>0</v>
      </c>
      <c r="X246" s="117">
        <v>0</v>
      </c>
      <c r="Y246" s="117">
        <v>0</v>
      </c>
      <c r="Z246" s="117">
        <v>0</v>
      </c>
      <c r="AA246" s="117">
        <v>0</v>
      </c>
      <c r="AB246" s="117">
        <v>0</v>
      </c>
      <c r="AC246" s="117">
        <v>0</v>
      </c>
      <c r="AD246" s="117">
        <v>0</v>
      </c>
      <c r="AE246">
        <v>0</v>
      </c>
    </row>
    <row r="247" spans="1:31" x14ac:dyDescent="0.35">
      <c r="A247">
        <v>3822</v>
      </c>
      <c r="B247" t="s">
        <v>301</v>
      </c>
      <c r="C247" s="109">
        <v>4724</v>
      </c>
      <c r="D247" s="107">
        <v>86.907895344208001</v>
      </c>
      <c r="E247" s="112">
        <v>54.356396289314034</v>
      </c>
      <c r="F247">
        <v>0</v>
      </c>
      <c r="G247" s="117">
        <v>0</v>
      </c>
      <c r="H247" s="109">
        <v>0</v>
      </c>
      <c r="I247" s="109">
        <v>0</v>
      </c>
      <c r="J247" s="117">
        <v>0</v>
      </c>
      <c r="K247" s="109">
        <v>0</v>
      </c>
      <c r="L247" s="109">
        <v>0</v>
      </c>
      <c r="M247" s="117">
        <v>0</v>
      </c>
      <c r="N247" s="117">
        <v>0</v>
      </c>
      <c r="O247" s="117">
        <v>0</v>
      </c>
      <c r="P247" s="120">
        <v>0</v>
      </c>
      <c r="Q247" s="120">
        <v>0</v>
      </c>
      <c r="R247" s="120">
        <v>0</v>
      </c>
      <c r="S247" s="117">
        <v>0</v>
      </c>
      <c r="T247" s="117">
        <v>0</v>
      </c>
      <c r="U247" s="117">
        <v>0</v>
      </c>
      <c r="V247" s="117">
        <v>0</v>
      </c>
      <c r="W247" s="117">
        <v>0</v>
      </c>
      <c r="X247" s="117">
        <v>0</v>
      </c>
      <c r="Y247" s="117">
        <v>0</v>
      </c>
      <c r="Z247" s="117">
        <v>0</v>
      </c>
      <c r="AA247" s="117">
        <v>0</v>
      </c>
      <c r="AB247" s="117">
        <v>0</v>
      </c>
      <c r="AC247" s="117">
        <v>0</v>
      </c>
      <c r="AD247" s="117">
        <v>0</v>
      </c>
      <c r="AE247">
        <v>0</v>
      </c>
    </row>
    <row r="248" spans="1:31" x14ac:dyDescent="0.35">
      <c r="A248">
        <v>3850</v>
      </c>
      <c r="B248" t="s">
        <v>110</v>
      </c>
      <c r="C248" s="109">
        <v>692</v>
      </c>
      <c r="D248" s="107">
        <v>198.66297507543999</v>
      </c>
      <c r="E248" s="112">
        <v>3.483286202359654</v>
      </c>
      <c r="F248">
        <v>1</v>
      </c>
      <c r="G248" s="117">
        <v>276800</v>
      </c>
      <c r="H248" s="109">
        <v>692</v>
      </c>
      <c r="I248" s="109">
        <v>0</v>
      </c>
      <c r="J248" s="117">
        <v>0</v>
      </c>
      <c r="K248" s="109">
        <v>0</v>
      </c>
      <c r="L248" s="109">
        <v>1</v>
      </c>
      <c r="M248" s="117">
        <v>276800</v>
      </c>
      <c r="N248" s="117">
        <v>692</v>
      </c>
      <c r="O248" s="117">
        <v>0</v>
      </c>
      <c r="P248" s="120">
        <v>0</v>
      </c>
      <c r="Q248" s="120">
        <v>0</v>
      </c>
      <c r="R248" s="120">
        <v>0</v>
      </c>
      <c r="S248" s="117">
        <v>276800</v>
      </c>
      <c r="T248" s="117">
        <v>273479</v>
      </c>
      <c r="U248" s="117">
        <v>273479</v>
      </c>
      <c r="V248" s="117">
        <v>259805</v>
      </c>
      <c r="W248" s="117">
        <v>13674</v>
      </c>
      <c r="X248" s="117">
        <v>273479</v>
      </c>
      <c r="Y248" s="117">
        <v>0</v>
      </c>
      <c r="Z248" s="117">
        <v>276612</v>
      </c>
      <c r="AA248" s="117">
        <v>-3133</v>
      </c>
      <c r="AB248" s="117">
        <v>262781</v>
      </c>
      <c r="AC248" s="117">
        <v>10698</v>
      </c>
      <c r="AD248" s="117">
        <v>273479</v>
      </c>
      <c r="AE248">
        <v>0</v>
      </c>
    </row>
    <row r="249" spans="1:31" x14ac:dyDescent="0.35">
      <c r="A249">
        <v>3857</v>
      </c>
      <c r="B249" t="s">
        <v>302</v>
      </c>
      <c r="C249" s="109">
        <v>4858</v>
      </c>
      <c r="D249" s="107">
        <v>43.328828943144998</v>
      </c>
      <c r="E249" s="112">
        <v>112.1193468296719</v>
      </c>
      <c r="F249">
        <v>0</v>
      </c>
      <c r="G249" s="117">
        <v>0</v>
      </c>
      <c r="H249" s="109">
        <v>0</v>
      </c>
      <c r="I249" s="109">
        <v>0</v>
      </c>
      <c r="J249" s="117">
        <v>0</v>
      </c>
      <c r="K249" s="109">
        <v>0</v>
      </c>
      <c r="L249" s="109">
        <v>0</v>
      </c>
      <c r="M249" s="117">
        <v>0</v>
      </c>
      <c r="N249" s="117">
        <v>0</v>
      </c>
      <c r="O249" s="117">
        <v>0</v>
      </c>
      <c r="P249" s="120">
        <v>0</v>
      </c>
      <c r="Q249" s="120">
        <v>0</v>
      </c>
      <c r="R249" s="120">
        <v>0</v>
      </c>
      <c r="S249" s="117">
        <v>0</v>
      </c>
      <c r="T249" s="117">
        <v>0</v>
      </c>
      <c r="U249" s="117">
        <v>0</v>
      </c>
      <c r="V249" s="117">
        <v>0</v>
      </c>
      <c r="W249" s="117">
        <v>0</v>
      </c>
      <c r="X249" s="117">
        <v>0</v>
      </c>
      <c r="Y249" s="117">
        <v>0</v>
      </c>
      <c r="Z249" s="117">
        <v>0</v>
      </c>
      <c r="AA249" s="117">
        <v>0</v>
      </c>
      <c r="AB249" s="117">
        <v>0</v>
      </c>
      <c r="AC249" s="117">
        <v>0</v>
      </c>
      <c r="AD249" s="117">
        <v>0</v>
      </c>
      <c r="AE249">
        <v>0</v>
      </c>
    </row>
    <row r="250" spans="1:31" x14ac:dyDescent="0.35">
      <c r="A250">
        <v>3862</v>
      </c>
      <c r="B250" t="s">
        <v>303</v>
      </c>
      <c r="C250" s="109">
        <v>359</v>
      </c>
      <c r="D250" s="107">
        <v>8.9147123634861707</v>
      </c>
      <c r="E250" s="112">
        <v>40.27050849901007</v>
      </c>
      <c r="F250">
        <v>0</v>
      </c>
      <c r="G250" s="117">
        <v>0</v>
      </c>
      <c r="H250" s="109">
        <v>0</v>
      </c>
      <c r="I250" s="109">
        <v>0</v>
      </c>
      <c r="J250" s="117">
        <v>0</v>
      </c>
      <c r="K250" s="109">
        <v>0</v>
      </c>
      <c r="L250" s="109">
        <v>0</v>
      </c>
      <c r="M250" s="117">
        <v>0</v>
      </c>
      <c r="N250" s="117">
        <v>0</v>
      </c>
      <c r="O250" s="117">
        <v>0</v>
      </c>
      <c r="P250" s="120">
        <v>0</v>
      </c>
      <c r="Q250" s="120">
        <v>0</v>
      </c>
      <c r="R250" s="120">
        <v>0</v>
      </c>
      <c r="S250" s="117">
        <v>0</v>
      </c>
      <c r="T250" s="117">
        <v>0</v>
      </c>
      <c r="U250" s="117">
        <v>0</v>
      </c>
      <c r="V250" s="117">
        <v>0</v>
      </c>
      <c r="W250" s="117">
        <v>0</v>
      </c>
      <c r="X250" s="117">
        <v>0</v>
      </c>
      <c r="Y250" s="117">
        <v>0</v>
      </c>
      <c r="Z250" s="117">
        <v>0</v>
      </c>
      <c r="AA250" s="117">
        <v>0</v>
      </c>
      <c r="AB250" s="117">
        <v>0</v>
      </c>
      <c r="AC250" s="117">
        <v>0</v>
      </c>
      <c r="AD250" s="117">
        <v>0</v>
      </c>
      <c r="AE250">
        <v>0</v>
      </c>
    </row>
    <row r="251" spans="1:31" x14ac:dyDescent="0.35">
      <c r="A251">
        <v>3871</v>
      </c>
      <c r="B251" t="s">
        <v>111</v>
      </c>
      <c r="C251" s="109">
        <v>725</v>
      </c>
      <c r="D251" s="107">
        <v>229.235544283346</v>
      </c>
      <c r="E251" s="112">
        <v>3.1626857966837187</v>
      </c>
      <c r="F251">
        <v>1</v>
      </c>
      <c r="G251" s="117">
        <v>290000</v>
      </c>
      <c r="H251" s="109">
        <v>725</v>
      </c>
      <c r="I251" s="109">
        <v>0</v>
      </c>
      <c r="J251" s="117">
        <v>0</v>
      </c>
      <c r="K251" s="109">
        <v>0</v>
      </c>
      <c r="L251" s="109">
        <v>1</v>
      </c>
      <c r="M251" s="117">
        <v>290000</v>
      </c>
      <c r="N251" s="117">
        <v>725</v>
      </c>
      <c r="O251" s="117">
        <v>0</v>
      </c>
      <c r="P251" s="120">
        <v>0</v>
      </c>
      <c r="Q251" s="120">
        <v>0</v>
      </c>
      <c r="R251" s="120">
        <v>0</v>
      </c>
      <c r="S251" s="117">
        <v>290000</v>
      </c>
      <c r="T251" s="117">
        <v>286521</v>
      </c>
      <c r="U251" s="117">
        <v>286521</v>
      </c>
      <c r="V251" s="117">
        <v>272195</v>
      </c>
      <c r="W251" s="117">
        <v>14326</v>
      </c>
      <c r="X251" s="117">
        <v>286521</v>
      </c>
      <c r="Y251" s="117">
        <v>0</v>
      </c>
      <c r="Z251" s="117">
        <v>289803</v>
      </c>
      <c r="AA251" s="117">
        <v>-3282</v>
      </c>
      <c r="AB251" s="117">
        <v>275313</v>
      </c>
      <c r="AC251" s="117">
        <v>11208</v>
      </c>
      <c r="AD251" s="117">
        <v>286521</v>
      </c>
      <c r="AE251">
        <v>0</v>
      </c>
    </row>
    <row r="252" spans="1:31" x14ac:dyDescent="0.35">
      <c r="A252">
        <v>3892</v>
      </c>
      <c r="B252" t="s">
        <v>438</v>
      </c>
      <c r="C252" s="109">
        <v>6843</v>
      </c>
      <c r="D252" s="107">
        <v>58.8982174109262</v>
      </c>
      <c r="E252" s="112">
        <v>116.18348229891515</v>
      </c>
      <c r="F252">
        <v>0</v>
      </c>
      <c r="G252" s="117">
        <v>0</v>
      </c>
      <c r="H252" s="109">
        <v>0</v>
      </c>
      <c r="I252" s="109">
        <v>0</v>
      </c>
      <c r="J252" s="117">
        <v>0</v>
      </c>
      <c r="K252" s="109">
        <v>0</v>
      </c>
      <c r="L252" s="109">
        <v>0</v>
      </c>
      <c r="M252" s="117">
        <v>0</v>
      </c>
      <c r="N252" s="117">
        <v>0</v>
      </c>
      <c r="O252" s="117">
        <v>0</v>
      </c>
      <c r="P252" s="120">
        <v>0</v>
      </c>
      <c r="Q252" s="120">
        <v>0</v>
      </c>
      <c r="R252" s="120">
        <v>0</v>
      </c>
      <c r="S252" s="117">
        <v>0</v>
      </c>
      <c r="T252" s="117">
        <v>0</v>
      </c>
      <c r="U252" s="117">
        <v>0</v>
      </c>
      <c r="V252" s="117">
        <v>0</v>
      </c>
      <c r="W252" s="117">
        <v>0</v>
      </c>
      <c r="X252" s="117">
        <v>0</v>
      </c>
      <c r="Y252" s="117">
        <v>0</v>
      </c>
      <c r="Z252" s="117">
        <v>0</v>
      </c>
      <c r="AA252" s="117">
        <v>0</v>
      </c>
      <c r="AB252" s="117">
        <v>0</v>
      </c>
      <c r="AC252" s="117">
        <v>0</v>
      </c>
      <c r="AD252" s="117">
        <v>0</v>
      </c>
      <c r="AE252">
        <v>0</v>
      </c>
    </row>
    <row r="253" spans="1:31" x14ac:dyDescent="0.35">
      <c r="A253">
        <v>3899</v>
      </c>
      <c r="B253" t="s">
        <v>112</v>
      </c>
      <c r="C253" s="109">
        <v>893</v>
      </c>
      <c r="D253" s="107">
        <v>273.00064407986298</v>
      </c>
      <c r="E253" s="112">
        <v>3.2710545537715427</v>
      </c>
      <c r="F253">
        <v>0</v>
      </c>
      <c r="G253" s="117">
        <v>0</v>
      </c>
      <c r="H253" s="109">
        <v>0</v>
      </c>
      <c r="I253" s="109">
        <v>1</v>
      </c>
      <c r="J253" s="117">
        <v>89300</v>
      </c>
      <c r="K253" s="109">
        <v>893</v>
      </c>
      <c r="L253" s="109">
        <v>1</v>
      </c>
      <c r="M253" s="117">
        <v>89300</v>
      </c>
      <c r="N253" s="117">
        <v>893</v>
      </c>
      <c r="O253" s="117">
        <v>86900</v>
      </c>
      <c r="P253" s="120">
        <v>0</v>
      </c>
      <c r="Q253" s="120">
        <v>0</v>
      </c>
      <c r="R253" s="120">
        <v>0</v>
      </c>
      <c r="S253" s="117">
        <v>89300</v>
      </c>
      <c r="T253" s="117">
        <v>88229</v>
      </c>
      <c r="U253" s="117">
        <v>88229</v>
      </c>
      <c r="V253" s="117">
        <v>83818</v>
      </c>
      <c r="W253" s="117">
        <v>4411</v>
      </c>
      <c r="X253" s="117">
        <v>88229</v>
      </c>
      <c r="Y253" s="117">
        <v>0</v>
      </c>
      <c r="Z253" s="117">
        <v>89239</v>
      </c>
      <c r="AA253" s="117">
        <v>-1010</v>
      </c>
      <c r="AB253" s="117">
        <v>84777</v>
      </c>
      <c r="AC253" s="117">
        <v>3452</v>
      </c>
      <c r="AD253" s="117">
        <v>88229</v>
      </c>
      <c r="AE253">
        <v>0</v>
      </c>
    </row>
    <row r="254" spans="1:31" x14ac:dyDescent="0.35">
      <c r="A254">
        <v>3906</v>
      </c>
      <c r="B254" t="s">
        <v>304</v>
      </c>
      <c r="C254" s="109">
        <v>1026</v>
      </c>
      <c r="D254" s="107">
        <v>162.664651858018</v>
      </c>
      <c r="E254" s="112">
        <v>6.3074551740690721</v>
      </c>
      <c r="F254">
        <v>0</v>
      </c>
      <c r="G254" s="117">
        <v>0</v>
      </c>
      <c r="H254" s="109">
        <v>0</v>
      </c>
      <c r="I254" s="109">
        <v>0</v>
      </c>
      <c r="J254" s="117">
        <v>0</v>
      </c>
      <c r="K254" s="109">
        <v>0</v>
      </c>
      <c r="L254" s="109">
        <v>0</v>
      </c>
      <c r="M254" s="117">
        <v>0</v>
      </c>
      <c r="N254" s="117">
        <v>0</v>
      </c>
      <c r="O254" s="117">
        <v>0</v>
      </c>
      <c r="P254" s="120">
        <v>0</v>
      </c>
      <c r="Q254" s="120">
        <v>0</v>
      </c>
      <c r="R254" s="120">
        <v>0</v>
      </c>
      <c r="S254" s="117">
        <v>0</v>
      </c>
      <c r="T254" s="117">
        <v>0</v>
      </c>
      <c r="U254" s="117">
        <v>0</v>
      </c>
      <c r="V254" s="117">
        <v>0</v>
      </c>
      <c r="W254" s="117">
        <v>0</v>
      </c>
      <c r="X254" s="117">
        <v>0</v>
      </c>
      <c r="Y254" s="117">
        <v>0</v>
      </c>
      <c r="Z254" s="117">
        <v>0</v>
      </c>
      <c r="AA254" s="117">
        <v>0</v>
      </c>
      <c r="AB254" s="117">
        <v>0</v>
      </c>
      <c r="AC254" s="117">
        <v>0</v>
      </c>
      <c r="AD254" s="117">
        <v>0</v>
      </c>
      <c r="AE254">
        <v>0</v>
      </c>
    </row>
    <row r="255" spans="1:31" x14ac:dyDescent="0.35">
      <c r="A255">
        <v>3920</v>
      </c>
      <c r="B255" t="s">
        <v>113</v>
      </c>
      <c r="C255" s="109">
        <v>303</v>
      </c>
      <c r="D255" s="107">
        <v>87.552090622534195</v>
      </c>
      <c r="E255" s="112">
        <v>3.4607968564261071</v>
      </c>
      <c r="F255">
        <v>1</v>
      </c>
      <c r="G255" s="117">
        <v>121200</v>
      </c>
      <c r="H255" s="109">
        <v>303</v>
      </c>
      <c r="I255" s="109">
        <v>0</v>
      </c>
      <c r="J255" s="117">
        <v>0</v>
      </c>
      <c r="K255" s="109">
        <v>0</v>
      </c>
      <c r="L255" s="109">
        <v>1</v>
      </c>
      <c r="M255" s="117">
        <v>121200</v>
      </c>
      <c r="N255" s="117">
        <v>303</v>
      </c>
      <c r="O255" s="117">
        <v>0</v>
      </c>
      <c r="P255" s="120">
        <v>0</v>
      </c>
      <c r="Q255" s="120">
        <v>0</v>
      </c>
      <c r="R255" s="120">
        <v>0</v>
      </c>
      <c r="S255" s="117">
        <v>121200</v>
      </c>
      <c r="T255" s="117">
        <v>119746</v>
      </c>
      <c r="U255" s="117">
        <v>119746</v>
      </c>
      <c r="V255" s="117">
        <v>113759</v>
      </c>
      <c r="W255" s="117">
        <v>5987</v>
      </c>
      <c r="X255" s="117">
        <v>119746</v>
      </c>
      <c r="Y255" s="117">
        <v>0</v>
      </c>
      <c r="Z255" s="117">
        <v>121118</v>
      </c>
      <c r="AA255" s="117">
        <v>-1372</v>
      </c>
      <c r="AB255" s="117">
        <v>115062</v>
      </c>
      <c r="AC255" s="117">
        <v>4684</v>
      </c>
      <c r="AD255" s="117">
        <v>119746</v>
      </c>
      <c r="AE255">
        <v>0</v>
      </c>
    </row>
    <row r="256" spans="1:31" x14ac:dyDescent="0.35">
      <c r="A256">
        <v>3925</v>
      </c>
      <c r="B256" t="s">
        <v>305</v>
      </c>
      <c r="C256" s="109">
        <v>4334</v>
      </c>
      <c r="D256" s="107">
        <v>34.624497750668901</v>
      </c>
      <c r="E256" s="112">
        <v>125.17149075227445</v>
      </c>
      <c r="F256">
        <v>0</v>
      </c>
      <c r="G256" s="117">
        <v>0</v>
      </c>
      <c r="H256" s="109">
        <v>0</v>
      </c>
      <c r="I256" s="109">
        <v>0</v>
      </c>
      <c r="J256" s="117">
        <v>0</v>
      </c>
      <c r="K256" s="109">
        <v>0</v>
      </c>
      <c r="L256" s="109">
        <v>0</v>
      </c>
      <c r="M256" s="117">
        <v>0</v>
      </c>
      <c r="N256" s="117">
        <v>0</v>
      </c>
      <c r="O256" s="117">
        <v>0</v>
      </c>
      <c r="P256" s="120">
        <v>0</v>
      </c>
      <c r="Q256" s="120">
        <v>0</v>
      </c>
      <c r="R256" s="120">
        <v>0</v>
      </c>
      <c r="S256" s="117">
        <v>0</v>
      </c>
      <c r="T256" s="117">
        <v>0</v>
      </c>
      <c r="U256" s="117">
        <v>0</v>
      </c>
      <c r="V256" s="117">
        <v>0</v>
      </c>
      <c r="W256" s="117">
        <v>0</v>
      </c>
      <c r="X256" s="117">
        <v>0</v>
      </c>
      <c r="Y256" s="117">
        <v>0</v>
      </c>
      <c r="Z256" s="117">
        <v>0</v>
      </c>
      <c r="AA256" s="117">
        <v>0</v>
      </c>
      <c r="AB256" s="117">
        <v>0</v>
      </c>
      <c r="AC256" s="117">
        <v>0</v>
      </c>
      <c r="AD256" s="117">
        <v>0</v>
      </c>
      <c r="AE256">
        <v>0</v>
      </c>
    </row>
    <row r="257" spans="1:31" x14ac:dyDescent="0.35">
      <c r="A257">
        <v>3934</v>
      </c>
      <c r="B257" t="s">
        <v>306</v>
      </c>
      <c r="C257" s="109">
        <v>888</v>
      </c>
      <c r="D257" s="107">
        <v>77.014144141776399</v>
      </c>
      <c r="E257" s="112">
        <v>11.530349520800602</v>
      </c>
      <c r="F257">
        <v>0</v>
      </c>
      <c r="G257" s="117">
        <v>0</v>
      </c>
      <c r="H257" s="109">
        <v>0</v>
      </c>
      <c r="I257" s="109">
        <v>0</v>
      </c>
      <c r="J257" s="117">
        <v>0</v>
      </c>
      <c r="K257" s="109">
        <v>0</v>
      </c>
      <c r="L257" s="109">
        <v>0</v>
      </c>
      <c r="M257" s="117">
        <v>0</v>
      </c>
      <c r="N257" s="117">
        <v>0</v>
      </c>
      <c r="O257" s="117">
        <v>0</v>
      </c>
      <c r="P257" s="120">
        <v>0</v>
      </c>
      <c r="Q257" s="120">
        <v>0</v>
      </c>
      <c r="R257" s="120">
        <v>0</v>
      </c>
      <c r="S257" s="117">
        <v>0</v>
      </c>
      <c r="T257" s="117">
        <v>0</v>
      </c>
      <c r="U257" s="117">
        <v>0</v>
      </c>
      <c r="V257" s="117">
        <v>0</v>
      </c>
      <c r="W257" s="117">
        <v>0</v>
      </c>
      <c r="X257" s="117">
        <v>0</v>
      </c>
      <c r="Y257" s="117">
        <v>0</v>
      </c>
      <c r="Z257" s="117">
        <v>0</v>
      </c>
      <c r="AA257" s="117">
        <v>0</v>
      </c>
      <c r="AB257" s="117">
        <v>0</v>
      </c>
      <c r="AC257" s="117">
        <v>0</v>
      </c>
      <c r="AD257" s="117">
        <v>0</v>
      </c>
      <c r="AE257">
        <v>0</v>
      </c>
    </row>
    <row r="258" spans="1:31" x14ac:dyDescent="0.35">
      <c r="A258">
        <v>3941</v>
      </c>
      <c r="B258" t="s">
        <v>307</v>
      </c>
      <c r="C258" s="109">
        <v>1142</v>
      </c>
      <c r="D258" s="107">
        <v>129.9375427718</v>
      </c>
      <c r="E258" s="112">
        <v>8.7888378958005458</v>
      </c>
      <c r="F258">
        <v>0</v>
      </c>
      <c r="G258" s="117">
        <v>0</v>
      </c>
      <c r="H258" s="109">
        <v>0</v>
      </c>
      <c r="I258" s="109">
        <v>0</v>
      </c>
      <c r="J258" s="117">
        <v>0</v>
      </c>
      <c r="K258" s="109">
        <v>0</v>
      </c>
      <c r="L258" s="109">
        <v>0</v>
      </c>
      <c r="M258" s="117">
        <v>0</v>
      </c>
      <c r="N258" s="117">
        <v>0</v>
      </c>
      <c r="O258" s="117">
        <v>0</v>
      </c>
      <c r="P258" s="120">
        <v>0</v>
      </c>
      <c r="Q258" s="120">
        <v>0</v>
      </c>
      <c r="R258" s="120">
        <v>0</v>
      </c>
      <c r="S258" s="117">
        <v>0</v>
      </c>
      <c r="T258" s="117">
        <v>0</v>
      </c>
      <c r="U258" s="117">
        <v>0</v>
      </c>
      <c r="V258" s="117">
        <v>0</v>
      </c>
      <c r="W258" s="117">
        <v>0</v>
      </c>
      <c r="X258" s="117">
        <v>0</v>
      </c>
      <c r="Y258" s="117">
        <v>0</v>
      </c>
      <c r="Z258" s="117">
        <v>0</v>
      </c>
      <c r="AA258" s="117">
        <v>0</v>
      </c>
      <c r="AB258" s="117">
        <v>0</v>
      </c>
      <c r="AC258" s="117">
        <v>0</v>
      </c>
      <c r="AD258" s="117">
        <v>0</v>
      </c>
      <c r="AE258">
        <v>0</v>
      </c>
    </row>
    <row r="259" spans="1:31" x14ac:dyDescent="0.35">
      <c r="A259">
        <v>3948</v>
      </c>
      <c r="B259" t="s">
        <v>114</v>
      </c>
      <c r="C259" s="109">
        <v>595</v>
      </c>
      <c r="D259" s="107">
        <v>119.95646503125</v>
      </c>
      <c r="E259" s="112">
        <v>4.9601328268967899</v>
      </c>
      <c r="F259">
        <v>1</v>
      </c>
      <c r="G259" s="117">
        <v>238000</v>
      </c>
      <c r="H259" s="109">
        <v>595</v>
      </c>
      <c r="I259" s="109">
        <v>0</v>
      </c>
      <c r="J259" s="117">
        <v>0</v>
      </c>
      <c r="K259" s="109">
        <v>0</v>
      </c>
      <c r="L259" s="109">
        <v>1</v>
      </c>
      <c r="M259" s="117">
        <v>238000</v>
      </c>
      <c r="N259" s="117">
        <v>595</v>
      </c>
      <c r="O259" s="117">
        <v>0</v>
      </c>
      <c r="P259" s="120">
        <v>0</v>
      </c>
      <c r="Q259" s="120">
        <v>0</v>
      </c>
      <c r="R259" s="120">
        <v>0</v>
      </c>
      <c r="S259" s="117">
        <v>238000</v>
      </c>
      <c r="T259" s="117">
        <v>235145</v>
      </c>
      <c r="U259" s="117">
        <v>235145</v>
      </c>
      <c r="V259" s="117">
        <v>223388</v>
      </c>
      <c r="W259" s="117">
        <v>11757</v>
      </c>
      <c r="X259" s="117">
        <v>235145</v>
      </c>
      <c r="Y259" s="117">
        <v>0</v>
      </c>
      <c r="Z259" s="117">
        <v>237838</v>
      </c>
      <c r="AA259" s="117">
        <v>-2693</v>
      </c>
      <c r="AB259" s="117">
        <v>225946</v>
      </c>
      <c r="AC259" s="117">
        <v>9199</v>
      </c>
      <c r="AD259" s="117">
        <v>235145</v>
      </c>
      <c r="AE259">
        <v>0</v>
      </c>
    </row>
    <row r="260" spans="1:31" x14ac:dyDescent="0.35">
      <c r="A260">
        <v>3955</v>
      </c>
      <c r="B260" t="s">
        <v>308</v>
      </c>
      <c r="C260" s="109">
        <v>2222</v>
      </c>
      <c r="D260" s="107">
        <v>152.569940551493</v>
      </c>
      <c r="E260" s="112">
        <v>14.563812451968975</v>
      </c>
      <c r="F260">
        <v>0</v>
      </c>
      <c r="G260" s="117">
        <v>0</v>
      </c>
      <c r="H260" s="109">
        <v>0</v>
      </c>
      <c r="I260" s="109">
        <v>0</v>
      </c>
      <c r="J260" s="117">
        <v>0</v>
      </c>
      <c r="K260" s="109">
        <v>0</v>
      </c>
      <c r="L260" s="109">
        <v>0</v>
      </c>
      <c r="M260" s="117">
        <v>0</v>
      </c>
      <c r="N260" s="117">
        <v>0</v>
      </c>
      <c r="O260" s="117">
        <v>0</v>
      </c>
      <c r="P260" s="120">
        <v>0</v>
      </c>
      <c r="Q260" s="120">
        <v>0</v>
      </c>
      <c r="R260" s="120">
        <v>0</v>
      </c>
      <c r="S260" s="117">
        <v>0</v>
      </c>
      <c r="T260" s="117">
        <v>0</v>
      </c>
      <c r="U260" s="117">
        <v>0</v>
      </c>
      <c r="V260" s="117">
        <v>0</v>
      </c>
      <c r="W260" s="117">
        <v>0</v>
      </c>
      <c r="X260" s="117">
        <v>0</v>
      </c>
      <c r="Y260" s="117">
        <v>0</v>
      </c>
      <c r="Z260" s="117">
        <v>0</v>
      </c>
      <c r="AA260" s="117">
        <v>0</v>
      </c>
      <c r="AB260" s="117">
        <v>0</v>
      </c>
      <c r="AC260" s="117">
        <v>0</v>
      </c>
      <c r="AD260" s="117">
        <v>0</v>
      </c>
      <c r="AE260">
        <v>0</v>
      </c>
    </row>
    <row r="261" spans="1:31" x14ac:dyDescent="0.35">
      <c r="A261">
        <v>3962</v>
      </c>
      <c r="B261" t="s">
        <v>309</v>
      </c>
      <c r="C261" s="109">
        <v>3679</v>
      </c>
      <c r="D261" s="107">
        <v>152.078794851357</v>
      </c>
      <c r="E261" s="112">
        <v>24.191406853242643</v>
      </c>
      <c r="F261">
        <v>0</v>
      </c>
      <c r="G261" s="117">
        <v>0</v>
      </c>
      <c r="H261" s="109">
        <v>0</v>
      </c>
      <c r="I261" s="109">
        <v>0</v>
      </c>
      <c r="J261" s="117">
        <v>0</v>
      </c>
      <c r="K261" s="109">
        <v>0</v>
      </c>
      <c r="L261" s="109">
        <v>0</v>
      </c>
      <c r="M261" s="117">
        <v>0</v>
      </c>
      <c r="N261" s="117">
        <v>0</v>
      </c>
      <c r="O261" s="117">
        <v>0</v>
      </c>
      <c r="P261" s="120">
        <v>0</v>
      </c>
      <c r="Q261" s="120">
        <v>0</v>
      </c>
      <c r="R261" s="120">
        <v>0</v>
      </c>
      <c r="S261" s="117">
        <v>0</v>
      </c>
      <c r="T261" s="117">
        <v>0</v>
      </c>
      <c r="U261" s="117">
        <v>0</v>
      </c>
      <c r="V261" s="117">
        <v>0</v>
      </c>
      <c r="W261" s="117">
        <v>0</v>
      </c>
      <c r="X261" s="117">
        <v>0</v>
      </c>
      <c r="Y261" s="117">
        <v>0</v>
      </c>
      <c r="Z261" s="117">
        <v>0</v>
      </c>
      <c r="AA261" s="117">
        <v>0</v>
      </c>
      <c r="AB261" s="117">
        <v>0</v>
      </c>
      <c r="AC261" s="117">
        <v>0</v>
      </c>
      <c r="AD261" s="117">
        <v>0</v>
      </c>
      <c r="AE261">
        <v>0</v>
      </c>
    </row>
    <row r="262" spans="1:31" x14ac:dyDescent="0.35">
      <c r="A262">
        <v>3969</v>
      </c>
      <c r="B262" t="s">
        <v>115</v>
      </c>
      <c r="C262" s="109">
        <v>347</v>
      </c>
      <c r="D262" s="107">
        <v>71.288940305152806</v>
      </c>
      <c r="E262" s="112">
        <v>4.867515192604408</v>
      </c>
      <c r="F262">
        <v>1</v>
      </c>
      <c r="G262" s="117">
        <v>138800</v>
      </c>
      <c r="H262" s="109">
        <v>347</v>
      </c>
      <c r="I262" s="109">
        <v>0</v>
      </c>
      <c r="J262" s="117">
        <v>0</v>
      </c>
      <c r="K262" s="109">
        <v>0</v>
      </c>
      <c r="L262" s="109">
        <v>1</v>
      </c>
      <c r="M262" s="117">
        <v>138800</v>
      </c>
      <c r="N262" s="117">
        <v>347</v>
      </c>
      <c r="O262" s="117">
        <v>0</v>
      </c>
      <c r="P262" s="120">
        <v>0</v>
      </c>
      <c r="Q262" s="120">
        <v>0</v>
      </c>
      <c r="R262" s="120">
        <v>0</v>
      </c>
      <c r="S262" s="117">
        <v>138800</v>
      </c>
      <c r="T262" s="117">
        <v>137135</v>
      </c>
      <c r="U262" s="117">
        <v>137135</v>
      </c>
      <c r="V262" s="117">
        <v>130278</v>
      </c>
      <c r="W262" s="117">
        <v>6857</v>
      </c>
      <c r="X262" s="117">
        <v>137135</v>
      </c>
      <c r="Y262" s="117">
        <v>0</v>
      </c>
      <c r="Z262" s="117">
        <v>138706</v>
      </c>
      <c r="AA262" s="117">
        <v>-1571</v>
      </c>
      <c r="AB262" s="117">
        <v>131771</v>
      </c>
      <c r="AC262" s="117">
        <v>5364</v>
      </c>
      <c r="AD262" s="117">
        <v>137135</v>
      </c>
      <c r="AE262">
        <v>0</v>
      </c>
    </row>
    <row r="263" spans="1:31" x14ac:dyDescent="0.35">
      <c r="A263">
        <v>3976</v>
      </c>
      <c r="B263" t="s">
        <v>310</v>
      </c>
      <c r="C263" s="109">
        <v>21</v>
      </c>
      <c r="D263" s="107">
        <v>1.2413353724214999</v>
      </c>
      <c r="E263" s="112">
        <v>16.917265443773541</v>
      </c>
      <c r="F263">
        <v>0</v>
      </c>
      <c r="G263" s="117">
        <v>0</v>
      </c>
      <c r="H263" s="109">
        <v>0</v>
      </c>
      <c r="I263" s="109">
        <v>0</v>
      </c>
      <c r="J263" s="117">
        <v>0</v>
      </c>
      <c r="K263" s="109">
        <v>0</v>
      </c>
      <c r="L263" s="109">
        <v>0</v>
      </c>
      <c r="M263" s="117">
        <v>0</v>
      </c>
      <c r="N263" s="117">
        <v>0</v>
      </c>
      <c r="O263" s="117">
        <v>0</v>
      </c>
      <c r="P263" s="120">
        <v>0</v>
      </c>
      <c r="Q263" s="120">
        <v>0</v>
      </c>
      <c r="R263" s="120">
        <v>0</v>
      </c>
      <c r="S263" s="117">
        <v>0</v>
      </c>
      <c r="T263" s="117">
        <v>0</v>
      </c>
      <c r="U263" s="117">
        <v>0</v>
      </c>
      <c r="V263" s="117">
        <v>0</v>
      </c>
      <c r="W263" s="117">
        <v>0</v>
      </c>
      <c r="X263" s="117">
        <v>0</v>
      </c>
      <c r="Y263" s="117">
        <v>0</v>
      </c>
      <c r="Z263" s="117">
        <v>0</v>
      </c>
      <c r="AA263" s="117">
        <v>0</v>
      </c>
      <c r="AB263" s="117">
        <v>0</v>
      </c>
      <c r="AC263" s="117">
        <v>0</v>
      </c>
      <c r="AD263" s="117">
        <v>0</v>
      </c>
      <c r="AE263">
        <v>0</v>
      </c>
    </row>
    <row r="264" spans="1:31" x14ac:dyDescent="0.35">
      <c r="A264">
        <v>3983</v>
      </c>
      <c r="B264" t="s">
        <v>311</v>
      </c>
      <c r="C264" s="109">
        <v>1383</v>
      </c>
      <c r="D264" s="107">
        <v>28.3637183578704</v>
      </c>
      <c r="E264" s="112">
        <v>48.75947442963674</v>
      </c>
      <c r="F264">
        <v>0</v>
      </c>
      <c r="G264" s="117">
        <v>0</v>
      </c>
      <c r="H264" s="109">
        <v>0</v>
      </c>
      <c r="I264" s="109">
        <v>0</v>
      </c>
      <c r="J264" s="117">
        <v>0</v>
      </c>
      <c r="K264" s="109">
        <v>0</v>
      </c>
      <c r="L264" s="109">
        <v>0</v>
      </c>
      <c r="M264" s="117">
        <v>0</v>
      </c>
      <c r="N264" s="117">
        <v>0</v>
      </c>
      <c r="O264" s="117">
        <v>0</v>
      </c>
      <c r="P264" s="120">
        <v>0</v>
      </c>
      <c r="Q264" s="120">
        <v>0</v>
      </c>
      <c r="R264" s="120">
        <v>0</v>
      </c>
      <c r="S264" s="117">
        <v>0</v>
      </c>
      <c r="T264" s="117">
        <v>0</v>
      </c>
      <c r="U264" s="117">
        <v>0</v>
      </c>
      <c r="V264" s="117">
        <v>0</v>
      </c>
      <c r="W264" s="117">
        <v>0</v>
      </c>
      <c r="X264" s="117">
        <v>0</v>
      </c>
      <c r="Y264" s="117">
        <v>0</v>
      </c>
      <c r="Z264" s="117">
        <v>0</v>
      </c>
      <c r="AA264" s="117">
        <v>0</v>
      </c>
      <c r="AB264" s="117">
        <v>0</v>
      </c>
      <c r="AC264" s="117">
        <v>0</v>
      </c>
      <c r="AD264" s="117">
        <v>0</v>
      </c>
      <c r="AE264">
        <v>0</v>
      </c>
    </row>
    <row r="265" spans="1:31" x14ac:dyDescent="0.35">
      <c r="A265">
        <v>3990</v>
      </c>
      <c r="B265" t="s">
        <v>116</v>
      </c>
      <c r="C265" s="109">
        <v>588</v>
      </c>
      <c r="D265" s="107">
        <v>147.799864693373</v>
      </c>
      <c r="E265" s="112">
        <v>3.9783527624999548</v>
      </c>
      <c r="F265">
        <v>1</v>
      </c>
      <c r="G265" s="117">
        <v>235200</v>
      </c>
      <c r="H265" s="109">
        <v>588</v>
      </c>
      <c r="I265" s="109">
        <v>0</v>
      </c>
      <c r="J265" s="117">
        <v>0</v>
      </c>
      <c r="K265" s="109">
        <v>0</v>
      </c>
      <c r="L265" s="109">
        <v>1</v>
      </c>
      <c r="M265" s="117">
        <v>235200</v>
      </c>
      <c r="N265" s="117">
        <v>588</v>
      </c>
      <c r="O265" s="117">
        <v>0</v>
      </c>
      <c r="P265" s="120">
        <v>0</v>
      </c>
      <c r="Q265" s="120">
        <v>0</v>
      </c>
      <c r="R265" s="120">
        <v>0</v>
      </c>
      <c r="S265" s="117">
        <v>235200</v>
      </c>
      <c r="T265" s="117">
        <v>232378</v>
      </c>
      <c r="U265" s="117">
        <v>232378</v>
      </c>
      <c r="V265" s="117">
        <v>220759</v>
      </c>
      <c r="W265" s="117">
        <v>11619</v>
      </c>
      <c r="X265" s="117">
        <v>232378</v>
      </c>
      <c r="Y265" s="117">
        <v>0</v>
      </c>
      <c r="Z265" s="117">
        <v>235040</v>
      </c>
      <c r="AA265" s="117">
        <v>-2662</v>
      </c>
      <c r="AB265" s="117">
        <v>223288</v>
      </c>
      <c r="AC265" s="117">
        <v>9090</v>
      </c>
      <c r="AD265" s="117">
        <v>232378</v>
      </c>
      <c r="AE265">
        <v>0</v>
      </c>
    </row>
    <row r="266" spans="1:31" x14ac:dyDescent="0.35">
      <c r="A266">
        <v>4011</v>
      </c>
      <c r="B266" t="s">
        <v>117</v>
      </c>
      <c r="C266" s="109">
        <v>72</v>
      </c>
      <c r="D266" s="107">
        <v>8.6837011593740705</v>
      </c>
      <c r="E266" s="112">
        <v>8.291395417526072</v>
      </c>
      <c r="F266">
        <v>1</v>
      </c>
      <c r="G266" s="117">
        <v>28800</v>
      </c>
      <c r="H266" s="109">
        <v>72</v>
      </c>
      <c r="I266" s="109">
        <v>0</v>
      </c>
      <c r="J266" s="117">
        <v>0</v>
      </c>
      <c r="K266" s="109">
        <v>0</v>
      </c>
      <c r="L266" s="109">
        <v>1</v>
      </c>
      <c r="M266" s="117">
        <v>28800</v>
      </c>
      <c r="N266" s="117">
        <v>72</v>
      </c>
      <c r="O266" s="117">
        <v>0</v>
      </c>
      <c r="P266" s="120">
        <v>0</v>
      </c>
      <c r="Q266" s="120">
        <v>0</v>
      </c>
      <c r="R266" s="120">
        <v>0</v>
      </c>
      <c r="S266" s="117">
        <v>28800</v>
      </c>
      <c r="T266" s="117">
        <v>28454</v>
      </c>
      <c r="U266" s="117">
        <v>28454</v>
      </c>
      <c r="V266" s="117">
        <v>27031</v>
      </c>
      <c r="W266" s="117">
        <v>1423</v>
      </c>
      <c r="X266" s="117">
        <v>28454</v>
      </c>
      <c r="Y266" s="117">
        <v>0</v>
      </c>
      <c r="Z266" s="117">
        <v>28780</v>
      </c>
      <c r="AA266" s="117">
        <v>-326</v>
      </c>
      <c r="AB266" s="117">
        <v>27341</v>
      </c>
      <c r="AC266" s="117">
        <v>1113</v>
      </c>
      <c r="AD266" s="117">
        <v>28454</v>
      </c>
      <c r="AE266">
        <v>0</v>
      </c>
    </row>
    <row r="267" spans="1:31" x14ac:dyDescent="0.35">
      <c r="A267">
        <v>4018</v>
      </c>
      <c r="B267" t="s">
        <v>439</v>
      </c>
      <c r="C267" s="109">
        <v>6213</v>
      </c>
      <c r="D267" s="107">
        <v>33.117164841636999</v>
      </c>
      <c r="E267" s="112">
        <v>187.60663932767042</v>
      </c>
      <c r="F267">
        <v>0</v>
      </c>
      <c r="G267" s="117">
        <v>0</v>
      </c>
      <c r="H267" s="109">
        <v>0</v>
      </c>
      <c r="I267" s="109">
        <v>0</v>
      </c>
      <c r="J267" s="117">
        <v>0</v>
      </c>
      <c r="K267" s="109">
        <v>0</v>
      </c>
      <c r="L267" s="109">
        <v>0</v>
      </c>
      <c r="M267" s="117">
        <v>0</v>
      </c>
      <c r="N267" s="117">
        <v>0</v>
      </c>
      <c r="O267" s="117">
        <v>0</v>
      </c>
      <c r="P267" s="120">
        <v>0</v>
      </c>
      <c r="Q267" s="120">
        <v>0</v>
      </c>
      <c r="R267" s="120">
        <v>0</v>
      </c>
      <c r="S267" s="117">
        <v>0</v>
      </c>
      <c r="T267" s="117">
        <v>0</v>
      </c>
      <c r="U267" s="117">
        <v>0</v>
      </c>
      <c r="V267" s="117">
        <v>0</v>
      </c>
      <c r="W267" s="117">
        <v>0</v>
      </c>
      <c r="X267" s="117">
        <v>0</v>
      </c>
      <c r="Y267" s="117">
        <v>0</v>
      </c>
      <c r="Z267" s="117">
        <v>0</v>
      </c>
      <c r="AA267" s="117">
        <v>0</v>
      </c>
      <c r="AB267" s="117">
        <v>0</v>
      </c>
      <c r="AC267" s="117">
        <v>0</v>
      </c>
      <c r="AD267" s="117">
        <v>0</v>
      </c>
      <c r="AE267">
        <v>0</v>
      </c>
    </row>
    <row r="268" spans="1:31" x14ac:dyDescent="0.35">
      <c r="A268">
        <v>4025</v>
      </c>
      <c r="B268" t="s">
        <v>118</v>
      </c>
      <c r="C268" s="109">
        <v>475</v>
      </c>
      <c r="D268" s="107">
        <v>61.774422373238302</v>
      </c>
      <c r="E268" s="112">
        <v>7.6892665564733447</v>
      </c>
      <c r="F268">
        <v>1</v>
      </c>
      <c r="G268" s="117">
        <v>190000</v>
      </c>
      <c r="H268" s="109">
        <v>475</v>
      </c>
      <c r="I268" s="109">
        <v>0</v>
      </c>
      <c r="J268" s="117">
        <v>0</v>
      </c>
      <c r="K268" s="109">
        <v>0</v>
      </c>
      <c r="L268" s="109">
        <v>1</v>
      </c>
      <c r="M268" s="117">
        <v>190000</v>
      </c>
      <c r="N268" s="117">
        <v>475</v>
      </c>
      <c r="O268" s="117">
        <v>0</v>
      </c>
      <c r="P268" s="120">
        <v>0</v>
      </c>
      <c r="Q268" s="120">
        <v>0</v>
      </c>
      <c r="R268" s="120">
        <v>0</v>
      </c>
      <c r="S268" s="117">
        <v>190000</v>
      </c>
      <c r="T268" s="117">
        <v>187721</v>
      </c>
      <c r="U268" s="117">
        <v>187721</v>
      </c>
      <c r="V268" s="117">
        <v>178335</v>
      </c>
      <c r="W268" s="117">
        <v>9386</v>
      </c>
      <c r="X268" s="117">
        <v>187721</v>
      </c>
      <c r="Y268" s="117">
        <v>0</v>
      </c>
      <c r="Z268" s="117">
        <v>183076</v>
      </c>
      <c r="AA268" s="117">
        <v>4645</v>
      </c>
      <c r="AB268" s="117">
        <v>173922</v>
      </c>
      <c r="AC268" s="117">
        <v>13799</v>
      </c>
      <c r="AD268" s="117">
        <v>187721</v>
      </c>
      <c r="AE268">
        <v>0</v>
      </c>
    </row>
    <row r="269" spans="1:31" x14ac:dyDescent="0.35">
      <c r="A269">
        <v>4060</v>
      </c>
      <c r="B269" t="s">
        <v>312</v>
      </c>
      <c r="C269" s="109">
        <v>5154</v>
      </c>
      <c r="D269" s="107">
        <v>120.753285799262</v>
      </c>
      <c r="E269" s="112">
        <v>42.682068366801325</v>
      </c>
      <c r="F269">
        <v>0</v>
      </c>
      <c r="G269" s="117">
        <v>0</v>
      </c>
      <c r="H269" s="109">
        <v>0</v>
      </c>
      <c r="I269" s="109">
        <v>0</v>
      </c>
      <c r="J269" s="117">
        <v>0</v>
      </c>
      <c r="K269" s="109">
        <v>0</v>
      </c>
      <c r="L269" s="109">
        <v>0</v>
      </c>
      <c r="M269" s="117">
        <v>0</v>
      </c>
      <c r="N269" s="117">
        <v>0</v>
      </c>
      <c r="O269" s="117">
        <v>0</v>
      </c>
      <c r="P269" s="120">
        <v>0</v>
      </c>
      <c r="Q269" s="120">
        <v>0</v>
      </c>
      <c r="R269" s="120">
        <v>0</v>
      </c>
      <c r="S269" s="117">
        <v>0</v>
      </c>
      <c r="T269" s="117">
        <v>0</v>
      </c>
      <c r="U269" s="117">
        <v>0</v>
      </c>
      <c r="V269" s="117">
        <v>0</v>
      </c>
      <c r="W269" s="117">
        <v>0</v>
      </c>
      <c r="X269" s="117">
        <v>0</v>
      </c>
      <c r="Y269" s="117">
        <v>0</v>
      </c>
      <c r="Z269" s="117">
        <v>0</v>
      </c>
      <c r="AA269" s="117">
        <v>0</v>
      </c>
      <c r="AB269" s="117">
        <v>0</v>
      </c>
      <c r="AC269" s="117">
        <v>0</v>
      </c>
      <c r="AD269" s="117">
        <v>0</v>
      </c>
      <c r="AE269">
        <v>0</v>
      </c>
    </row>
    <row r="270" spans="1:31" x14ac:dyDescent="0.35">
      <c r="A270">
        <v>4067</v>
      </c>
      <c r="B270" t="s">
        <v>440</v>
      </c>
      <c r="C270" s="109">
        <v>1027</v>
      </c>
      <c r="D270" s="107">
        <v>98.9615997961766</v>
      </c>
      <c r="E270" s="112">
        <v>10.37776270912385</v>
      </c>
      <c r="F270">
        <v>0</v>
      </c>
      <c r="G270" s="117">
        <v>0</v>
      </c>
      <c r="H270" s="109">
        <v>0</v>
      </c>
      <c r="I270" s="109">
        <v>0</v>
      </c>
      <c r="J270" s="117">
        <v>0</v>
      </c>
      <c r="K270" s="109">
        <v>0</v>
      </c>
      <c r="L270" s="109">
        <v>0</v>
      </c>
      <c r="M270" s="117">
        <v>0</v>
      </c>
      <c r="N270" s="117">
        <v>0</v>
      </c>
      <c r="O270" s="117">
        <v>0</v>
      </c>
      <c r="P270" s="120">
        <v>0</v>
      </c>
      <c r="Q270" s="120">
        <v>0</v>
      </c>
      <c r="R270" s="120">
        <v>0</v>
      </c>
      <c r="S270" s="117">
        <v>0</v>
      </c>
      <c r="T270" s="117">
        <v>0</v>
      </c>
      <c r="U270" s="117">
        <v>0</v>
      </c>
      <c r="V270" s="117">
        <v>0</v>
      </c>
      <c r="W270" s="117">
        <v>0</v>
      </c>
      <c r="X270" s="117">
        <v>0</v>
      </c>
      <c r="Y270" s="117">
        <v>0</v>
      </c>
      <c r="Z270" s="117">
        <v>0</v>
      </c>
      <c r="AA270" s="117">
        <v>0</v>
      </c>
      <c r="AB270" s="117">
        <v>0</v>
      </c>
      <c r="AC270" s="117">
        <v>0</v>
      </c>
      <c r="AD270" s="117">
        <v>0</v>
      </c>
      <c r="AE270">
        <v>0</v>
      </c>
    </row>
    <row r="271" spans="1:31" x14ac:dyDescent="0.35">
      <c r="A271">
        <v>4074</v>
      </c>
      <c r="B271" t="s">
        <v>441</v>
      </c>
      <c r="C271" s="109">
        <v>1752</v>
      </c>
      <c r="D271" s="107">
        <v>178.48527125621499</v>
      </c>
      <c r="E271" s="112">
        <v>9.8159360022766808</v>
      </c>
      <c r="F271">
        <v>0</v>
      </c>
      <c r="G271" s="117">
        <v>0</v>
      </c>
      <c r="H271" s="109">
        <v>0</v>
      </c>
      <c r="I271" s="109">
        <v>0</v>
      </c>
      <c r="J271" s="117">
        <v>0</v>
      </c>
      <c r="K271" s="109">
        <v>0</v>
      </c>
      <c r="L271" s="109">
        <v>0</v>
      </c>
      <c r="M271" s="117">
        <v>0</v>
      </c>
      <c r="N271" s="117">
        <v>0</v>
      </c>
      <c r="O271" s="117">
        <v>0</v>
      </c>
      <c r="P271" s="120">
        <v>0</v>
      </c>
      <c r="Q271" s="120">
        <v>0</v>
      </c>
      <c r="R271" s="120">
        <v>0</v>
      </c>
      <c r="S271" s="117">
        <v>0</v>
      </c>
      <c r="T271" s="117">
        <v>0</v>
      </c>
      <c r="U271" s="117">
        <v>0</v>
      </c>
      <c r="V271" s="117">
        <v>0</v>
      </c>
      <c r="W271" s="117">
        <v>0</v>
      </c>
      <c r="X271" s="117">
        <v>0</v>
      </c>
      <c r="Y271" s="117">
        <v>0</v>
      </c>
      <c r="Z271" s="117">
        <v>0</v>
      </c>
      <c r="AA271" s="117">
        <v>0</v>
      </c>
      <c r="AB271" s="117">
        <v>0</v>
      </c>
      <c r="AC271" s="117">
        <v>0</v>
      </c>
      <c r="AD271" s="117">
        <v>0</v>
      </c>
      <c r="AE271">
        <v>0</v>
      </c>
    </row>
    <row r="272" spans="1:31" x14ac:dyDescent="0.35">
      <c r="A272">
        <v>4088</v>
      </c>
      <c r="B272" t="s">
        <v>313</v>
      </c>
      <c r="C272" s="109">
        <v>1235</v>
      </c>
      <c r="D272" s="107">
        <v>97.498016569782195</v>
      </c>
      <c r="E272" s="112">
        <v>12.666924348313016</v>
      </c>
      <c r="F272">
        <v>0</v>
      </c>
      <c r="G272" s="117">
        <v>0</v>
      </c>
      <c r="H272" s="109">
        <v>0</v>
      </c>
      <c r="I272" s="109">
        <v>0</v>
      </c>
      <c r="J272" s="117">
        <v>0</v>
      </c>
      <c r="K272" s="109">
        <v>0</v>
      </c>
      <c r="L272" s="109">
        <v>0</v>
      </c>
      <c r="M272" s="117">
        <v>0</v>
      </c>
      <c r="N272" s="117">
        <v>0</v>
      </c>
      <c r="O272" s="117">
        <v>0</v>
      </c>
      <c r="P272" s="120">
        <v>0</v>
      </c>
      <c r="Q272" s="120">
        <v>0</v>
      </c>
      <c r="R272" s="120">
        <v>0</v>
      </c>
      <c r="S272" s="117">
        <v>0</v>
      </c>
      <c r="T272" s="117">
        <v>0</v>
      </c>
      <c r="U272" s="117">
        <v>0</v>
      </c>
      <c r="V272" s="117">
        <v>0</v>
      </c>
      <c r="W272" s="117">
        <v>0</v>
      </c>
      <c r="X272" s="117">
        <v>0</v>
      </c>
      <c r="Y272" s="117">
        <v>0</v>
      </c>
      <c r="Z272" s="117">
        <v>0</v>
      </c>
      <c r="AA272" s="117">
        <v>0</v>
      </c>
      <c r="AB272" s="117">
        <v>0</v>
      </c>
      <c r="AC272" s="117">
        <v>0</v>
      </c>
      <c r="AD272" s="117">
        <v>0</v>
      </c>
      <c r="AE272">
        <v>0</v>
      </c>
    </row>
    <row r="273" spans="1:31" x14ac:dyDescent="0.35">
      <c r="A273">
        <v>4095</v>
      </c>
      <c r="B273" t="s">
        <v>314</v>
      </c>
      <c r="C273" s="109">
        <v>2736</v>
      </c>
      <c r="D273" s="107">
        <v>14.192260141011801</v>
      </c>
      <c r="E273" s="112">
        <v>192.78113371764505</v>
      </c>
      <c r="F273">
        <v>0</v>
      </c>
      <c r="G273" s="117">
        <v>0</v>
      </c>
      <c r="H273" s="109">
        <v>0</v>
      </c>
      <c r="I273" s="109">
        <v>0</v>
      </c>
      <c r="J273" s="117">
        <v>0</v>
      </c>
      <c r="K273" s="109">
        <v>0</v>
      </c>
      <c r="L273" s="109">
        <v>0</v>
      </c>
      <c r="M273" s="117">
        <v>0</v>
      </c>
      <c r="N273" s="117">
        <v>0</v>
      </c>
      <c r="O273" s="117">
        <v>0</v>
      </c>
      <c r="P273" s="120">
        <v>0</v>
      </c>
      <c r="Q273" s="120">
        <v>0</v>
      </c>
      <c r="R273" s="120">
        <v>0</v>
      </c>
      <c r="S273" s="117">
        <v>0</v>
      </c>
      <c r="T273" s="117">
        <v>0</v>
      </c>
      <c r="U273" s="117">
        <v>0</v>
      </c>
      <c r="V273" s="117">
        <v>0</v>
      </c>
      <c r="W273" s="117">
        <v>0</v>
      </c>
      <c r="X273" s="117">
        <v>0</v>
      </c>
      <c r="Y273" s="117">
        <v>0</v>
      </c>
      <c r="Z273" s="117">
        <v>0</v>
      </c>
      <c r="AA273" s="117">
        <v>0</v>
      </c>
      <c r="AB273" s="117">
        <v>0</v>
      </c>
      <c r="AC273" s="117">
        <v>0</v>
      </c>
      <c r="AD273" s="117">
        <v>0</v>
      </c>
      <c r="AE273">
        <v>0</v>
      </c>
    </row>
    <row r="274" spans="1:31" x14ac:dyDescent="0.35">
      <c r="A274">
        <v>4137</v>
      </c>
      <c r="B274" t="s">
        <v>315</v>
      </c>
      <c r="C274" s="109">
        <v>930</v>
      </c>
      <c r="D274" s="107">
        <v>40.839769946468202</v>
      </c>
      <c r="E274" s="112">
        <v>22.771920635670128</v>
      </c>
      <c r="F274">
        <v>0</v>
      </c>
      <c r="G274" s="117">
        <v>0</v>
      </c>
      <c r="H274" s="109">
        <v>0</v>
      </c>
      <c r="I274" s="109">
        <v>0</v>
      </c>
      <c r="J274" s="117">
        <v>0</v>
      </c>
      <c r="K274" s="109">
        <v>0</v>
      </c>
      <c r="L274" s="109">
        <v>0</v>
      </c>
      <c r="M274" s="117">
        <v>0</v>
      </c>
      <c r="N274" s="117">
        <v>0</v>
      </c>
      <c r="O274" s="117">
        <v>0</v>
      </c>
      <c r="P274" s="120">
        <v>0</v>
      </c>
      <c r="Q274" s="120">
        <v>0</v>
      </c>
      <c r="R274" s="120">
        <v>0</v>
      </c>
      <c r="S274" s="117">
        <v>0</v>
      </c>
      <c r="T274" s="117">
        <v>0</v>
      </c>
      <c r="U274" s="117">
        <v>0</v>
      </c>
      <c r="V274" s="117">
        <v>0</v>
      </c>
      <c r="W274" s="117">
        <v>0</v>
      </c>
      <c r="X274" s="117">
        <v>0</v>
      </c>
      <c r="Y274" s="117">
        <v>0</v>
      </c>
      <c r="Z274" s="117">
        <v>0</v>
      </c>
      <c r="AA274" s="117">
        <v>0</v>
      </c>
      <c r="AB274" s="117">
        <v>0</v>
      </c>
      <c r="AC274" s="117">
        <v>0</v>
      </c>
      <c r="AD274" s="117">
        <v>0</v>
      </c>
      <c r="AE274">
        <v>0</v>
      </c>
    </row>
    <row r="275" spans="1:31" x14ac:dyDescent="0.35">
      <c r="A275">
        <v>4144</v>
      </c>
      <c r="B275" t="s">
        <v>316</v>
      </c>
      <c r="C275" s="109">
        <v>3878</v>
      </c>
      <c r="D275" s="107">
        <v>88.666583450684499</v>
      </c>
      <c r="E275" s="112">
        <v>43.736883153470174</v>
      </c>
      <c r="F275">
        <v>0</v>
      </c>
      <c r="G275" s="117">
        <v>0</v>
      </c>
      <c r="H275" s="109">
        <v>0</v>
      </c>
      <c r="I275" s="109">
        <v>0</v>
      </c>
      <c r="J275" s="117">
        <v>0</v>
      </c>
      <c r="K275" s="109">
        <v>0</v>
      </c>
      <c r="L275" s="109">
        <v>0</v>
      </c>
      <c r="M275" s="117">
        <v>0</v>
      </c>
      <c r="N275" s="117">
        <v>0</v>
      </c>
      <c r="O275" s="117">
        <v>0</v>
      </c>
      <c r="P275" s="120">
        <v>0</v>
      </c>
      <c r="Q275" s="120">
        <v>0</v>
      </c>
      <c r="R275" s="120">
        <v>0</v>
      </c>
      <c r="S275" s="117">
        <v>0</v>
      </c>
      <c r="T275" s="117">
        <v>0</v>
      </c>
      <c r="U275" s="117">
        <v>0</v>
      </c>
      <c r="V275" s="117">
        <v>0</v>
      </c>
      <c r="W275" s="117">
        <v>0</v>
      </c>
      <c r="X275" s="117">
        <v>0</v>
      </c>
      <c r="Y275" s="117">
        <v>0</v>
      </c>
      <c r="Z275" s="117">
        <v>0</v>
      </c>
      <c r="AA275" s="117">
        <v>0</v>
      </c>
      <c r="AB275" s="117">
        <v>0</v>
      </c>
      <c r="AC275" s="117">
        <v>0</v>
      </c>
      <c r="AD275" s="117">
        <v>0</v>
      </c>
      <c r="AE275">
        <v>0</v>
      </c>
    </row>
    <row r="276" spans="1:31" x14ac:dyDescent="0.35">
      <c r="A276">
        <v>4151</v>
      </c>
      <c r="B276" t="s">
        <v>119</v>
      </c>
      <c r="C276" s="109">
        <v>890</v>
      </c>
      <c r="D276" s="107">
        <v>124.595664235301</v>
      </c>
      <c r="E276" s="112">
        <v>7.1431057048600026</v>
      </c>
      <c r="F276">
        <v>0</v>
      </c>
      <c r="G276" s="117">
        <v>0</v>
      </c>
      <c r="H276" s="109">
        <v>0</v>
      </c>
      <c r="I276" s="109">
        <v>1</v>
      </c>
      <c r="J276" s="117">
        <v>89000</v>
      </c>
      <c r="K276" s="109">
        <v>890</v>
      </c>
      <c r="L276" s="109">
        <v>1</v>
      </c>
      <c r="M276" s="117">
        <v>89000</v>
      </c>
      <c r="N276" s="117">
        <v>890</v>
      </c>
      <c r="O276" s="117">
        <v>86200</v>
      </c>
      <c r="P276" s="120">
        <v>0</v>
      </c>
      <c r="Q276" s="120">
        <v>0</v>
      </c>
      <c r="R276" s="120">
        <v>0</v>
      </c>
      <c r="S276" s="117">
        <v>89000</v>
      </c>
      <c r="T276" s="117">
        <v>87932</v>
      </c>
      <c r="U276" s="117">
        <v>87932</v>
      </c>
      <c r="V276" s="117">
        <v>83535</v>
      </c>
      <c r="W276" s="117">
        <v>4397</v>
      </c>
      <c r="X276" s="117">
        <v>87932</v>
      </c>
      <c r="Y276" s="117">
        <v>0</v>
      </c>
      <c r="Z276" s="117">
        <v>88940</v>
      </c>
      <c r="AA276" s="117">
        <v>-1008</v>
      </c>
      <c r="AB276" s="117">
        <v>84493</v>
      </c>
      <c r="AC276" s="117">
        <v>3439</v>
      </c>
      <c r="AD276" s="117">
        <v>87932</v>
      </c>
      <c r="AE276">
        <v>0</v>
      </c>
    </row>
    <row r="277" spans="1:31" x14ac:dyDescent="0.35">
      <c r="A277">
        <v>4165</v>
      </c>
      <c r="B277" t="s">
        <v>317</v>
      </c>
      <c r="C277" s="109">
        <v>1536</v>
      </c>
      <c r="D277" s="107">
        <v>112.975930280966</v>
      </c>
      <c r="E277" s="112">
        <v>13.595816349376703</v>
      </c>
      <c r="F277">
        <v>0</v>
      </c>
      <c r="G277" s="117">
        <v>0</v>
      </c>
      <c r="H277" s="109">
        <v>0</v>
      </c>
      <c r="I277" s="109">
        <v>0</v>
      </c>
      <c r="J277" s="117">
        <v>0</v>
      </c>
      <c r="K277" s="109">
        <v>0</v>
      </c>
      <c r="L277" s="109">
        <v>0</v>
      </c>
      <c r="M277" s="117">
        <v>0</v>
      </c>
      <c r="N277" s="117">
        <v>0</v>
      </c>
      <c r="O277" s="117">
        <v>0</v>
      </c>
      <c r="P277" s="120">
        <v>0</v>
      </c>
      <c r="Q277" s="120">
        <v>0</v>
      </c>
      <c r="R277" s="120">
        <v>0</v>
      </c>
      <c r="S277" s="117">
        <v>0</v>
      </c>
      <c r="T277" s="117">
        <v>0</v>
      </c>
      <c r="U277" s="117">
        <v>0</v>
      </c>
      <c r="V277" s="117">
        <v>0</v>
      </c>
      <c r="W277" s="117">
        <v>0</v>
      </c>
      <c r="X277" s="117">
        <v>0</v>
      </c>
      <c r="Y277" s="117">
        <v>0</v>
      </c>
      <c r="Z277" s="117">
        <v>0</v>
      </c>
      <c r="AA277" s="117">
        <v>0</v>
      </c>
      <c r="AB277" s="117">
        <v>0</v>
      </c>
      <c r="AC277" s="117">
        <v>0</v>
      </c>
      <c r="AD277" s="117">
        <v>0</v>
      </c>
      <c r="AE277">
        <v>0</v>
      </c>
    </row>
    <row r="278" spans="1:31" x14ac:dyDescent="0.35">
      <c r="A278">
        <v>4179</v>
      </c>
      <c r="B278" t="s">
        <v>318</v>
      </c>
      <c r="C278" s="109">
        <v>9282</v>
      </c>
      <c r="D278" s="107">
        <v>105.454085616516</v>
      </c>
      <c r="E278" s="112">
        <v>88.019349328522111</v>
      </c>
      <c r="F278">
        <v>0</v>
      </c>
      <c r="G278" s="117">
        <v>0</v>
      </c>
      <c r="H278" s="109">
        <v>0</v>
      </c>
      <c r="I278" s="109">
        <v>0</v>
      </c>
      <c r="J278" s="117">
        <v>0</v>
      </c>
      <c r="K278" s="109">
        <v>0</v>
      </c>
      <c r="L278" s="109">
        <v>0</v>
      </c>
      <c r="M278" s="117">
        <v>0</v>
      </c>
      <c r="N278" s="117">
        <v>0</v>
      </c>
      <c r="O278" s="117">
        <v>0</v>
      </c>
      <c r="P278" s="120">
        <v>0</v>
      </c>
      <c r="Q278" s="120">
        <v>0</v>
      </c>
      <c r="R278" s="120">
        <v>0</v>
      </c>
      <c r="S278" s="117">
        <v>0</v>
      </c>
      <c r="T278" s="117">
        <v>0</v>
      </c>
      <c r="U278" s="117">
        <v>0</v>
      </c>
      <c r="V278" s="117">
        <v>0</v>
      </c>
      <c r="W278" s="117">
        <v>0</v>
      </c>
      <c r="X278" s="117">
        <v>0</v>
      </c>
      <c r="Y278" s="117">
        <v>0</v>
      </c>
      <c r="Z278" s="117">
        <v>0</v>
      </c>
      <c r="AA278" s="117">
        <v>0</v>
      </c>
      <c r="AB278" s="117">
        <v>0</v>
      </c>
      <c r="AC278" s="117">
        <v>0</v>
      </c>
      <c r="AD278" s="117">
        <v>0</v>
      </c>
      <c r="AE278">
        <v>0</v>
      </c>
    </row>
    <row r="279" spans="1:31" x14ac:dyDescent="0.35">
      <c r="A279">
        <v>4186</v>
      </c>
      <c r="B279" t="s">
        <v>120</v>
      </c>
      <c r="C279" s="109">
        <v>883</v>
      </c>
      <c r="D279" s="107">
        <v>288.18467779386202</v>
      </c>
      <c r="E279" s="112">
        <v>3.0640074509152369</v>
      </c>
      <c r="F279">
        <v>0</v>
      </c>
      <c r="G279" s="117">
        <v>0</v>
      </c>
      <c r="H279" s="109">
        <v>0</v>
      </c>
      <c r="I279" s="109">
        <v>1</v>
      </c>
      <c r="J279" s="117">
        <v>88300</v>
      </c>
      <c r="K279" s="109">
        <v>883</v>
      </c>
      <c r="L279" s="109">
        <v>1</v>
      </c>
      <c r="M279" s="117">
        <v>88300</v>
      </c>
      <c r="N279" s="117">
        <v>883</v>
      </c>
      <c r="O279" s="117">
        <v>86400</v>
      </c>
      <c r="P279" s="120">
        <v>0</v>
      </c>
      <c r="Q279" s="120">
        <v>0</v>
      </c>
      <c r="R279" s="120">
        <v>0</v>
      </c>
      <c r="S279" s="117">
        <v>88300</v>
      </c>
      <c r="T279" s="117">
        <v>87241</v>
      </c>
      <c r="U279" s="117">
        <v>87241</v>
      </c>
      <c r="V279" s="117">
        <v>82879</v>
      </c>
      <c r="W279" s="117">
        <v>4362</v>
      </c>
      <c r="X279" s="117">
        <v>87241</v>
      </c>
      <c r="Y279" s="117">
        <v>0</v>
      </c>
      <c r="Z279" s="117">
        <v>88240</v>
      </c>
      <c r="AA279" s="117">
        <v>-999</v>
      </c>
      <c r="AB279" s="117">
        <v>83828</v>
      </c>
      <c r="AC279" s="117">
        <v>3413</v>
      </c>
      <c r="AD279" s="117">
        <v>87241</v>
      </c>
      <c r="AE279">
        <v>0</v>
      </c>
    </row>
    <row r="280" spans="1:31" x14ac:dyDescent="0.35">
      <c r="A280">
        <v>4207</v>
      </c>
      <c r="B280" t="s">
        <v>121</v>
      </c>
      <c r="C280" s="109">
        <v>435</v>
      </c>
      <c r="D280" s="107">
        <v>157.98258291069101</v>
      </c>
      <c r="E280" s="112">
        <v>2.7534680848072313</v>
      </c>
      <c r="F280">
        <v>1</v>
      </c>
      <c r="G280" s="117">
        <v>174000</v>
      </c>
      <c r="H280" s="109">
        <v>435</v>
      </c>
      <c r="I280" s="109">
        <v>0</v>
      </c>
      <c r="J280" s="117">
        <v>0</v>
      </c>
      <c r="K280" s="109">
        <v>0</v>
      </c>
      <c r="L280" s="109">
        <v>1</v>
      </c>
      <c r="M280" s="117">
        <v>174000</v>
      </c>
      <c r="N280" s="117">
        <v>435</v>
      </c>
      <c r="O280" s="117">
        <v>0</v>
      </c>
      <c r="P280" s="120">
        <v>0</v>
      </c>
      <c r="Q280" s="120">
        <v>0</v>
      </c>
      <c r="R280" s="120">
        <v>0</v>
      </c>
      <c r="S280" s="117">
        <v>174000</v>
      </c>
      <c r="T280" s="117">
        <v>171913</v>
      </c>
      <c r="U280" s="117">
        <v>171913</v>
      </c>
      <c r="V280" s="117">
        <v>163317</v>
      </c>
      <c r="W280" s="117">
        <v>8596</v>
      </c>
      <c r="X280" s="117">
        <v>171913</v>
      </c>
      <c r="Y280" s="117">
        <v>0</v>
      </c>
      <c r="Z280" s="117">
        <v>173882</v>
      </c>
      <c r="AA280" s="117">
        <v>-1969</v>
      </c>
      <c r="AB280" s="117">
        <v>165188</v>
      </c>
      <c r="AC280" s="117">
        <v>6725</v>
      </c>
      <c r="AD280" s="117">
        <v>171913</v>
      </c>
      <c r="AE280">
        <v>0</v>
      </c>
    </row>
    <row r="281" spans="1:31" x14ac:dyDescent="0.35">
      <c r="A281">
        <v>4221</v>
      </c>
      <c r="B281" t="s">
        <v>319</v>
      </c>
      <c r="C281" s="109">
        <v>928</v>
      </c>
      <c r="D281" s="107">
        <v>80.500330327305505</v>
      </c>
      <c r="E281" s="112">
        <v>11.527903006445488</v>
      </c>
      <c r="F281">
        <v>0</v>
      </c>
      <c r="G281" s="117">
        <v>0</v>
      </c>
      <c r="H281" s="109">
        <v>0</v>
      </c>
      <c r="I281" s="109">
        <v>0</v>
      </c>
      <c r="J281" s="117">
        <v>0</v>
      </c>
      <c r="K281" s="109">
        <v>0</v>
      </c>
      <c r="L281" s="109">
        <v>0</v>
      </c>
      <c r="M281" s="117">
        <v>0</v>
      </c>
      <c r="N281" s="117">
        <v>0</v>
      </c>
      <c r="O281" s="117">
        <v>0</v>
      </c>
      <c r="P281" s="120">
        <v>0</v>
      </c>
      <c r="Q281" s="120">
        <v>0</v>
      </c>
      <c r="R281" s="120">
        <v>0</v>
      </c>
      <c r="S281" s="117">
        <v>0</v>
      </c>
      <c r="T281" s="117">
        <v>0</v>
      </c>
      <c r="U281" s="117">
        <v>0</v>
      </c>
      <c r="V281" s="117">
        <v>0</v>
      </c>
      <c r="W281" s="117">
        <v>0</v>
      </c>
      <c r="X281" s="117">
        <v>0</v>
      </c>
      <c r="Y281" s="117">
        <v>0</v>
      </c>
      <c r="Z281" s="117">
        <v>0</v>
      </c>
      <c r="AA281" s="117">
        <v>0</v>
      </c>
      <c r="AB281" s="117">
        <v>0</v>
      </c>
      <c r="AC281" s="117">
        <v>0</v>
      </c>
      <c r="AD281" s="117">
        <v>0</v>
      </c>
      <c r="AE281">
        <v>0</v>
      </c>
    </row>
    <row r="282" spans="1:31" x14ac:dyDescent="0.35">
      <c r="A282">
        <v>4228</v>
      </c>
      <c r="B282" t="s">
        <v>122</v>
      </c>
      <c r="C282" s="109">
        <v>857</v>
      </c>
      <c r="D282" s="107">
        <v>92.390760303340798</v>
      </c>
      <c r="E282" s="112">
        <v>9.2758193263727406</v>
      </c>
      <c r="F282">
        <v>0</v>
      </c>
      <c r="G282" s="117">
        <v>0</v>
      </c>
      <c r="H282" s="109">
        <v>0</v>
      </c>
      <c r="I282" s="109">
        <v>1</v>
      </c>
      <c r="J282" s="117">
        <v>85700</v>
      </c>
      <c r="K282" s="109">
        <v>857</v>
      </c>
      <c r="L282" s="109">
        <v>1</v>
      </c>
      <c r="M282" s="117">
        <v>85700</v>
      </c>
      <c r="N282" s="117">
        <v>857</v>
      </c>
      <c r="O282" s="117">
        <v>87300</v>
      </c>
      <c r="P282" s="120">
        <v>0</v>
      </c>
      <c r="Q282" s="120">
        <v>0</v>
      </c>
      <c r="R282" s="120">
        <v>0</v>
      </c>
      <c r="S282" s="117">
        <v>85700</v>
      </c>
      <c r="T282" s="117">
        <v>84672</v>
      </c>
      <c r="U282" s="117">
        <v>84672</v>
      </c>
      <c r="V282" s="117">
        <v>80438</v>
      </c>
      <c r="W282" s="117">
        <v>4234</v>
      </c>
      <c r="X282" s="117">
        <v>84672</v>
      </c>
      <c r="Y282" s="117">
        <v>0</v>
      </c>
      <c r="Z282" s="117">
        <v>85642</v>
      </c>
      <c r="AA282" s="117">
        <v>-970</v>
      </c>
      <c r="AB282" s="117">
        <v>81360</v>
      </c>
      <c r="AC282" s="117">
        <v>3312</v>
      </c>
      <c r="AD282" s="117">
        <v>84672</v>
      </c>
      <c r="AE282">
        <v>0</v>
      </c>
    </row>
    <row r="283" spans="1:31" x14ac:dyDescent="0.35">
      <c r="A283">
        <v>4235</v>
      </c>
      <c r="B283" t="s">
        <v>123</v>
      </c>
      <c r="C283" s="109">
        <v>157</v>
      </c>
      <c r="D283" s="107">
        <v>36.925212449053603</v>
      </c>
      <c r="E283" s="112">
        <v>4.2518374191242856</v>
      </c>
      <c r="F283">
        <v>1</v>
      </c>
      <c r="G283" s="117">
        <v>62800</v>
      </c>
      <c r="H283" s="109">
        <v>157</v>
      </c>
      <c r="I283" s="109">
        <v>0</v>
      </c>
      <c r="J283" s="117">
        <v>0</v>
      </c>
      <c r="K283" s="109">
        <v>0</v>
      </c>
      <c r="L283" s="109">
        <v>1</v>
      </c>
      <c r="M283" s="117">
        <v>62800</v>
      </c>
      <c r="N283" s="117">
        <v>157</v>
      </c>
      <c r="O283" s="117">
        <v>0</v>
      </c>
      <c r="P283" s="120">
        <v>0</v>
      </c>
      <c r="Q283" s="120">
        <v>0</v>
      </c>
      <c r="R283" s="120">
        <v>0</v>
      </c>
      <c r="S283" s="117">
        <v>62800</v>
      </c>
      <c r="T283" s="117">
        <v>62047</v>
      </c>
      <c r="U283" s="117">
        <v>62047</v>
      </c>
      <c r="V283" s="117">
        <v>58945</v>
      </c>
      <c r="W283" s="117">
        <v>3102</v>
      </c>
      <c r="X283" s="117">
        <v>62047</v>
      </c>
      <c r="Y283" s="117">
        <v>0</v>
      </c>
      <c r="Z283" s="117">
        <v>62757</v>
      </c>
      <c r="AA283" s="117">
        <v>-710</v>
      </c>
      <c r="AB283" s="117">
        <v>59619</v>
      </c>
      <c r="AC283" s="117">
        <v>2428</v>
      </c>
      <c r="AD283" s="117">
        <v>62047</v>
      </c>
      <c r="AE283">
        <v>0</v>
      </c>
    </row>
    <row r="284" spans="1:31" x14ac:dyDescent="0.35">
      <c r="A284">
        <v>4263</v>
      </c>
      <c r="B284" t="s">
        <v>124</v>
      </c>
      <c r="C284" s="109">
        <v>253</v>
      </c>
      <c r="D284" s="107">
        <v>221.90648111184501</v>
      </c>
      <c r="E284" s="112">
        <v>1.1401199222860159</v>
      </c>
      <c r="F284">
        <v>1</v>
      </c>
      <c r="G284" s="117">
        <v>101200</v>
      </c>
      <c r="H284" s="109">
        <v>253</v>
      </c>
      <c r="I284" s="109">
        <v>0</v>
      </c>
      <c r="J284" s="117">
        <v>0</v>
      </c>
      <c r="K284" s="109">
        <v>0</v>
      </c>
      <c r="L284" s="109">
        <v>1</v>
      </c>
      <c r="M284" s="117">
        <v>101200</v>
      </c>
      <c r="N284" s="117">
        <v>253</v>
      </c>
      <c r="O284" s="117">
        <v>0</v>
      </c>
      <c r="P284" s="120">
        <v>0</v>
      </c>
      <c r="Q284" s="120">
        <v>0</v>
      </c>
      <c r="R284" s="120">
        <v>0</v>
      </c>
      <c r="S284" s="117">
        <v>101200</v>
      </c>
      <c r="T284" s="117">
        <v>99986</v>
      </c>
      <c r="U284" s="117">
        <v>99986</v>
      </c>
      <c r="V284" s="117">
        <v>94987</v>
      </c>
      <c r="W284" s="117">
        <v>4999</v>
      </c>
      <c r="X284" s="117">
        <v>99986</v>
      </c>
      <c r="Y284" s="117">
        <v>0</v>
      </c>
      <c r="Z284" s="117">
        <v>101131</v>
      </c>
      <c r="AA284" s="117">
        <v>-1145</v>
      </c>
      <c r="AB284" s="117">
        <v>96074</v>
      </c>
      <c r="AC284" s="117">
        <v>3912</v>
      </c>
      <c r="AD284" s="117">
        <v>99986</v>
      </c>
      <c r="AE284">
        <v>0</v>
      </c>
    </row>
    <row r="285" spans="1:31" x14ac:dyDescent="0.35">
      <c r="A285">
        <v>4270</v>
      </c>
      <c r="B285" t="s">
        <v>125</v>
      </c>
      <c r="C285" s="109">
        <v>245</v>
      </c>
      <c r="D285" s="107">
        <v>81.148546449597603</v>
      </c>
      <c r="E285" s="112">
        <v>3.0191545100832164</v>
      </c>
      <c r="F285">
        <v>1</v>
      </c>
      <c r="G285" s="117">
        <v>98000</v>
      </c>
      <c r="H285" s="109">
        <v>245</v>
      </c>
      <c r="I285" s="109">
        <v>0</v>
      </c>
      <c r="J285" s="117">
        <v>0</v>
      </c>
      <c r="K285" s="109">
        <v>0</v>
      </c>
      <c r="L285" s="109">
        <v>1</v>
      </c>
      <c r="M285" s="117">
        <v>98000</v>
      </c>
      <c r="N285" s="117">
        <v>245</v>
      </c>
      <c r="O285" s="117">
        <v>0</v>
      </c>
      <c r="P285" s="120">
        <v>0</v>
      </c>
      <c r="Q285" s="120">
        <v>0</v>
      </c>
      <c r="R285" s="120">
        <v>0</v>
      </c>
      <c r="S285" s="117">
        <v>98000</v>
      </c>
      <c r="T285" s="117">
        <v>96824</v>
      </c>
      <c r="U285" s="117">
        <v>96824</v>
      </c>
      <c r="V285" s="117">
        <v>91983</v>
      </c>
      <c r="W285" s="117">
        <v>4841</v>
      </c>
      <c r="X285" s="117">
        <v>96824</v>
      </c>
      <c r="Y285" s="117">
        <v>0</v>
      </c>
      <c r="Z285" s="117">
        <v>97933</v>
      </c>
      <c r="AA285" s="117">
        <v>-1109</v>
      </c>
      <c r="AB285" s="117">
        <v>93036</v>
      </c>
      <c r="AC285" s="117">
        <v>3788</v>
      </c>
      <c r="AD285" s="117">
        <v>96824</v>
      </c>
      <c r="AE285">
        <v>0</v>
      </c>
    </row>
    <row r="286" spans="1:31" x14ac:dyDescent="0.35">
      <c r="A286">
        <v>4305</v>
      </c>
      <c r="B286" t="s">
        <v>320</v>
      </c>
      <c r="C286" s="109">
        <v>950</v>
      </c>
      <c r="D286" s="107">
        <v>88.227258909271498</v>
      </c>
      <c r="E286" s="112">
        <v>10.767647229944348</v>
      </c>
      <c r="F286">
        <v>0</v>
      </c>
      <c r="G286" s="117">
        <v>0</v>
      </c>
      <c r="H286" s="109">
        <v>0</v>
      </c>
      <c r="I286" s="109">
        <v>0</v>
      </c>
      <c r="J286" s="117">
        <v>0</v>
      </c>
      <c r="K286" s="109">
        <v>0</v>
      </c>
      <c r="L286" s="109">
        <v>0</v>
      </c>
      <c r="M286" s="117">
        <v>0</v>
      </c>
      <c r="N286" s="117">
        <v>0</v>
      </c>
      <c r="O286" s="117">
        <v>0</v>
      </c>
      <c r="P286" s="120">
        <v>0</v>
      </c>
      <c r="Q286" s="120">
        <v>0</v>
      </c>
      <c r="R286" s="120">
        <v>0</v>
      </c>
      <c r="S286" s="117">
        <v>0</v>
      </c>
      <c r="T286" s="117">
        <v>0</v>
      </c>
      <c r="U286" s="117">
        <v>0</v>
      </c>
      <c r="V286" s="117">
        <v>0</v>
      </c>
      <c r="W286" s="117">
        <v>0</v>
      </c>
      <c r="X286" s="117">
        <v>0</v>
      </c>
      <c r="Y286" s="117">
        <v>0</v>
      </c>
      <c r="Z286" s="117">
        <v>0</v>
      </c>
      <c r="AA286" s="117">
        <v>0</v>
      </c>
      <c r="AB286" s="117">
        <v>0</v>
      </c>
      <c r="AC286" s="117">
        <v>0</v>
      </c>
      <c r="AD286" s="117">
        <v>0</v>
      </c>
      <c r="AE286">
        <v>0</v>
      </c>
    </row>
    <row r="287" spans="1:31" x14ac:dyDescent="0.35">
      <c r="A287">
        <v>4312</v>
      </c>
      <c r="B287" t="s">
        <v>321</v>
      </c>
      <c r="C287" s="109">
        <v>2764</v>
      </c>
      <c r="D287" s="107">
        <v>15.8187487358725</v>
      </c>
      <c r="E287" s="112">
        <v>174.72936994896574</v>
      </c>
      <c r="F287">
        <v>0</v>
      </c>
      <c r="G287" s="117">
        <v>0</v>
      </c>
      <c r="H287" s="109">
        <v>0</v>
      </c>
      <c r="I287" s="109">
        <v>0</v>
      </c>
      <c r="J287" s="117">
        <v>0</v>
      </c>
      <c r="K287" s="109">
        <v>0</v>
      </c>
      <c r="L287" s="109">
        <v>0</v>
      </c>
      <c r="M287" s="117">
        <v>0</v>
      </c>
      <c r="N287" s="117">
        <v>0</v>
      </c>
      <c r="O287" s="117">
        <v>0</v>
      </c>
      <c r="P287" s="120">
        <v>0</v>
      </c>
      <c r="Q287" s="120">
        <v>0</v>
      </c>
      <c r="R287" s="120">
        <v>0</v>
      </c>
      <c r="S287" s="117">
        <v>0</v>
      </c>
      <c r="T287" s="117">
        <v>0</v>
      </c>
      <c r="U287" s="117">
        <v>0</v>
      </c>
      <c r="V287" s="117">
        <v>0</v>
      </c>
      <c r="W287" s="117">
        <v>0</v>
      </c>
      <c r="X287" s="117">
        <v>0</v>
      </c>
      <c r="Y287" s="117">
        <v>0</v>
      </c>
      <c r="Z287" s="117">
        <v>0</v>
      </c>
      <c r="AA287" s="117">
        <v>0</v>
      </c>
      <c r="AB287" s="117">
        <v>0</v>
      </c>
      <c r="AC287" s="117">
        <v>0</v>
      </c>
      <c r="AD287" s="117">
        <v>0</v>
      </c>
      <c r="AE287">
        <v>0</v>
      </c>
    </row>
    <row r="288" spans="1:31" x14ac:dyDescent="0.35">
      <c r="A288">
        <v>4330</v>
      </c>
      <c r="B288" t="s">
        <v>126</v>
      </c>
      <c r="C288" s="109">
        <v>106</v>
      </c>
      <c r="D288" s="107">
        <v>108.282901759937</v>
      </c>
      <c r="E288" s="112">
        <v>0.97891724618723097</v>
      </c>
      <c r="F288">
        <v>1</v>
      </c>
      <c r="G288" s="117">
        <v>42400</v>
      </c>
      <c r="H288" s="109">
        <v>106</v>
      </c>
      <c r="I288" s="109">
        <v>0</v>
      </c>
      <c r="J288" s="117">
        <v>0</v>
      </c>
      <c r="K288" s="109">
        <v>0</v>
      </c>
      <c r="L288" s="109">
        <v>1</v>
      </c>
      <c r="M288" s="117">
        <v>42400</v>
      </c>
      <c r="N288" s="117">
        <v>106</v>
      </c>
      <c r="O288" s="117">
        <v>0</v>
      </c>
      <c r="P288" s="120">
        <v>0</v>
      </c>
      <c r="Q288" s="120">
        <v>0</v>
      </c>
      <c r="R288" s="120">
        <v>0</v>
      </c>
      <c r="S288" s="117">
        <v>42400</v>
      </c>
      <c r="T288" s="117">
        <v>41891</v>
      </c>
      <c r="U288" s="117">
        <v>41891</v>
      </c>
      <c r="V288" s="117">
        <v>39796</v>
      </c>
      <c r="W288" s="117">
        <v>2095</v>
      </c>
      <c r="X288" s="117">
        <v>41891</v>
      </c>
      <c r="Y288" s="117">
        <v>0</v>
      </c>
      <c r="Z288" s="117">
        <v>42371</v>
      </c>
      <c r="AA288" s="117">
        <v>-480</v>
      </c>
      <c r="AB288" s="117">
        <v>40252</v>
      </c>
      <c r="AC288" s="117">
        <v>1639</v>
      </c>
      <c r="AD288" s="117">
        <v>41891</v>
      </c>
      <c r="AE288">
        <v>0</v>
      </c>
    </row>
    <row r="289" spans="1:31" x14ac:dyDescent="0.35">
      <c r="A289">
        <v>4347</v>
      </c>
      <c r="B289" t="s">
        <v>127</v>
      </c>
      <c r="C289" s="109">
        <v>721</v>
      </c>
      <c r="D289" s="107">
        <v>586.33001882366898</v>
      </c>
      <c r="E289" s="112">
        <v>1.2296829035745331</v>
      </c>
      <c r="F289">
        <v>1</v>
      </c>
      <c r="G289" s="117">
        <v>288400</v>
      </c>
      <c r="H289" s="109">
        <v>721</v>
      </c>
      <c r="I289" s="109">
        <v>0</v>
      </c>
      <c r="J289" s="117">
        <v>0</v>
      </c>
      <c r="K289" s="109">
        <v>0</v>
      </c>
      <c r="L289" s="109">
        <v>1</v>
      </c>
      <c r="M289" s="117">
        <v>288400</v>
      </c>
      <c r="N289" s="117">
        <v>721</v>
      </c>
      <c r="O289" s="117">
        <v>0</v>
      </c>
      <c r="P289" s="120">
        <v>0</v>
      </c>
      <c r="Q289" s="120">
        <v>0</v>
      </c>
      <c r="R289" s="120">
        <v>0</v>
      </c>
      <c r="S289" s="117">
        <v>288400</v>
      </c>
      <c r="T289" s="117">
        <v>284940</v>
      </c>
      <c r="U289" s="117">
        <v>284940</v>
      </c>
      <c r="V289" s="117">
        <v>270693</v>
      </c>
      <c r="W289" s="117">
        <v>14247</v>
      </c>
      <c r="X289" s="117">
        <v>284940</v>
      </c>
      <c r="Y289" s="117">
        <v>0</v>
      </c>
      <c r="Z289" s="117">
        <v>288204</v>
      </c>
      <c r="AA289" s="117">
        <v>-3264</v>
      </c>
      <c r="AB289" s="117">
        <v>273794</v>
      </c>
      <c r="AC289" s="117">
        <v>11146</v>
      </c>
      <c r="AD289" s="117">
        <v>284940</v>
      </c>
      <c r="AE289">
        <v>0</v>
      </c>
    </row>
    <row r="290" spans="1:31" x14ac:dyDescent="0.35">
      <c r="A290">
        <v>4368</v>
      </c>
      <c r="B290" t="s">
        <v>128</v>
      </c>
      <c r="C290" s="109">
        <v>552</v>
      </c>
      <c r="D290" s="107">
        <v>367.12042330012702</v>
      </c>
      <c r="E290" s="112">
        <v>1.5035938208992825</v>
      </c>
      <c r="F290">
        <v>1</v>
      </c>
      <c r="G290" s="117">
        <v>220800</v>
      </c>
      <c r="H290" s="109">
        <v>552</v>
      </c>
      <c r="I290" s="109">
        <v>0</v>
      </c>
      <c r="J290" s="117">
        <v>0</v>
      </c>
      <c r="K290" s="109">
        <v>0</v>
      </c>
      <c r="L290" s="109">
        <v>1</v>
      </c>
      <c r="M290" s="117">
        <v>220800</v>
      </c>
      <c r="N290" s="117">
        <v>552</v>
      </c>
      <c r="O290" s="117">
        <v>0</v>
      </c>
      <c r="P290" s="120">
        <v>0</v>
      </c>
      <c r="Q290" s="120">
        <v>0</v>
      </c>
      <c r="R290" s="120">
        <v>0</v>
      </c>
      <c r="S290" s="117">
        <v>220800</v>
      </c>
      <c r="T290" s="117">
        <v>218151</v>
      </c>
      <c r="U290" s="117">
        <v>218151</v>
      </c>
      <c r="V290" s="117">
        <v>207243</v>
      </c>
      <c r="W290" s="117">
        <v>10908</v>
      </c>
      <c r="X290" s="117">
        <v>218151</v>
      </c>
      <c r="Y290" s="117">
        <v>0</v>
      </c>
      <c r="Z290" s="117">
        <v>220650</v>
      </c>
      <c r="AA290" s="117">
        <v>-2499</v>
      </c>
      <c r="AB290" s="117">
        <v>209618</v>
      </c>
      <c r="AC290" s="117">
        <v>8533</v>
      </c>
      <c r="AD290" s="117">
        <v>218151</v>
      </c>
      <c r="AE290">
        <v>0</v>
      </c>
    </row>
    <row r="291" spans="1:31" x14ac:dyDescent="0.35">
      <c r="A291">
        <v>4375</v>
      </c>
      <c r="B291" t="s">
        <v>129</v>
      </c>
      <c r="C291" s="109">
        <v>623</v>
      </c>
      <c r="D291" s="107">
        <v>219.504117325544</v>
      </c>
      <c r="E291" s="112">
        <v>2.8382155541804073</v>
      </c>
      <c r="F291">
        <v>1</v>
      </c>
      <c r="G291" s="117">
        <v>249200</v>
      </c>
      <c r="H291" s="109">
        <v>623</v>
      </c>
      <c r="I291" s="109">
        <v>0</v>
      </c>
      <c r="J291" s="117">
        <v>0</v>
      </c>
      <c r="K291" s="109">
        <v>0</v>
      </c>
      <c r="L291" s="109">
        <v>1</v>
      </c>
      <c r="M291" s="117">
        <v>249200</v>
      </c>
      <c r="N291" s="117">
        <v>623</v>
      </c>
      <c r="O291" s="117">
        <v>0</v>
      </c>
      <c r="P291" s="120">
        <v>0</v>
      </c>
      <c r="Q291" s="120">
        <v>0</v>
      </c>
      <c r="R291" s="120">
        <v>0</v>
      </c>
      <c r="S291" s="117">
        <v>249200</v>
      </c>
      <c r="T291" s="117">
        <v>246210</v>
      </c>
      <c r="U291" s="117">
        <v>246210</v>
      </c>
      <c r="V291" s="117">
        <v>233900</v>
      </c>
      <c r="W291" s="117">
        <v>12310</v>
      </c>
      <c r="X291" s="117">
        <v>246210</v>
      </c>
      <c r="Y291" s="117">
        <v>0</v>
      </c>
      <c r="Z291" s="117">
        <v>249031</v>
      </c>
      <c r="AA291" s="117">
        <v>-2821</v>
      </c>
      <c r="AB291" s="117">
        <v>236579</v>
      </c>
      <c r="AC291" s="117">
        <v>9631</v>
      </c>
      <c r="AD291" s="117">
        <v>246210</v>
      </c>
      <c r="AE291">
        <v>0</v>
      </c>
    </row>
    <row r="292" spans="1:31" x14ac:dyDescent="0.35">
      <c r="A292">
        <v>4389</v>
      </c>
      <c r="B292" t="s">
        <v>322</v>
      </c>
      <c r="C292" s="109">
        <v>1608</v>
      </c>
      <c r="D292" s="107">
        <v>146.467221754799</v>
      </c>
      <c r="E292" s="112">
        <v>10.978565584400551</v>
      </c>
      <c r="F292">
        <v>0</v>
      </c>
      <c r="G292" s="117">
        <v>0</v>
      </c>
      <c r="H292" s="109">
        <v>0</v>
      </c>
      <c r="I292" s="109">
        <v>0</v>
      </c>
      <c r="J292" s="117">
        <v>0</v>
      </c>
      <c r="K292" s="109">
        <v>0</v>
      </c>
      <c r="L292" s="109">
        <v>0</v>
      </c>
      <c r="M292" s="117">
        <v>0</v>
      </c>
      <c r="N292" s="117">
        <v>0</v>
      </c>
      <c r="O292" s="117">
        <v>0</v>
      </c>
      <c r="P292" s="120">
        <v>0</v>
      </c>
      <c r="Q292" s="120">
        <v>0</v>
      </c>
      <c r="R292" s="120">
        <v>0</v>
      </c>
      <c r="S292" s="117">
        <v>0</v>
      </c>
      <c r="T292" s="117">
        <v>0</v>
      </c>
      <c r="U292" s="117">
        <v>0</v>
      </c>
      <c r="V292" s="117">
        <v>0</v>
      </c>
      <c r="W292" s="117">
        <v>0</v>
      </c>
      <c r="X292" s="117">
        <v>0</v>
      </c>
      <c r="Y292" s="117">
        <v>0</v>
      </c>
      <c r="Z292" s="117">
        <v>0</v>
      </c>
      <c r="AA292" s="117">
        <v>0</v>
      </c>
      <c r="AB292" s="117">
        <v>0</v>
      </c>
      <c r="AC292" s="117">
        <v>0</v>
      </c>
      <c r="AD292" s="117">
        <v>0</v>
      </c>
      <c r="AE292">
        <v>0</v>
      </c>
    </row>
    <row r="293" spans="1:31" x14ac:dyDescent="0.35">
      <c r="A293">
        <v>4459</v>
      </c>
      <c r="B293" t="s">
        <v>130</v>
      </c>
      <c r="C293" s="109">
        <v>270</v>
      </c>
      <c r="D293" s="107">
        <v>82.849912377806405</v>
      </c>
      <c r="E293" s="112">
        <v>3.2589050760701448</v>
      </c>
      <c r="F293">
        <v>1</v>
      </c>
      <c r="G293" s="117">
        <v>108000</v>
      </c>
      <c r="H293" s="109">
        <v>270</v>
      </c>
      <c r="I293" s="109">
        <v>0</v>
      </c>
      <c r="J293" s="117">
        <v>0</v>
      </c>
      <c r="K293" s="109">
        <v>0</v>
      </c>
      <c r="L293" s="109">
        <v>1</v>
      </c>
      <c r="M293" s="117">
        <v>108000</v>
      </c>
      <c r="N293" s="117">
        <v>270</v>
      </c>
      <c r="O293" s="117">
        <v>0</v>
      </c>
      <c r="P293" s="120">
        <v>0</v>
      </c>
      <c r="Q293" s="120">
        <v>0</v>
      </c>
      <c r="R293" s="120">
        <v>0</v>
      </c>
      <c r="S293" s="117">
        <v>108000</v>
      </c>
      <c r="T293" s="117">
        <v>106704</v>
      </c>
      <c r="U293" s="117">
        <v>106704</v>
      </c>
      <c r="V293" s="117">
        <v>101369</v>
      </c>
      <c r="W293" s="117">
        <v>5335</v>
      </c>
      <c r="X293" s="117">
        <v>106704</v>
      </c>
      <c r="Y293" s="117">
        <v>0</v>
      </c>
      <c r="Z293" s="117">
        <v>107927</v>
      </c>
      <c r="AA293" s="117">
        <v>-1223</v>
      </c>
      <c r="AB293" s="117">
        <v>102531</v>
      </c>
      <c r="AC293" s="117">
        <v>4173</v>
      </c>
      <c r="AD293" s="117">
        <v>106704</v>
      </c>
      <c r="AE293">
        <v>0</v>
      </c>
    </row>
    <row r="294" spans="1:31" x14ac:dyDescent="0.35">
      <c r="A294">
        <v>4473</v>
      </c>
      <c r="B294" t="s">
        <v>442</v>
      </c>
      <c r="C294" s="109">
        <v>2131</v>
      </c>
      <c r="D294" s="107">
        <v>125.651221646512</v>
      </c>
      <c r="E294" s="112">
        <v>16.959644101153515</v>
      </c>
      <c r="F294">
        <v>0</v>
      </c>
      <c r="G294" s="117">
        <v>0</v>
      </c>
      <c r="H294" s="109">
        <v>0</v>
      </c>
      <c r="I294" s="109">
        <v>0</v>
      </c>
      <c r="J294" s="117">
        <v>0</v>
      </c>
      <c r="K294" s="109">
        <v>0</v>
      </c>
      <c r="L294" s="109">
        <v>0</v>
      </c>
      <c r="M294" s="117">
        <v>0</v>
      </c>
      <c r="N294" s="117">
        <v>0</v>
      </c>
      <c r="O294" s="117">
        <v>0</v>
      </c>
      <c r="P294" s="120">
        <v>0</v>
      </c>
      <c r="Q294" s="120">
        <v>0</v>
      </c>
      <c r="R294" s="120">
        <v>0</v>
      </c>
      <c r="S294" s="117">
        <v>0</v>
      </c>
      <c r="T294" s="117">
        <v>0</v>
      </c>
      <c r="U294" s="117">
        <v>0</v>
      </c>
      <c r="V294" s="117">
        <v>0</v>
      </c>
      <c r="W294" s="117">
        <v>0</v>
      </c>
      <c r="X294" s="117">
        <v>0</v>
      </c>
      <c r="Y294" s="117">
        <v>0</v>
      </c>
      <c r="Z294" s="117">
        <v>0</v>
      </c>
      <c r="AA294" s="117">
        <v>0</v>
      </c>
      <c r="AB294" s="117">
        <v>0</v>
      </c>
      <c r="AC294" s="117">
        <v>0</v>
      </c>
      <c r="AD294" s="117">
        <v>0</v>
      </c>
      <c r="AE294">
        <v>0</v>
      </c>
    </row>
    <row r="295" spans="1:31" x14ac:dyDescent="0.35">
      <c r="A295">
        <v>4501</v>
      </c>
      <c r="B295" t="s">
        <v>323</v>
      </c>
      <c r="C295" s="109">
        <v>2075</v>
      </c>
      <c r="D295" s="107">
        <v>210.92254127478199</v>
      </c>
      <c r="E295" s="112">
        <v>9.8377346843017968</v>
      </c>
      <c r="F295">
        <v>0</v>
      </c>
      <c r="G295" s="117">
        <v>0</v>
      </c>
      <c r="H295" s="109">
        <v>0</v>
      </c>
      <c r="I295" s="109">
        <v>0</v>
      </c>
      <c r="J295" s="117">
        <v>0</v>
      </c>
      <c r="K295" s="109">
        <v>0</v>
      </c>
      <c r="L295" s="109">
        <v>0</v>
      </c>
      <c r="M295" s="117">
        <v>0</v>
      </c>
      <c r="N295" s="117">
        <v>0</v>
      </c>
      <c r="O295" s="117">
        <v>0</v>
      </c>
      <c r="P295" s="120">
        <v>0</v>
      </c>
      <c r="Q295" s="120">
        <v>0</v>
      </c>
      <c r="R295" s="120">
        <v>0</v>
      </c>
      <c r="S295" s="117">
        <v>0</v>
      </c>
      <c r="T295" s="117">
        <v>0</v>
      </c>
      <c r="U295" s="117">
        <v>0</v>
      </c>
      <c r="V295" s="117">
        <v>0</v>
      </c>
      <c r="W295" s="117">
        <v>0</v>
      </c>
      <c r="X295" s="117">
        <v>0</v>
      </c>
      <c r="Y295" s="117">
        <v>0</v>
      </c>
      <c r="Z295" s="117">
        <v>0</v>
      </c>
      <c r="AA295" s="117">
        <v>0</v>
      </c>
      <c r="AB295" s="117">
        <v>0</v>
      </c>
      <c r="AC295" s="117">
        <v>0</v>
      </c>
      <c r="AD295" s="117">
        <v>0</v>
      </c>
      <c r="AE295">
        <v>0</v>
      </c>
    </row>
    <row r="296" spans="1:31" x14ac:dyDescent="0.35">
      <c r="A296">
        <v>4508</v>
      </c>
      <c r="B296" t="s">
        <v>131</v>
      </c>
      <c r="C296" s="109">
        <v>416</v>
      </c>
      <c r="D296" s="107">
        <v>60.940404376872003</v>
      </c>
      <c r="E296" s="112">
        <v>6.8263413125279424</v>
      </c>
      <c r="F296">
        <v>1</v>
      </c>
      <c r="G296" s="117">
        <v>166400</v>
      </c>
      <c r="H296" s="109">
        <v>416</v>
      </c>
      <c r="I296" s="109">
        <v>0</v>
      </c>
      <c r="J296" s="117">
        <v>0</v>
      </c>
      <c r="K296" s="109">
        <v>0</v>
      </c>
      <c r="L296" s="109">
        <v>1</v>
      </c>
      <c r="M296" s="117">
        <v>166400</v>
      </c>
      <c r="N296" s="117">
        <v>416</v>
      </c>
      <c r="O296" s="117">
        <v>0</v>
      </c>
      <c r="P296" s="120">
        <v>0</v>
      </c>
      <c r="Q296" s="120">
        <v>0</v>
      </c>
      <c r="R296" s="120">
        <v>0</v>
      </c>
      <c r="S296" s="117">
        <v>166400</v>
      </c>
      <c r="T296" s="117">
        <v>164404</v>
      </c>
      <c r="U296" s="117">
        <v>164404</v>
      </c>
      <c r="V296" s="117">
        <v>156184</v>
      </c>
      <c r="W296" s="117">
        <v>8220</v>
      </c>
      <c r="X296" s="117">
        <v>164404</v>
      </c>
      <c r="Y296" s="117">
        <v>0</v>
      </c>
      <c r="Z296" s="117">
        <v>166287</v>
      </c>
      <c r="AA296" s="117">
        <v>-1883</v>
      </c>
      <c r="AB296" s="117">
        <v>157973</v>
      </c>
      <c r="AC296" s="117">
        <v>6431</v>
      </c>
      <c r="AD296" s="117">
        <v>164404</v>
      </c>
      <c r="AE296">
        <v>0</v>
      </c>
    </row>
    <row r="297" spans="1:31" x14ac:dyDescent="0.35">
      <c r="A297">
        <v>4515</v>
      </c>
      <c r="B297" t="s">
        <v>443</v>
      </c>
      <c r="C297" s="109">
        <v>2559</v>
      </c>
      <c r="D297" s="107">
        <v>31.121234120700599</v>
      </c>
      <c r="E297" s="112">
        <v>82.226816265549559</v>
      </c>
      <c r="F297">
        <v>0</v>
      </c>
      <c r="G297" s="117">
        <v>0</v>
      </c>
      <c r="H297" s="109">
        <v>0</v>
      </c>
      <c r="I297" s="109">
        <v>0</v>
      </c>
      <c r="J297" s="117">
        <v>0</v>
      </c>
      <c r="K297" s="109">
        <v>0</v>
      </c>
      <c r="L297" s="109">
        <v>0</v>
      </c>
      <c r="M297" s="117">
        <v>0</v>
      </c>
      <c r="N297" s="117">
        <v>0</v>
      </c>
      <c r="O297" s="117">
        <v>0</v>
      </c>
      <c r="P297" s="120">
        <v>0</v>
      </c>
      <c r="Q297" s="120">
        <v>0</v>
      </c>
      <c r="R297" s="120">
        <v>0</v>
      </c>
      <c r="S297" s="117">
        <v>0</v>
      </c>
      <c r="T297" s="117">
        <v>0</v>
      </c>
      <c r="U297" s="117">
        <v>0</v>
      </c>
      <c r="V297" s="117">
        <v>0</v>
      </c>
      <c r="W297" s="117">
        <v>0</v>
      </c>
      <c r="X297" s="117">
        <v>0</v>
      </c>
      <c r="Y297" s="117">
        <v>0</v>
      </c>
      <c r="Z297" s="117">
        <v>0</v>
      </c>
      <c r="AA297" s="117">
        <v>0</v>
      </c>
      <c r="AB297" s="117">
        <v>0</v>
      </c>
      <c r="AC297" s="117">
        <v>0</v>
      </c>
      <c r="AD297" s="117">
        <v>0</v>
      </c>
      <c r="AE297">
        <v>0</v>
      </c>
    </row>
    <row r="298" spans="1:31" x14ac:dyDescent="0.35">
      <c r="A298">
        <v>4522</v>
      </c>
      <c r="B298" t="s">
        <v>132</v>
      </c>
      <c r="C298" s="109">
        <v>211</v>
      </c>
      <c r="D298" s="107">
        <v>290.83696784812099</v>
      </c>
      <c r="E298" s="112">
        <v>0.72549236625994207</v>
      </c>
      <c r="F298">
        <v>1</v>
      </c>
      <c r="G298" s="117">
        <v>84400</v>
      </c>
      <c r="H298" s="109">
        <v>211</v>
      </c>
      <c r="I298" s="109">
        <v>0</v>
      </c>
      <c r="J298" s="117">
        <v>0</v>
      </c>
      <c r="K298" s="109">
        <v>0</v>
      </c>
      <c r="L298" s="109">
        <v>1</v>
      </c>
      <c r="M298" s="117">
        <v>84400</v>
      </c>
      <c r="N298" s="117">
        <v>211</v>
      </c>
      <c r="O298" s="117">
        <v>0</v>
      </c>
      <c r="P298" s="120">
        <v>0</v>
      </c>
      <c r="Q298" s="120">
        <v>0</v>
      </c>
      <c r="R298" s="120">
        <v>0</v>
      </c>
      <c r="S298" s="117">
        <v>84400</v>
      </c>
      <c r="T298" s="117">
        <v>83387</v>
      </c>
      <c r="U298" s="117">
        <v>83387</v>
      </c>
      <c r="V298" s="117">
        <v>79218</v>
      </c>
      <c r="W298" s="117">
        <v>4169</v>
      </c>
      <c r="X298" s="117">
        <v>83387</v>
      </c>
      <c r="Y298" s="117">
        <v>0</v>
      </c>
      <c r="Z298" s="117">
        <v>84343</v>
      </c>
      <c r="AA298" s="117">
        <v>-956</v>
      </c>
      <c r="AB298" s="117">
        <v>80126</v>
      </c>
      <c r="AC298" s="117">
        <v>3261</v>
      </c>
      <c r="AD298" s="117">
        <v>83387</v>
      </c>
      <c r="AE298">
        <v>0</v>
      </c>
    </row>
    <row r="299" spans="1:31" x14ac:dyDescent="0.35">
      <c r="A299">
        <v>4529</v>
      </c>
      <c r="B299" t="s">
        <v>133</v>
      </c>
      <c r="C299" s="109">
        <v>304</v>
      </c>
      <c r="D299" s="107">
        <v>64.964773229802702</v>
      </c>
      <c r="E299" s="112">
        <v>4.6794591112424522</v>
      </c>
      <c r="F299">
        <v>1</v>
      </c>
      <c r="G299" s="117">
        <v>121600</v>
      </c>
      <c r="H299" s="109">
        <v>304</v>
      </c>
      <c r="I299" s="109">
        <v>0</v>
      </c>
      <c r="J299" s="117">
        <v>0</v>
      </c>
      <c r="K299" s="109">
        <v>0</v>
      </c>
      <c r="L299" s="109">
        <v>1</v>
      </c>
      <c r="M299" s="117">
        <v>121600</v>
      </c>
      <c r="N299" s="117">
        <v>304</v>
      </c>
      <c r="O299" s="117">
        <v>0</v>
      </c>
      <c r="P299" s="120">
        <v>0</v>
      </c>
      <c r="Q299" s="120">
        <v>0</v>
      </c>
      <c r="R299" s="120">
        <v>0</v>
      </c>
      <c r="S299" s="117">
        <v>121600</v>
      </c>
      <c r="T299" s="117">
        <v>120141</v>
      </c>
      <c r="U299" s="117">
        <v>120141</v>
      </c>
      <c r="V299" s="117">
        <v>114134</v>
      </c>
      <c r="W299" s="117">
        <v>6007</v>
      </c>
      <c r="X299" s="117">
        <v>120141</v>
      </c>
      <c r="Y299" s="117">
        <v>0</v>
      </c>
      <c r="Z299" s="117">
        <v>121517</v>
      </c>
      <c r="AA299" s="117">
        <v>-1376</v>
      </c>
      <c r="AB299" s="117">
        <v>115441</v>
      </c>
      <c r="AC299" s="117">
        <v>4700</v>
      </c>
      <c r="AD299" s="117">
        <v>120141</v>
      </c>
      <c r="AE299">
        <v>0</v>
      </c>
    </row>
    <row r="300" spans="1:31" x14ac:dyDescent="0.35">
      <c r="A300">
        <v>4536</v>
      </c>
      <c r="B300" t="s">
        <v>324</v>
      </c>
      <c r="C300" s="109">
        <v>1020</v>
      </c>
      <c r="D300" s="107">
        <v>99.659668023089097</v>
      </c>
      <c r="E300" s="112">
        <v>10.234832407465847</v>
      </c>
      <c r="F300">
        <v>0</v>
      </c>
      <c r="G300" s="117">
        <v>0</v>
      </c>
      <c r="H300" s="109">
        <v>0</v>
      </c>
      <c r="I300" s="109">
        <v>0</v>
      </c>
      <c r="J300" s="117">
        <v>0</v>
      </c>
      <c r="K300" s="109">
        <v>0</v>
      </c>
      <c r="L300" s="109">
        <v>0</v>
      </c>
      <c r="M300" s="117">
        <v>0</v>
      </c>
      <c r="N300" s="117">
        <v>0</v>
      </c>
      <c r="O300" s="117">
        <v>0</v>
      </c>
      <c r="P300" s="120">
        <v>0</v>
      </c>
      <c r="Q300" s="120">
        <v>0</v>
      </c>
      <c r="R300" s="120">
        <v>0</v>
      </c>
      <c r="S300" s="117">
        <v>0</v>
      </c>
      <c r="T300" s="117">
        <v>0</v>
      </c>
      <c r="U300" s="117">
        <v>0</v>
      </c>
      <c r="V300" s="117">
        <v>0</v>
      </c>
      <c r="W300" s="117">
        <v>0</v>
      </c>
      <c r="X300" s="117">
        <v>0</v>
      </c>
      <c r="Y300" s="117">
        <v>0</v>
      </c>
      <c r="Z300" s="117">
        <v>0</v>
      </c>
      <c r="AA300" s="117">
        <v>0</v>
      </c>
      <c r="AB300" s="117">
        <v>0</v>
      </c>
      <c r="AC300" s="117">
        <v>0</v>
      </c>
      <c r="AD300" s="117">
        <v>0</v>
      </c>
      <c r="AE300">
        <v>0</v>
      </c>
    </row>
    <row r="301" spans="1:31" x14ac:dyDescent="0.35">
      <c r="A301">
        <v>4543</v>
      </c>
      <c r="B301" t="s">
        <v>325</v>
      </c>
      <c r="C301" s="109">
        <v>967</v>
      </c>
      <c r="D301" s="107">
        <v>90.982421434717907</v>
      </c>
      <c r="E301" s="112">
        <v>10.628426730693752</v>
      </c>
      <c r="F301">
        <v>0</v>
      </c>
      <c r="G301" s="117">
        <v>0</v>
      </c>
      <c r="H301" s="109">
        <v>0</v>
      </c>
      <c r="I301" s="109">
        <v>0</v>
      </c>
      <c r="J301" s="117">
        <v>0</v>
      </c>
      <c r="K301" s="109">
        <v>0</v>
      </c>
      <c r="L301" s="109">
        <v>0</v>
      </c>
      <c r="M301" s="117">
        <v>0</v>
      </c>
      <c r="N301" s="117">
        <v>0</v>
      </c>
      <c r="O301" s="117">
        <v>0</v>
      </c>
      <c r="P301" s="120">
        <v>0</v>
      </c>
      <c r="Q301" s="120">
        <v>0</v>
      </c>
      <c r="R301" s="120">
        <v>0</v>
      </c>
      <c r="S301" s="117">
        <v>0</v>
      </c>
      <c r="T301" s="117">
        <v>0</v>
      </c>
      <c r="U301" s="117">
        <v>0</v>
      </c>
      <c r="V301" s="117">
        <v>0</v>
      </c>
      <c r="W301" s="117">
        <v>0</v>
      </c>
      <c r="X301" s="117">
        <v>0</v>
      </c>
      <c r="Y301" s="117">
        <v>0</v>
      </c>
      <c r="Z301" s="117">
        <v>0</v>
      </c>
      <c r="AA301" s="117">
        <v>0</v>
      </c>
      <c r="AB301" s="117">
        <v>0</v>
      </c>
      <c r="AC301" s="117">
        <v>0</v>
      </c>
      <c r="AD301" s="117">
        <v>0</v>
      </c>
      <c r="AE301">
        <v>0</v>
      </c>
    </row>
    <row r="302" spans="1:31" x14ac:dyDescent="0.35">
      <c r="A302">
        <v>4557</v>
      </c>
      <c r="B302" t="s">
        <v>444</v>
      </c>
      <c r="C302" s="109">
        <v>297</v>
      </c>
      <c r="D302" s="107">
        <v>88.635644034285903</v>
      </c>
      <c r="E302" s="112">
        <v>3.3507964345034251</v>
      </c>
      <c r="F302">
        <v>1</v>
      </c>
      <c r="G302" s="117">
        <v>118800</v>
      </c>
      <c r="H302" s="109">
        <v>297</v>
      </c>
      <c r="I302" s="109">
        <v>0</v>
      </c>
      <c r="J302" s="117">
        <v>0</v>
      </c>
      <c r="K302" s="109">
        <v>0</v>
      </c>
      <c r="L302" s="109">
        <v>1</v>
      </c>
      <c r="M302" s="117">
        <v>118800</v>
      </c>
      <c r="N302" s="117">
        <v>297</v>
      </c>
      <c r="O302" s="117">
        <v>0</v>
      </c>
      <c r="P302" s="120">
        <v>0</v>
      </c>
      <c r="Q302" s="120">
        <v>0</v>
      </c>
      <c r="R302" s="120">
        <v>0</v>
      </c>
      <c r="S302" s="117">
        <v>118800</v>
      </c>
      <c r="T302" s="117">
        <v>117375</v>
      </c>
      <c r="U302" s="117">
        <v>117375</v>
      </c>
      <c r="V302" s="117">
        <v>111506</v>
      </c>
      <c r="W302" s="117">
        <v>5869</v>
      </c>
      <c r="X302" s="117">
        <v>117375</v>
      </c>
      <c r="Y302" s="117">
        <v>0</v>
      </c>
      <c r="Z302" s="117">
        <v>118719</v>
      </c>
      <c r="AA302" s="117">
        <v>-1344</v>
      </c>
      <c r="AB302" s="117">
        <v>112783</v>
      </c>
      <c r="AC302" s="117">
        <v>4592</v>
      </c>
      <c r="AD302" s="117">
        <v>117375</v>
      </c>
      <c r="AE302">
        <v>0</v>
      </c>
    </row>
    <row r="303" spans="1:31" x14ac:dyDescent="0.35">
      <c r="A303">
        <v>4571</v>
      </c>
      <c r="B303" t="s">
        <v>134</v>
      </c>
      <c r="C303" s="109">
        <v>410</v>
      </c>
      <c r="D303" s="107">
        <v>418.53116746042502</v>
      </c>
      <c r="E303" s="112">
        <v>0.97961641061957061</v>
      </c>
      <c r="F303">
        <v>1</v>
      </c>
      <c r="G303" s="117">
        <v>164000</v>
      </c>
      <c r="H303" s="109">
        <v>410</v>
      </c>
      <c r="I303" s="109">
        <v>0</v>
      </c>
      <c r="J303" s="117">
        <v>0</v>
      </c>
      <c r="K303" s="109">
        <v>0</v>
      </c>
      <c r="L303" s="109">
        <v>1</v>
      </c>
      <c r="M303" s="117">
        <v>164000</v>
      </c>
      <c r="N303" s="117">
        <v>410</v>
      </c>
      <c r="O303" s="117">
        <v>0</v>
      </c>
      <c r="P303" s="120">
        <v>0</v>
      </c>
      <c r="Q303" s="120">
        <v>0</v>
      </c>
      <c r="R303" s="120">
        <v>0</v>
      </c>
      <c r="S303" s="117">
        <v>164000</v>
      </c>
      <c r="T303" s="117">
        <v>162032</v>
      </c>
      <c r="U303" s="117">
        <v>162032</v>
      </c>
      <c r="V303" s="117">
        <v>153930</v>
      </c>
      <c r="W303" s="117">
        <v>8102</v>
      </c>
      <c r="X303" s="117">
        <v>162032</v>
      </c>
      <c r="Y303" s="117">
        <v>0</v>
      </c>
      <c r="Z303" s="117">
        <v>163889</v>
      </c>
      <c r="AA303" s="117">
        <v>-1857</v>
      </c>
      <c r="AB303" s="117">
        <v>155695</v>
      </c>
      <c r="AC303" s="117">
        <v>6337</v>
      </c>
      <c r="AD303" s="117">
        <v>162032</v>
      </c>
      <c r="AE303">
        <v>0</v>
      </c>
    </row>
    <row r="304" spans="1:31" x14ac:dyDescent="0.35">
      <c r="A304">
        <v>4578</v>
      </c>
      <c r="B304" t="s">
        <v>326</v>
      </c>
      <c r="C304" s="109">
        <v>1359</v>
      </c>
      <c r="D304" s="107">
        <v>73.010726856446595</v>
      </c>
      <c r="E304" s="112">
        <v>18.613703198326739</v>
      </c>
      <c r="F304">
        <v>0</v>
      </c>
      <c r="G304" s="117">
        <v>0</v>
      </c>
      <c r="H304" s="109">
        <v>0</v>
      </c>
      <c r="I304" s="109">
        <v>0</v>
      </c>
      <c r="J304" s="117">
        <v>0</v>
      </c>
      <c r="K304" s="109">
        <v>0</v>
      </c>
      <c r="L304" s="109">
        <v>0</v>
      </c>
      <c r="M304" s="117">
        <v>0</v>
      </c>
      <c r="N304" s="117">
        <v>0</v>
      </c>
      <c r="O304" s="117">
        <v>0</v>
      </c>
      <c r="P304" s="120">
        <v>0</v>
      </c>
      <c r="Q304" s="120">
        <v>0</v>
      </c>
      <c r="R304" s="120">
        <v>0</v>
      </c>
      <c r="S304" s="117">
        <v>0</v>
      </c>
      <c r="T304" s="117">
        <v>0</v>
      </c>
      <c r="U304" s="117">
        <v>0</v>
      </c>
      <c r="V304" s="117">
        <v>0</v>
      </c>
      <c r="W304" s="117">
        <v>0</v>
      </c>
      <c r="X304" s="117">
        <v>0</v>
      </c>
      <c r="Y304" s="117">
        <v>0</v>
      </c>
      <c r="Z304" s="117">
        <v>0</v>
      </c>
      <c r="AA304" s="117">
        <v>0</v>
      </c>
      <c r="AB304" s="117">
        <v>0</v>
      </c>
      <c r="AC304" s="117">
        <v>0</v>
      </c>
      <c r="AD304" s="117">
        <v>0</v>
      </c>
      <c r="AE304">
        <v>0</v>
      </c>
    </row>
    <row r="305" spans="1:31" x14ac:dyDescent="0.35">
      <c r="A305">
        <v>4606</v>
      </c>
      <c r="B305" t="s">
        <v>135</v>
      </c>
      <c r="C305" s="109">
        <v>365</v>
      </c>
      <c r="D305" s="107">
        <v>90.600211999622502</v>
      </c>
      <c r="E305" s="112">
        <v>4.0286881448083234</v>
      </c>
      <c r="F305">
        <v>1</v>
      </c>
      <c r="G305" s="117">
        <v>146000</v>
      </c>
      <c r="H305" s="109">
        <v>365</v>
      </c>
      <c r="I305" s="109">
        <v>0</v>
      </c>
      <c r="J305" s="117">
        <v>0</v>
      </c>
      <c r="K305" s="109">
        <v>0</v>
      </c>
      <c r="L305" s="109">
        <v>1</v>
      </c>
      <c r="M305" s="117">
        <v>146000</v>
      </c>
      <c r="N305" s="117">
        <v>365</v>
      </c>
      <c r="O305" s="117">
        <v>0</v>
      </c>
      <c r="P305" s="120">
        <v>0</v>
      </c>
      <c r="Q305" s="120">
        <v>0</v>
      </c>
      <c r="R305" s="120">
        <v>0</v>
      </c>
      <c r="S305" s="117">
        <v>146000</v>
      </c>
      <c r="T305" s="117">
        <v>144248</v>
      </c>
      <c r="U305" s="117">
        <v>144248</v>
      </c>
      <c r="V305" s="117">
        <v>137036</v>
      </c>
      <c r="W305" s="117">
        <v>7212</v>
      </c>
      <c r="X305" s="117">
        <v>144248</v>
      </c>
      <c r="Y305" s="117">
        <v>0</v>
      </c>
      <c r="Z305" s="117">
        <v>145901</v>
      </c>
      <c r="AA305" s="117">
        <v>-1653</v>
      </c>
      <c r="AB305" s="117">
        <v>138606</v>
      </c>
      <c r="AC305" s="117">
        <v>5642</v>
      </c>
      <c r="AD305" s="117">
        <v>144248</v>
      </c>
      <c r="AE305">
        <v>0</v>
      </c>
    </row>
    <row r="306" spans="1:31" x14ac:dyDescent="0.35">
      <c r="A306">
        <v>4613</v>
      </c>
      <c r="B306" t="s">
        <v>327</v>
      </c>
      <c r="C306" s="109">
        <v>4005</v>
      </c>
      <c r="D306" s="107">
        <v>183.95319788435199</v>
      </c>
      <c r="E306" s="112">
        <v>21.771842218898907</v>
      </c>
      <c r="F306">
        <v>0</v>
      </c>
      <c r="G306" s="117">
        <v>0</v>
      </c>
      <c r="H306" s="109">
        <v>0</v>
      </c>
      <c r="I306" s="109">
        <v>0</v>
      </c>
      <c r="J306" s="117">
        <v>0</v>
      </c>
      <c r="K306" s="109">
        <v>0</v>
      </c>
      <c r="L306" s="109">
        <v>0</v>
      </c>
      <c r="M306" s="117">
        <v>0</v>
      </c>
      <c r="N306" s="117">
        <v>0</v>
      </c>
      <c r="O306" s="117">
        <v>0</v>
      </c>
      <c r="P306" s="120">
        <v>0</v>
      </c>
      <c r="Q306" s="120">
        <v>0</v>
      </c>
      <c r="R306" s="120">
        <v>0</v>
      </c>
      <c r="S306" s="117">
        <v>0</v>
      </c>
      <c r="T306" s="117">
        <v>0</v>
      </c>
      <c r="U306" s="117">
        <v>0</v>
      </c>
      <c r="V306" s="117">
        <v>0</v>
      </c>
      <c r="W306" s="117">
        <v>0</v>
      </c>
      <c r="X306" s="117">
        <v>0</v>
      </c>
      <c r="Y306" s="117">
        <v>0</v>
      </c>
      <c r="Z306" s="117">
        <v>0</v>
      </c>
      <c r="AA306" s="117">
        <v>0</v>
      </c>
      <c r="AB306" s="117">
        <v>0</v>
      </c>
      <c r="AC306" s="117">
        <v>0</v>
      </c>
      <c r="AD306" s="117">
        <v>0</v>
      </c>
      <c r="AE306">
        <v>0</v>
      </c>
    </row>
    <row r="307" spans="1:31" x14ac:dyDescent="0.35">
      <c r="A307">
        <v>4620</v>
      </c>
      <c r="B307" t="s">
        <v>445</v>
      </c>
      <c r="C307" s="109">
        <v>17730</v>
      </c>
      <c r="D307" s="107">
        <v>100.98033717922</v>
      </c>
      <c r="E307" s="112">
        <v>175.5787363685742</v>
      </c>
      <c r="F307">
        <v>0</v>
      </c>
      <c r="G307" s="117">
        <v>0</v>
      </c>
      <c r="H307" s="109">
        <v>0</v>
      </c>
      <c r="I307" s="109">
        <v>0</v>
      </c>
      <c r="J307" s="117">
        <v>0</v>
      </c>
      <c r="K307" s="109">
        <v>0</v>
      </c>
      <c r="L307" s="109">
        <v>0</v>
      </c>
      <c r="M307" s="117">
        <v>0</v>
      </c>
      <c r="N307" s="117">
        <v>0</v>
      </c>
      <c r="O307" s="117">
        <v>0</v>
      </c>
      <c r="P307" s="120">
        <v>0</v>
      </c>
      <c r="Q307" s="120">
        <v>0</v>
      </c>
      <c r="R307" s="120">
        <v>0</v>
      </c>
      <c r="S307" s="117">
        <v>0</v>
      </c>
      <c r="T307" s="117">
        <v>0</v>
      </c>
      <c r="U307" s="117">
        <v>0</v>
      </c>
      <c r="V307" s="117">
        <v>0</v>
      </c>
      <c r="W307" s="117">
        <v>0</v>
      </c>
      <c r="X307" s="117">
        <v>0</v>
      </c>
      <c r="Y307" s="117">
        <v>0</v>
      </c>
      <c r="Z307" s="117">
        <v>0</v>
      </c>
      <c r="AA307" s="117">
        <v>0</v>
      </c>
      <c r="AB307" s="117">
        <v>0</v>
      </c>
      <c r="AC307" s="117">
        <v>0</v>
      </c>
      <c r="AD307" s="117">
        <v>0</v>
      </c>
      <c r="AE307">
        <v>0</v>
      </c>
    </row>
    <row r="308" spans="1:31" x14ac:dyDescent="0.35">
      <c r="A308">
        <v>4627</v>
      </c>
      <c r="B308" t="s">
        <v>328</v>
      </c>
      <c r="C308" s="109">
        <v>588</v>
      </c>
      <c r="D308" s="107">
        <v>17.403535998889001</v>
      </c>
      <c r="E308" s="112">
        <v>33.786237465624026</v>
      </c>
      <c r="F308">
        <v>0</v>
      </c>
      <c r="G308" s="117">
        <v>0</v>
      </c>
      <c r="H308" s="109">
        <v>0</v>
      </c>
      <c r="I308" s="109">
        <v>0</v>
      </c>
      <c r="J308" s="117">
        <v>0</v>
      </c>
      <c r="K308" s="109">
        <v>0</v>
      </c>
      <c r="L308" s="109">
        <v>0</v>
      </c>
      <c r="M308" s="117">
        <v>0</v>
      </c>
      <c r="N308" s="117">
        <v>0</v>
      </c>
      <c r="O308" s="117">
        <v>0</v>
      </c>
      <c r="P308" s="120">
        <v>0</v>
      </c>
      <c r="Q308" s="120">
        <v>0</v>
      </c>
      <c r="R308" s="120">
        <v>0</v>
      </c>
      <c r="S308" s="117">
        <v>0</v>
      </c>
      <c r="T308" s="117">
        <v>0</v>
      </c>
      <c r="U308" s="117">
        <v>0</v>
      </c>
      <c r="V308" s="117">
        <v>0</v>
      </c>
      <c r="W308" s="117">
        <v>0</v>
      </c>
      <c r="X308" s="117">
        <v>0</v>
      </c>
      <c r="Y308" s="117">
        <v>0</v>
      </c>
      <c r="Z308" s="117">
        <v>0</v>
      </c>
      <c r="AA308" s="117">
        <v>0</v>
      </c>
      <c r="AB308" s="117">
        <v>0</v>
      </c>
      <c r="AC308" s="117">
        <v>0</v>
      </c>
      <c r="AD308" s="117">
        <v>0</v>
      </c>
      <c r="AE308">
        <v>0</v>
      </c>
    </row>
    <row r="309" spans="1:31" x14ac:dyDescent="0.35">
      <c r="A309">
        <v>4634</v>
      </c>
      <c r="B309" t="s">
        <v>136</v>
      </c>
      <c r="C309" s="109">
        <v>487</v>
      </c>
      <c r="D309" s="107">
        <v>60.136054307899997</v>
      </c>
      <c r="E309" s="112">
        <v>8.0983031827550978</v>
      </c>
      <c r="F309">
        <v>1</v>
      </c>
      <c r="G309" s="117">
        <v>194800</v>
      </c>
      <c r="H309" s="109">
        <v>487</v>
      </c>
      <c r="I309" s="109">
        <v>0</v>
      </c>
      <c r="J309" s="117">
        <v>0</v>
      </c>
      <c r="K309" s="109">
        <v>0</v>
      </c>
      <c r="L309" s="109">
        <v>1</v>
      </c>
      <c r="M309" s="117">
        <v>194800</v>
      </c>
      <c r="N309" s="117">
        <v>487</v>
      </c>
      <c r="O309" s="117">
        <v>0</v>
      </c>
      <c r="P309" s="120">
        <v>0</v>
      </c>
      <c r="Q309" s="120">
        <v>0</v>
      </c>
      <c r="R309" s="120">
        <v>0</v>
      </c>
      <c r="S309" s="117">
        <v>194800</v>
      </c>
      <c r="T309" s="117">
        <v>192463</v>
      </c>
      <c r="U309" s="117">
        <v>192463</v>
      </c>
      <c r="V309" s="117">
        <v>182840</v>
      </c>
      <c r="W309" s="117">
        <v>9623</v>
      </c>
      <c r="X309" s="117">
        <v>192463</v>
      </c>
      <c r="Y309" s="117">
        <v>0</v>
      </c>
      <c r="Z309" s="117">
        <v>194668</v>
      </c>
      <c r="AA309" s="117">
        <v>-2205</v>
      </c>
      <c r="AB309" s="117">
        <v>184935</v>
      </c>
      <c r="AC309" s="117">
        <v>7528</v>
      </c>
      <c r="AD309" s="117">
        <v>192463</v>
      </c>
      <c r="AE309">
        <v>0</v>
      </c>
    </row>
    <row r="310" spans="1:31" x14ac:dyDescent="0.35">
      <c r="A310">
        <v>4641</v>
      </c>
      <c r="B310" t="s">
        <v>137</v>
      </c>
      <c r="C310" s="109">
        <v>753</v>
      </c>
      <c r="D310" s="107">
        <v>91.431961622976999</v>
      </c>
      <c r="E310" s="112">
        <v>8.2356321206912604</v>
      </c>
      <c r="F310">
        <v>0</v>
      </c>
      <c r="G310" s="117">
        <v>0</v>
      </c>
      <c r="H310" s="109">
        <v>0</v>
      </c>
      <c r="I310" s="109">
        <v>1</v>
      </c>
      <c r="J310" s="117">
        <v>75300</v>
      </c>
      <c r="K310" s="109">
        <v>753</v>
      </c>
      <c r="L310" s="109">
        <v>1</v>
      </c>
      <c r="M310" s="117">
        <v>75300</v>
      </c>
      <c r="N310" s="117">
        <v>753</v>
      </c>
      <c r="O310" s="117">
        <v>77000</v>
      </c>
      <c r="P310" s="120">
        <v>0</v>
      </c>
      <c r="Q310" s="120">
        <v>0</v>
      </c>
      <c r="R310" s="120">
        <v>0</v>
      </c>
      <c r="S310" s="117">
        <v>75300</v>
      </c>
      <c r="T310" s="117">
        <v>74397</v>
      </c>
      <c r="U310" s="117">
        <v>74397</v>
      </c>
      <c r="V310" s="117">
        <v>70677</v>
      </c>
      <c r="W310" s="117">
        <v>3720</v>
      </c>
      <c r="X310" s="117">
        <v>74397</v>
      </c>
      <c r="Y310" s="117">
        <v>0</v>
      </c>
      <c r="Z310" s="117">
        <v>75249</v>
      </c>
      <c r="AA310" s="117">
        <v>-852</v>
      </c>
      <c r="AB310" s="117">
        <v>71487</v>
      </c>
      <c r="AC310" s="117">
        <v>2910</v>
      </c>
      <c r="AD310" s="117">
        <v>74397</v>
      </c>
      <c r="AE310">
        <v>0</v>
      </c>
    </row>
    <row r="311" spans="1:31" x14ac:dyDescent="0.35">
      <c r="A311">
        <v>4686</v>
      </c>
      <c r="B311" t="s">
        <v>329</v>
      </c>
      <c r="C311" s="109">
        <v>322</v>
      </c>
      <c r="D311" s="107">
        <v>30.960968950843</v>
      </c>
      <c r="E311" s="112">
        <v>10.400191302515182</v>
      </c>
      <c r="F311">
        <v>0</v>
      </c>
      <c r="G311" s="117">
        <v>0</v>
      </c>
      <c r="H311" s="109">
        <v>0</v>
      </c>
      <c r="I311" s="109">
        <v>0</v>
      </c>
      <c r="J311" s="117">
        <v>0</v>
      </c>
      <c r="K311" s="109">
        <v>0</v>
      </c>
      <c r="L311" s="109">
        <v>0</v>
      </c>
      <c r="M311" s="117">
        <v>0</v>
      </c>
      <c r="N311" s="117">
        <v>0</v>
      </c>
      <c r="O311" s="117">
        <v>0</v>
      </c>
      <c r="P311" s="120">
        <v>0</v>
      </c>
      <c r="Q311" s="120">
        <v>0</v>
      </c>
      <c r="R311" s="120">
        <v>0</v>
      </c>
      <c r="S311" s="117">
        <v>0</v>
      </c>
      <c r="T311" s="117">
        <v>0</v>
      </c>
      <c r="U311" s="117">
        <v>0</v>
      </c>
      <c r="V311" s="117">
        <v>0</v>
      </c>
      <c r="W311" s="117">
        <v>0</v>
      </c>
      <c r="X311" s="117">
        <v>0</v>
      </c>
      <c r="Y311" s="117">
        <v>0</v>
      </c>
      <c r="Z311" s="117">
        <v>0</v>
      </c>
      <c r="AA311" s="117">
        <v>0</v>
      </c>
      <c r="AB311" s="117">
        <v>0</v>
      </c>
      <c r="AC311" s="117">
        <v>0</v>
      </c>
      <c r="AD311" s="117">
        <v>0</v>
      </c>
      <c r="AE311">
        <v>0</v>
      </c>
    </row>
    <row r="312" spans="1:31" x14ac:dyDescent="0.35">
      <c r="A312">
        <v>4690</v>
      </c>
      <c r="B312" t="s">
        <v>138</v>
      </c>
      <c r="C312" s="109">
        <v>201</v>
      </c>
      <c r="D312" s="107">
        <v>20.4255029496574</v>
      </c>
      <c r="E312" s="112">
        <v>9.840638954908643</v>
      </c>
      <c r="F312">
        <v>1</v>
      </c>
      <c r="G312" s="117">
        <v>80400</v>
      </c>
      <c r="H312" s="109">
        <v>201</v>
      </c>
      <c r="I312" s="109">
        <v>0</v>
      </c>
      <c r="J312" s="117">
        <v>0</v>
      </c>
      <c r="K312" s="109">
        <v>0</v>
      </c>
      <c r="L312" s="109">
        <v>1</v>
      </c>
      <c r="M312" s="117">
        <v>80400</v>
      </c>
      <c r="N312" s="117">
        <v>201</v>
      </c>
      <c r="O312" s="117">
        <v>0</v>
      </c>
      <c r="P312" s="120">
        <v>0</v>
      </c>
      <c r="Q312" s="120">
        <v>0</v>
      </c>
      <c r="R312" s="120">
        <v>0</v>
      </c>
      <c r="S312" s="117">
        <v>80400</v>
      </c>
      <c r="T312" s="117">
        <v>79435</v>
      </c>
      <c r="U312" s="117">
        <v>79435</v>
      </c>
      <c r="V312" s="117">
        <v>75463</v>
      </c>
      <c r="W312" s="117">
        <v>3972</v>
      </c>
      <c r="X312" s="117">
        <v>79435</v>
      </c>
      <c r="Y312" s="117">
        <v>0</v>
      </c>
      <c r="Z312" s="117">
        <v>80345</v>
      </c>
      <c r="AA312" s="117">
        <v>-910</v>
      </c>
      <c r="AB312" s="117">
        <v>76328</v>
      </c>
      <c r="AC312" s="117">
        <v>3107</v>
      </c>
      <c r="AD312" s="117">
        <v>79435</v>
      </c>
      <c r="AE312">
        <v>0</v>
      </c>
    </row>
    <row r="313" spans="1:31" x14ac:dyDescent="0.35">
      <c r="A313">
        <v>4753</v>
      </c>
      <c r="B313" t="s">
        <v>330</v>
      </c>
      <c r="C313" s="109">
        <v>2631</v>
      </c>
      <c r="D313" s="107">
        <v>241.040673801411</v>
      </c>
      <c r="E313" s="112">
        <v>10.915170284363015</v>
      </c>
      <c r="F313">
        <v>0</v>
      </c>
      <c r="G313" s="117">
        <v>0</v>
      </c>
      <c r="H313" s="109">
        <v>0</v>
      </c>
      <c r="I313" s="109">
        <v>0</v>
      </c>
      <c r="J313" s="117">
        <v>0</v>
      </c>
      <c r="K313" s="109">
        <v>0</v>
      </c>
      <c r="L313" s="109">
        <v>0</v>
      </c>
      <c r="M313" s="117">
        <v>0</v>
      </c>
      <c r="N313" s="117">
        <v>0</v>
      </c>
      <c r="O313" s="117">
        <v>0</v>
      </c>
      <c r="P313" s="120">
        <v>0</v>
      </c>
      <c r="Q313" s="120">
        <v>0</v>
      </c>
      <c r="R313" s="120">
        <v>0</v>
      </c>
      <c r="S313" s="117">
        <v>0</v>
      </c>
      <c r="T313" s="117">
        <v>0</v>
      </c>
      <c r="U313" s="117">
        <v>0</v>
      </c>
      <c r="V313" s="117">
        <v>0</v>
      </c>
      <c r="W313" s="117">
        <v>0</v>
      </c>
      <c r="X313" s="117">
        <v>0</v>
      </c>
      <c r="Y313" s="117">
        <v>0</v>
      </c>
      <c r="Z313" s="117">
        <v>0</v>
      </c>
      <c r="AA313" s="117">
        <v>0</v>
      </c>
      <c r="AB313" s="117">
        <v>0</v>
      </c>
      <c r="AC313" s="117">
        <v>0</v>
      </c>
      <c r="AD313" s="117">
        <v>0</v>
      </c>
      <c r="AE313">
        <v>0</v>
      </c>
    </row>
    <row r="314" spans="1:31" x14ac:dyDescent="0.35">
      <c r="A314">
        <v>4760</v>
      </c>
      <c r="B314" t="s">
        <v>139</v>
      </c>
      <c r="C314" s="109">
        <v>637</v>
      </c>
      <c r="D314" s="107">
        <v>111.528038891817</v>
      </c>
      <c r="E314" s="112">
        <v>5.7115681969257484</v>
      </c>
      <c r="F314">
        <v>1</v>
      </c>
      <c r="G314" s="117">
        <v>254800</v>
      </c>
      <c r="H314" s="109">
        <v>637</v>
      </c>
      <c r="I314" s="109">
        <v>0</v>
      </c>
      <c r="J314" s="117">
        <v>0</v>
      </c>
      <c r="K314" s="109">
        <v>0</v>
      </c>
      <c r="L314" s="109">
        <v>1</v>
      </c>
      <c r="M314" s="117">
        <v>254800</v>
      </c>
      <c r="N314" s="117">
        <v>637</v>
      </c>
      <c r="O314" s="117">
        <v>0</v>
      </c>
      <c r="P314" s="120">
        <v>0</v>
      </c>
      <c r="Q314" s="120">
        <v>0</v>
      </c>
      <c r="R314" s="120">
        <v>0</v>
      </c>
      <c r="S314" s="117">
        <v>254800</v>
      </c>
      <c r="T314" s="117">
        <v>251743</v>
      </c>
      <c r="U314" s="117">
        <v>251743</v>
      </c>
      <c r="V314" s="117">
        <v>239156</v>
      </c>
      <c r="W314" s="117">
        <v>12587</v>
      </c>
      <c r="X314" s="117">
        <v>251743</v>
      </c>
      <c r="Y314" s="117">
        <v>0</v>
      </c>
      <c r="Z314" s="117">
        <v>254627</v>
      </c>
      <c r="AA314" s="117">
        <v>-2884</v>
      </c>
      <c r="AB314" s="117">
        <v>241896</v>
      </c>
      <c r="AC314" s="117">
        <v>9847</v>
      </c>
      <c r="AD314" s="117">
        <v>251743</v>
      </c>
      <c r="AE314">
        <v>0</v>
      </c>
    </row>
    <row r="315" spans="1:31" x14ac:dyDescent="0.35">
      <c r="A315">
        <v>4781</v>
      </c>
      <c r="B315" t="s">
        <v>331</v>
      </c>
      <c r="C315" s="109">
        <v>2374</v>
      </c>
      <c r="D315" s="107">
        <v>384.44783477392002</v>
      </c>
      <c r="E315" s="112">
        <v>6.1750900519340011</v>
      </c>
      <c r="F315">
        <v>0</v>
      </c>
      <c r="G315" s="117">
        <v>0</v>
      </c>
      <c r="H315" s="109">
        <v>0</v>
      </c>
      <c r="I315" s="109">
        <v>0</v>
      </c>
      <c r="J315" s="117">
        <v>0</v>
      </c>
      <c r="K315" s="109">
        <v>0</v>
      </c>
      <c r="L315" s="109">
        <v>0</v>
      </c>
      <c r="M315" s="117">
        <v>0</v>
      </c>
      <c r="N315" s="117">
        <v>0</v>
      </c>
      <c r="O315" s="117">
        <v>0</v>
      </c>
      <c r="P315" s="120">
        <v>0</v>
      </c>
      <c r="Q315" s="120">
        <v>0</v>
      </c>
      <c r="R315" s="120">
        <v>0</v>
      </c>
      <c r="S315" s="117">
        <v>0</v>
      </c>
      <c r="T315" s="117">
        <v>0</v>
      </c>
      <c r="U315" s="117">
        <v>0</v>
      </c>
      <c r="V315" s="117">
        <v>0</v>
      </c>
      <c r="W315" s="117">
        <v>0</v>
      </c>
      <c r="X315" s="117">
        <v>0</v>
      </c>
      <c r="Y315" s="117">
        <v>0</v>
      </c>
      <c r="Z315" s="117">
        <v>0</v>
      </c>
      <c r="AA315" s="117">
        <v>0</v>
      </c>
      <c r="AB315" s="117">
        <v>0</v>
      </c>
      <c r="AC315" s="117">
        <v>0</v>
      </c>
      <c r="AD315" s="117">
        <v>0</v>
      </c>
      <c r="AE315">
        <v>0</v>
      </c>
    </row>
    <row r="316" spans="1:31" x14ac:dyDescent="0.35">
      <c r="A316">
        <v>4795</v>
      </c>
      <c r="B316" t="s">
        <v>140</v>
      </c>
      <c r="C316" s="109">
        <v>498</v>
      </c>
      <c r="D316" s="107">
        <v>282.56387555005301</v>
      </c>
      <c r="E316" s="112">
        <v>1.7624333578755182</v>
      </c>
      <c r="F316">
        <v>1</v>
      </c>
      <c r="G316" s="117">
        <v>199200</v>
      </c>
      <c r="H316" s="109">
        <v>498</v>
      </c>
      <c r="I316" s="109">
        <v>0</v>
      </c>
      <c r="J316" s="117">
        <v>0</v>
      </c>
      <c r="K316" s="109">
        <v>0</v>
      </c>
      <c r="L316" s="109">
        <v>1</v>
      </c>
      <c r="M316" s="117">
        <v>199200</v>
      </c>
      <c r="N316" s="117">
        <v>498</v>
      </c>
      <c r="O316" s="117">
        <v>0</v>
      </c>
      <c r="P316" s="120">
        <v>0</v>
      </c>
      <c r="Q316" s="120">
        <v>0</v>
      </c>
      <c r="R316" s="120">
        <v>0</v>
      </c>
      <c r="S316" s="117">
        <v>199200</v>
      </c>
      <c r="T316" s="117">
        <v>196810</v>
      </c>
      <c r="U316" s="117">
        <v>196810</v>
      </c>
      <c r="V316" s="117">
        <v>186970</v>
      </c>
      <c r="W316" s="117">
        <v>9840</v>
      </c>
      <c r="X316" s="117">
        <v>196810</v>
      </c>
      <c r="Y316" s="117">
        <v>0</v>
      </c>
      <c r="Z316" s="117">
        <v>199065</v>
      </c>
      <c r="AA316" s="117">
        <v>-2255</v>
      </c>
      <c r="AB316" s="117">
        <v>189112</v>
      </c>
      <c r="AC316" s="117">
        <v>7698</v>
      </c>
      <c r="AD316" s="117">
        <v>196810</v>
      </c>
      <c r="AE316">
        <v>0</v>
      </c>
    </row>
    <row r="317" spans="1:31" x14ac:dyDescent="0.35">
      <c r="A317">
        <v>4802</v>
      </c>
      <c r="B317" t="s">
        <v>332</v>
      </c>
      <c r="C317" s="109">
        <v>2199</v>
      </c>
      <c r="D317" s="107">
        <v>236.204245565945</v>
      </c>
      <c r="E317" s="112">
        <v>9.3097395211131762</v>
      </c>
      <c r="F317">
        <v>0</v>
      </c>
      <c r="G317" s="117">
        <v>0</v>
      </c>
      <c r="H317" s="109">
        <v>0</v>
      </c>
      <c r="I317" s="109">
        <v>0</v>
      </c>
      <c r="J317" s="117">
        <v>0</v>
      </c>
      <c r="K317" s="109">
        <v>0</v>
      </c>
      <c r="L317" s="109">
        <v>0</v>
      </c>
      <c r="M317" s="117">
        <v>0</v>
      </c>
      <c r="N317" s="117">
        <v>0</v>
      </c>
      <c r="O317" s="117">
        <v>0</v>
      </c>
      <c r="P317" s="120">
        <v>0</v>
      </c>
      <c r="Q317" s="120">
        <v>0</v>
      </c>
      <c r="R317" s="120">
        <v>0</v>
      </c>
      <c r="S317" s="117">
        <v>0</v>
      </c>
      <c r="T317" s="117">
        <v>0</v>
      </c>
      <c r="U317" s="117">
        <v>0</v>
      </c>
      <c r="V317" s="117">
        <v>0</v>
      </c>
      <c r="W317" s="117">
        <v>0</v>
      </c>
      <c r="X317" s="117">
        <v>0</v>
      </c>
      <c r="Y317" s="117">
        <v>0</v>
      </c>
      <c r="Z317" s="117">
        <v>0</v>
      </c>
      <c r="AA317" s="117">
        <v>0</v>
      </c>
      <c r="AB317" s="117">
        <v>0</v>
      </c>
      <c r="AC317" s="117">
        <v>0</v>
      </c>
      <c r="AD317" s="117">
        <v>0</v>
      </c>
      <c r="AE317">
        <v>0</v>
      </c>
    </row>
    <row r="318" spans="1:31" x14ac:dyDescent="0.35">
      <c r="A318">
        <v>4851</v>
      </c>
      <c r="B318" t="s">
        <v>333</v>
      </c>
      <c r="C318" s="109">
        <v>1298</v>
      </c>
      <c r="D318" s="107">
        <v>261.26901532808898</v>
      </c>
      <c r="E318" s="112">
        <v>4.9680594477306634</v>
      </c>
      <c r="F318">
        <v>0</v>
      </c>
      <c r="G318" s="117">
        <v>0</v>
      </c>
      <c r="H318" s="109">
        <v>0</v>
      </c>
      <c r="I318" s="109">
        <v>0</v>
      </c>
      <c r="J318" s="117">
        <v>0</v>
      </c>
      <c r="K318" s="109">
        <v>0</v>
      </c>
      <c r="L318" s="109">
        <v>0</v>
      </c>
      <c r="M318" s="117">
        <v>0</v>
      </c>
      <c r="N318" s="117">
        <v>0</v>
      </c>
      <c r="O318" s="117">
        <v>0</v>
      </c>
      <c r="P318" s="120">
        <v>0</v>
      </c>
      <c r="Q318" s="120">
        <v>0</v>
      </c>
      <c r="R318" s="120">
        <v>0</v>
      </c>
      <c r="S318" s="117">
        <v>0</v>
      </c>
      <c r="T318" s="117">
        <v>0</v>
      </c>
      <c r="U318" s="117">
        <v>0</v>
      </c>
      <c r="V318" s="117">
        <v>0</v>
      </c>
      <c r="W318" s="117">
        <v>0</v>
      </c>
      <c r="X318" s="117">
        <v>0</v>
      </c>
      <c r="Y318" s="117">
        <v>0</v>
      </c>
      <c r="Z318" s="117">
        <v>0</v>
      </c>
      <c r="AA318" s="117">
        <v>0</v>
      </c>
      <c r="AB318" s="117">
        <v>0</v>
      </c>
      <c r="AC318" s="117">
        <v>0</v>
      </c>
      <c r="AD318" s="117">
        <v>0</v>
      </c>
      <c r="AE318">
        <v>0</v>
      </c>
    </row>
    <row r="319" spans="1:31" x14ac:dyDescent="0.35">
      <c r="A319">
        <v>4865</v>
      </c>
      <c r="B319" t="s">
        <v>141</v>
      </c>
      <c r="C319" s="109">
        <v>390</v>
      </c>
      <c r="D319" s="107">
        <v>75.458679543595807</v>
      </c>
      <c r="E319" s="112">
        <v>5.1683915271096126</v>
      </c>
      <c r="F319">
        <v>1</v>
      </c>
      <c r="G319" s="117">
        <v>156000</v>
      </c>
      <c r="H319" s="109">
        <v>390</v>
      </c>
      <c r="I319" s="109">
        <v>0</v>
      </c>
      <c r="J319" s="117">
        <v>0</v>
      </c>
      <c r="K319" s="109">
        <v>0</v>
      </c>
      <c r="L319" s="109">
        <v>1</v>
      </c>
      <c r="M319" s="117">
        <v>156000</v>
      </c>
      <c r="N319" s="117">
        <v>390</v>
      </c>
      <c r="O319" s="117">
        <v>0</v>
      </c>
      <c r="P319" s="120">
        <v>0</v>
      </c>
      <c r="Q319" s="120">
        <v>0</v>
      </c>
      <c r="R319" s="120">
        <v>0</v>
      </c>
      <c r="S319" s="117">
        <v>156000</v>
      </c>
      <c r="T319" s="117">
        <v>154128</v>
      </c>
      <c r="U319" s="117">
        <v>154128</v>
      </c>
      <c r="V319" s="117">
        <v>146422</v>
      </c>
      <c r="W319" s="117">
        <v>7706</v>
      </c>
      <c r="X319" s="117">
        <v>154128</v>
      </c>
      <c r="Y319" s="117">
        <v>0</v>
      </c>
      <c r="Z319" s="117">
        <v>155894</v>
      </c>
      <c r="AA319" s="117">
        <v>-1766</v>
      </c>
      <c r="AB319" s="117">
        <v>148099</v>
      </c>
      <c r="AC319" s="117">
        <v>6029</v>
      </c>
      <c r="AD319" s="117">
        <v>154128</v>
      </c>
      <c r="AE319">
        <v>0</v>
      </c>
    </row>
    <row r="320" spans="1:31" x14ac:dyDescent="0.35">
      <c r="A320">
        <v>4872</v>
      </c>
      <c r="B320" t="s">
        <v>334</v>
      </c>
      <c r="C320" s="109">
        <v>1519</v>
      </c>
      <c r="D320" s="107">
        <v>112.33900454681999</v>
      </c>
      <c r="E320" s="112">
        <v>13.521572548445718</v>
      </c>
      <c r="F320">
        <v>0</v>
      </c>
      <c r="G320" s="117">
        <v>0</v>
      </c>
      <c r="H320" s="109">
        <v>0</v>
      </c>
      <c r="I320" s="109">
        <v>0</v>
      </c>
      <c r="J320" s="117">
        <v>0</v>
      </c>
      <c r="K320" s="109">
        <v>0</v>
      </c>
      <c r="L320" s="109">
        <v>0</v>
      </c>
      <c r="M320" s="117">
        <v>0</v>
      </c>
      <c r="N320" s="117">
        <v>0</v>
      </c>
      <c r="O320" s="117">
        <v>0</v>
      </c>
      <c r="P320" s="120">
        <v>0</v>
      </c>
      <c r="Q320" s="120">
        <v>0</v>
      </c>
      <c r="R320" s="120">
        <v>0</v>
      </c>
      <c r="S320" s="117">
        <v>0</v>
      </c>
      <c r="T320" s="117">
        <v>0</v>
      </c>
      <c r="U320" s="117">
        <v>0</v>
      </c>
      <c r="V320" s="117">
        <v>0</v>
      </c>
      <c r="W320" s="117">
        <v>0</v>
      </c>
      <c r="X320" s="117">
        <v>0</v>
      </c>
      <c r="Y320" s="117">
        <v>0</v>
      </c>
      <c r="Z320" s="117">
        <v>0</v>
      </c>
      <c r="AA320" s="117">
        <v>0</v>
      </c>
      <c r="AB320" s="117">
        <v>0</v>
      </c>
      <c r="AC320" s="117">
        <v>0</v>
      </c>
      <c r="AD320" s="117">
        <v>0</v>
      </c>
      <c r="AE320">
        <v>0</v>
      </c>
    </row>
    <row r="321" spans="1:31" x14ac:dyDescent="0.35">
      <c r="A321">
        <v>4893</v>
      </c>
      <c r="B321" t="s">
        <v>335</v>
      </c>
      <c r="C321" s="109">
        <v>3444</v>
      </c>
      <c r="D321" s="107">
        <v>143.02665788350001</v>
      </c>
      <c r="E321" s="112">
        <v>24.079427226812872</v>
      </c>
      <c r="F321">
        <v>0</v>
      </c>
      <c r="G321" s="117">
        <v>0</v>
      </c>
      <c r="H321" s="109">
        <v>0</v>
      </c>
      <c r="I321" s="109">
        <v>0</v>
      </c>
      <c r="J321" s="117">
        <v>0</v>
      </c>
      <c r="K321" s="109">
        <v>0</v>
      </c>
      <c r="L321" s="109">
        <v>0</v>
      </c>
      <c r="M321" s="117">
        <v>0</v>
      </c>
      <c r="N321" s="117">
        <v>0</v>
      </c>
      <c r="O321" s="117">
        <v>0</v>
      </c>
      <c r="P321" s="120">
        <v>0</v>
      </c>
      <c r="Q321" s="120">
        <v>0</v>
      </c>
      <c r="R321" s="120">
        <v>0</v>
      </c>
      <c r="S321" s="117">
        <v>0</v>
      </c>
      <c r="T321" s="117">
        <v>0</v>
      </c>
      <c r="U321" s="117">
        <v>0</v>
      </c>
      <c r="V321" s="117">
        <v>0</v>
      </c>
      <c r="W321" s="117">
        <v>0</v>
      </c>
      <c r="X321" s="117">
        <v>0</v>
      </c>
      <c r="Y321" s="117">
        <v>0</v>
      </c>
      <c r="Z321" s="117">
        <v>0</v>
      </c>
      <c r="AA321" s="117">
        <v>0</v>
      </c>
      <c r="AB321" s="117">
        <v>0</v>
      </c>
      <c r="AC321" s="117">
        <v>0</v>
      </c>
      <c r="AD321" s="117">
        <v>0</v>
      </c>
      <c r="AE321">
        <v>0</v>
      </c>
    </row>
    <row r="322" spans="1:31" x14ac:dyDescent="0.35">
      <c r="A322">
        <v>4904</v>
      </c>
      <c r="B322" t="s">
        <v>142</v>
      </c>
      <c r="C322" s="109">
        <v>554</v>
      </c>
      <c r="D322" s="107">
        <v>209.81595795579599</v>
      </c>
      <c r="E322" s="112">
        <v>2.6404092681869158</v>
      </c>
      <c r="F322">
        <v>1</v>
      </c>
      <c r="G322" s="117">
        <v>221600</v>
      </c>
      <c r="H322" s="109">
        <v>554</v>
      </c>
      <c r="I322" s="109">
        <v>0</v>
      </c>
      <c r="J322" s="117">
        <v>0</v>
      </c>
      <c r="K322" s="109">
        <v>0</v>
      </c>
      <c r="L322" s="109">
        <v>1</v>
      </c>
      <c r="M322" s="117">
        <v>221600</v>
      </c>
      <c r="N322" s="117">
        <v>554</v>
      </c>
      <c r="O322" s="117">
        <v>0</v>
      </c>
      <c r="P322" s="120">
        <v>0</v>
      </c>
      <c r="Q322" s="120">
        <v>0</v>
      </c>
      <c r="R322" s="120">
        <v>0</v>
      </c>
      <c r="S322" s="117">
        <v>221600</v>
      </c>
      <c r="T322" s="117">
        <v>218941</v>
      </c>
      <c r="U322" s="117">
        <v>218941</v>
      </c>
      <c r="V322" s="117">
        <v>207994</v>
      </c>
      <c r="W322" s="117">
        <v>10947</v>
      </c>
      <c r="X322" s="117">
        <v>218941</v>
      </c>
      <c r="Y322" s="117">
        <v>0</v>
      </c>
      <c r="Z322" s="117">
        <v>221449</v>
      </c>
      <c r="AA322" s="117">
        <v>-2508</v>
      </c>
      <c r="AB322" s="117">
        <v>210377</v>
      </c>
      <c r="AC322" s="117">
        <v>8564</v>
      </c>
      <c r="AD322" s="117">
        <v>218941</v>
      </c>
      <c r="AE322">
        <v>0</v>
      </c>
    </row>
    <row r="323" spans="1:31" x14ac:dyDescent="0.35">
      <c r="A323">
        <v>4956</v>
      </c>
      <c r="B323" t="s">
        <v>143</v>
      </c>
      <c r="C323" s="109">
        <v>869</v>
      </c>
      <c r="D323" s="107">
        <v>129.10322377678801</v>
      </c>
      <c r="E323" s="112">
        <v>6.7310480294624604</v>
      </c>
      <c r="F323">
        <v>0</v>
      </c>
      <c r="G323" s="117">
        <v>0</v>
      </c>
      <c r="H323" s="109">
        <v>0</v>
      </c>
      <c r="I323" s="109">
        <v>1</v>
      </c>
      <c r="J323" s="117">
        <v>86900</v>
      </c>
      <c r="K323" s="109">
        <v>869</v>
      </c>
      <c r="L323" s="109">
        <v>1</v>
      </c>
      <c r="M323" s="117">
        <v>86900</v>
      </c>
      <c r="N323" s="117">
        <v>869</v>
      </c>
      <c r="O323" s="117">
        <v>83800</v>
      </c>
      <c r="P323" s="120">
        <v>0</v>
      </c>
      <c r="Q323" s="120">
        <v>0</v>
      </c>
      <c r="R323" s="120">
        <v>0</v>
      </c>
      <c r="S323" s="117">
        <v>86900</v>
      </c>
      <c r="T323" s="117">
        <v>85857</v>
      </c>
      <c r="U323" s="117">
        <v>85857</v>
      </c>
      <c r="V323" s="117">
        <v>81564</v>
      </c>
      <c r="W323" s="117">
        <v>4293</v>
      </c>
      <c r="X323" s="117">
        <v>85857</v>
      </c>
      <c r="Y323" s="117">
        <v>0</v>
      </c>
      <c r="Z323" s="117">
        <v>86841</v>
      </c>
      <c r="AA323" s="117">
        <v>-984</v>
      </c>
      <c r="AB323" s="117">
        <v>82499</v>
      </c>
      <c r="AC323" s="117">
        <v>3358</v>
      </c>
      <c r="AD323" s="117">
        <v>85857</v>
      </c>
      <c r="AE323">
        <v>0</v>
      </c>
    </row>
    <row r="324" spans="1:31" x14ac:dyDescent="0.35">
      <c r="A324">
        <v>4963</v>
      </c>
      <c r="B324" t="s">
        <v>144</v>
      </c>
      <c r="C324" s="109">
        <v>530</v>
      </c>
      <c r="D324" s="107">
        <v>154.65967400727101</v>
      </c>
      <c r="E324" s="112">
        <v>3.4268790711086274</v>
      </c>
      <c r="F324">
        <v>1</v>
      </c>
      <c r="G324" s="117">
        <v>212000</v>
      </c>
      <c r="H324" s="109">
        <v>530</v>
      </c>
      <c r="I324" s="109">
        <v>0</v>
      </c>
      <c r="J324" s="117">
        <v>0</v>
      </c>
      <c r="K324" s="109">
        <v>0</v>
      </c>
      <c r="L324" s="109">
        <v>1</v>
      </c>
      <c r="M324" s="117">
        <v>212000</v>
      </c>
      <c r="N324" s="117">
        <v>530</v>
      </c>
      <c r="O324" s="117">
        <v>0</v>
      </c>
      <c r="P324" s="120">
        <v>0</v>
      </c>
      <c r="Q324" s="120">
        <v>0</v>
      </c>
      <c r="R324" s="120">
        <v>0</v>
      </c>
      <c r="S324" s="117">
        <v>212000</v>
      </c>
      <c r="T324" s="117">
        <v>209457</v>
      </c>
      <c r="U324" s="117">
        <v>209457</v>
      </c>
      <c r="V324" s="117">
        <v>198984</v>
      </c>
      <c r="W324" s="117">
        <v>10473</v>
      </c>
      <c r="X324" s="117">
        <v>209457</v>
      </c>
      <c r="Y324" s="117">
        <v>0</v>
      </c>
      <c r="Z324" s="117">
        <v>211856</v>
      </c>
      <c r="AA324" s="117">
        <v>-2399</v>
      </c>
      <c r="AB324" s="117">
        <v>201263</v>
      </c>
      <c r="AC324" s="117">
        <v>8194</v>
      </c>
      <c r="AD324" s="117">
        <v>209457</v>
      </c>
      <c r="AE324">
        <v>0</v>
      </c>
    </row>
    <row r="325" spans="1:31" x14ac:dyDescent="0.35">
      <c r="A325">
        <v>4970</v>
      </c>
      <c r="B325" t="s">
        <v>336</v>
      </c>
      <c r="C325" s="109">
        <v>5896</v>
      </c>
      <c r="D325" s="107">
        <v>161.616311418934</v>
      </c>
      <c r="E325" s="112">
        <v>36.481466185159206</v>
      </c>
      <c r="F325">
        <v>0</v>
      </c>
      <c r="G325" s="117">
        <v>0</v>
      </c>
      <c r="H325" s="109">
        <v>0</v>
      </c>
      <c r="I325" s="109">
        <v>0</v>
      </c>
      <c r="J325" s="117">
        <v>0</v>
      </c>
      <c r="K325" s="109">
        <v>0</v>
      </c>
      <c r="L325" s="109">
        <v>0</v>
      </c>
      <c r="M325" s="117">
        <v>0</v>
      </c>
      <c r="N325" s="117">
        <v>0</v>
      </c>
      <c r="O325" s="117">
        <v>0</v>
      </c>
      <c r="P325" s="120">
        <v>0</v>
      </c>
      <c r="Q325" s="120">
        <v>0</v>
      </c>
      <c r="R325" s="120">
        <v>0</v>
      </c>
      <c r="S325" s="117">
        <v>0</v>
      </c>
      <c r="T325" s="117">
        <v>0</v>
      </c>
      <c r="U325" s="117">
        <v>0</v>
      </c>
      <c r="V325" s="117">
        <v>0</v>
      </c>
      <c r="W325" s="117">
        <v>0</v>
      </c>
      <c r="X325" s="117">
        <v>0</v>
      </c>
      <c r="Y325" s="117">
        <v>0</v>
      </c>
      <c r="Z325" s="117">
        <v>0</v>
      </c>
      <c r="AA325" s="117">
        <v>0</v>
      </c>
      <c r="AB325" s="117">
        <v>0</v>
      </c>
      <c r="AC325" s="117">
        <v>0</v>
      </c>
      <c r="AD325" s="117">
        <v>0</v>
      </c>
      <c r="AE325">
        <v>0</v>
      </c>
    </row>
    <row r="326" spans="1:31" x14ac:dyDescent="0.35">
      <c r="A326">
        <v>5019</v>
      </c>
      <c r="B326" t="s">
        <v>337</v>
      </c>
      <c r="C326" s="109">
        <v>1142</v>
      </c>
      <c r="D326" s="107">
        <v>149.49529883517201</v>
      </c>
      <c r="E326" s="112">
        <v>7.6390362031325614</v>
      </c>
      <c r="F326">
        <v>0</v>
      </c>
      <c r="G326" s="117">
        <v>0</v>
      </c>
      <c r="H326" s="109">
        <v>0</v>
      </c>
      <c r="I326" s="109">
        <v>0</v>
      </c>
      <c r="J326" s="117">
        <v>0</v>
      </c>
      <c r="K326" s="109">
        <v>0</v>
      </c>
      <c r="L326" s="109">
        <v>0</v>
      </c>
      <c r="M326" s="117">
        <v>0</v>
      </c>
      <c r="N326" s="117">
        <v>0</v>
      </c>
      <c r="O326" s="117">
        <v>0</v>
      </c>
      <c r="P326" s="120">
        <v>0</v>
      </c>
      <c r="Q326" s="120">
        <v>0</v>
      </c>
      <c r="R326" s="120">
        <v>0</v>
      </c>
      <c r="S326" s="117">
        <v>0</v>
      </c>
      <c r="T326" s="117">
        <v>0</v>
      </c>
      <c r="U326" s="117">
        <v>0</v>
      </c>
      <c r="V326" s="117">
        <v>0</v>
      </c>
      <c r="W326" s="117">
        <v>0</v>
      </c>
      <c r="X326" s="117">
        <v>0</v>
      </c>
      <c r="Y326" s="117">
        <v>0</v>
      </c>
      <c r="Z326" s="117">
        <v>0</v>
      </c>
      <c r="AA326" s="117">
        <v>0</v>
      </c>
      <c r="AB326" s="117">
        <v>0</v>
      </c>
      <c r="AC326" s="117">
        <v>0</v>
      </c>
      <c r="AD326" s="117">
        <v>0</v>
      </c>
      <c r="AE326">
        <v>0</v>
      </c>
    </row>
    <row r="327" spans="1:31" x14ac:dyDescent="0.35">
      <c r="A327">
        <v>5026</v>
      </c>
      <c r="B327" t="s">
        <v>338</v>
      </c>
      <c r="C327" s="109">
        <v>745</v>
      </c>
      <c r="D327" s="107">
        <v>2.5643026735944501</v>
      </c>
      <c r="E327" s="112">
        <v>290.5273264624858</v>
      </c>
      <c r="F327">
        <v>0</v>
      </c>
      <c r="G327" s="117">
        <v>0</v>
      </c>
      <c r="H327" s="109">
        <v>0</v>
      </c>
      <c r="I327" s="109">
        <v>0</v>
      </c>
      <c r="J327" s="117">
        <v>0</v>
      </c>
      <c r="K327" s="109">
        <v>0</v>
      </c>
      <c r="L327" s="109">
        <v>0</v>
      </c>
      <c r="M327" s="117">
        <v>0</v>
      </c>
      <c r="N327" s="117">
        <v>0</v>
      </c>
      <c r="O327" s="117">
        <v>0</v>
      </c>
      <c r="P327" s="120">
        <v>0</v>
      </c>
      <c r="Q327" s="120">
        <v>0</v>
      </c>
      <c r="R327" s="120">
        <v>0</v>
      </c>
      <c r="S327" s="117">
        <v>0</v>
      </c>
      <c r="T327" s="117">
        <v>0</v>
      </c>
      <c r="U327" s="117">
        <v>0</v>
      </c>
      <c r="V327" s="117">
        <v>0</v>
      </c>
      <c r="W327" s="117">
        <v>0</v>
      </c>
      <c r="X327" s="117">
        <v>0</v>
      </c>
      <c r="Y327" s="117">
        <v>0</v>
      </c>
      <c r="Z327" s="117">
        <v>0</v>
      </c>
      <c r="AA327" s="117">
        <v>0</v>
      </c>
      <c r="AB327" s="117">
        <v>0</v>
      </c>
      <c r="AC327" s="117">
        <v>0</v>
      </c>
      <c r="AD327" s="117">
        <v>0</v>
      </c>
      <c r="AE327">
        <v>0</v>
      </c>
    </row>
    <row r="328" spans="1:31" x14ac:dyDescent="0.35">
      <c r="A328">
        <v>5054</v>
      </c>
      <c r="B328" t="s">
        <v>339</v>
      </c>
      <c r="C328" s="109">
        <v>1142</v>
      </c>
      <c r="D328" s="107">
        <v>140.169577640124</v>
      </c>
      <c r="E328" s="112">
        <v>8.147274317484273</v>
      </c>
      <c r="F328">
        <v>0</v>
      </c>
      <c r="G328" s="117">
        <v>0</v>
      </c>
      <c r="H328" s="109">
        <v>0</v>
      </c>
      <c r="I328" s="109">
        <v>0</v>
      </c>
      <c r="J328" s="117">
        <v>0</v>
      </c>
      <c r="K328" s="109">
        <v>0</v>
      </c>
      <c r="L328" s="109">
        <v>0</v>
      </c>
      <c r="M328" s="117">
        <v>0</v>
      </c>
      <c r="N328" s="117">
        <v>0</v>
      </c>
      <c r="O328" s="117">
        <v>0</v>
      </c>
      <c r="P328" s="120">
        <v>0</v>
      </c>
      <c r="Q328" s="120">
        <v>0</v>
      </c>
      <c r="R328" s="120">
        <v>0</v>
      </c>
      <c r="S328" s="117">
        <v>0</v>
      </c>
      <c r="T328" s="117">
        <v>0</v>
      </c>
      <c r="U328" s="117">
        <v>0</v>
      </c>
      <c r="V328" s="117">
        <v>0</v>
      </c>
      <c r="W328" s="117">
        <v>0</v>
      </c>
      <c r="X328" s="117">
        <v>0</v>
      </c>
      <c r="Y328" s="117">
        <v>0</v>
      </c>
      <c r="Z328" s="117">
        <v>0</v>
      </c>
      <c r="AA328" s="117">
        <v>0</v>
      </c>
      <c r="AB328" s="117">
        <v>0</v>
      </c>
      <c r="AC328" s="117">
        <v>0</v>
      </c>
      <c r="AD328" s="117">
        <v>0</v>
      </c>
      <c r="AE328">
        <v>0</v>
      </c>
    </row>
    <row r="329" spans="1:31" x14ac:dyDescent="0.35">
      <c r="A329">
        <v>5068</v>
      </c>
      <c r="B329" t="s">
        <v>340</v>
      </c>
      <c r="C329" s="109">
        <v>1073</v>
      </c>
      <c r="D329" s="107">
        <v>17.9759240646985</v>
      </c>
      <c r="E329" s="112">
        <v>59.690950859498798</v>
      </c>
      <c r="F329">
        <v>0</v>
      </c>
      <c r="G329" s="117">
        <v>0</v>
      </c>
      <c r="H329" s="109">
        <v>0</v>
      </c>
      <c r="I329" s="109">
        <v>0</v>
      </c>
      <c r="J329" s="117">
        <v>0</v>
      </c>
      <c r="K329" s="109">
        <v>0</v>
      </c>
      <c r="L329" s="109">
        <v>0</v>
      </c>
      <c r="M329" s="117">
        <v>0</v>
      </c>
      <c r="N329" s="117">
        <v>0</v>
      </c>
      <c r="O329" s="117">
        <v>0</v>
      </c>
      <c r="P329" s="120">
        <v>0</v>
      </c>
      <c r="Q329" s="120">
        <v>0</v>
      </c>
      <c r="R329" s="120">
        <v>0</v>
      </c>
      <c r="S329" s="117">
        <v>0</v>
      </c>
      <c r="T329" s="117">
        <v>0</v>
      </c>
      <c r="U329" s="117">
        <v>0</v>
      </c>
      <c r="V329" s="117">
        <v>0</v>
      </c>
      <c r="W329" s="117">
        <v>0</v>
      </c>
      <c r="X329" s="117">
        <v>0</v>
      </c>
      <c r="Y329" s="117">
        <v>0</v>
      </c>
      <c r="Z329" s="117">
        <v>0</v>
      </c>
      <c r="AA329" s="117">
        <v>0</v>
      </c>
      <c r="AB329" s="117">
        <v>0</v>
      </c>
      <c r="AC329" s="117">
        <v>0</v>
      </c>
      <c r="AD329" s="117">
        <v>0</v>
      </c>
      <c r="AE329">
        <v>0</v>
      </c>
    </row>
    <row r="330" spans="1:31" x14ac:dyDescent="0.35">
      <c r="A330">
        <v>5100</v>
      </c>
      <c r="B330" t="s">
        <v>341</v>
      </c>
      <c r="C330" s="109">
        <v>2634</v>
      </c>
      <c r="D330" s="107">
        <v>235.69945780793699</v>
      </c>
      <c r="E330" s="112">
        <v>11.175248447734452</v>
      </c>
      <c r="F330">
        <v>0</v>
      </c>
      <c r="G330" s="117">
        <v>0</v>
      </c>
      <c r="H330" s="109">
        <v>0</v>
      </c>
      <c r="I330" s="109">
        <v>0</v>
      </c>
      <c r="J330" s="117">
        <v>0</v>
      </c>
      <c r="K330" s="109">
        <v>0</v>
      </c>
      <c r="L330" s="109">
        <v>0</v>
      </c>
      <c r="M330" s="117">
        <v>0</v>
      </c>
      <c r="N330" s="117">
        <v>0</v>
      </c>
      <c r="O330" s="117">
        <v>0</v>
      </c>
      <c r="P330" s="120">
        <v>0</v>
      </c>
      <c r="Q330" s="120">
        <v>0</v>
      </c>
      <c r="R330" s="120">
        <v>0</v>
      </c>
      <c r="S330" s="117">
        <v>0</v>
      </c>
      <c r="T330" s="117">
        <v>0</v>
      </c>
      <c r="U330" s="117">
        <v>0</v>
      </c>
      <c r="V330" s="117">
        <v>0</v>
      </c>
      <c r="W330" s="117">
        <v>0</v>
      </c>
      <c r="X330" s="117">
        <v>0</v>
      </c>
      <c r="Y330" s="117">
        <v>0</v>
      </c>
      <c r="Z330" s="117">
        <v>0</v>
      </c>
      <c r="AA330" s="117">
        <v>0</v>
      </c>
      <c r="AB330" s="117">
        <v>0</v>
      </c>
      <c r="AC330" s="117">
        <v>0</v>
      </c>
      <c r="AD330" s="117">
        <v>0</v>
      </c>
      <c r="AE330">
        <v>0</v>
      </c>
    </row>
    <row r="331" spans="1:31" x14ac:dyDescent="0.35">
      <c r="A331">
        <v>5124</v>
      </c>
      <c r="B331" t="s">
        <v>446</v>
      </c>
      <c r="C331" s="109">
        <v>244</v>
      </c>
      <c r="D331" s="107">
        <v>116.476330909271</v>
      </c>
      <c r="E331" s="112">
        <v>2.0948462069093101</v>
      </c>
      <c r="F331">
        <v>1</v>
      </c>
      <c r="G331" s="117">
        <v>97600</v>
      </c>
      <c r="H331" s="109">
        <v>244</v>
      </c>
      <c r="I331" s="109">
        <v>0</v>
      </c>
      <c r="J331" s="117">
        <v>0</v>
      </c>
      <c r="K331" s="109">
        <v>0</v>
      </c>
      <c r="L331" s="109">
        <v>1</v>
      </c>
      <c r="M331" s="117">
        <v>97600</v>
      </c>
      <c r="N331" s="117">
        <v>244</v>
      </c>
      <c r="O331" s="117">
        <v>0</v>
      </c>
      <c r="P331" s="120">
        <v>0</v>
      </c>
      <c r="Q331" s="120">
        <v>0</v>
      </c>
      <c r="R331" s="120">
        <v>0</v>
      </c>
      <c r="S331" s="117">
        <v>97600</v>
      </c>
      <c r="T331" s="117">
        <v>96429</v>
      </c>
      <c r="U331" s="117">
        <v>96429</v>
      </c>
      <c r="V331" s="117">
        <v>91608</v>
      </c>
      <c r="W331" s="117">
        <v>4821</v>
      </c>
      <c r="X331" s="117">
        <v>96429</v>
      </c>
      <c r="Y331" s="117">
        <v>0</v>
      </c>
      <c r="Z331" s="117">
        <v>97534</v>
      </c>
      <c r="AA331" s="117">
        <v>-1105</v>
      </c>
      <c r="AB331" s="117">
        <v>92657</v>
      </c>
      <c r="AC331" s="117">
        <v>3772</v>
      </c>
      <c r="AD331" s="117">
        <v>96429</v>
      </c>
      <c r="AE331">
        <v>0</v>
      </c>
    </row>
    <row r="332" spans="1:31" x14ac:dyDescent="0.35">
      <c r="A332">
        <v>5130</v>
      </c>
      <c r="B332" t="s">
        <v>145</v>
      </c>
      <c r="C332" s="109">
        <v>533</v>
      </c>
      <c r="D332" s="107">
        <v>117.31597542124899</v>
      </c>
      <c r="E332" s="112">
        <v>4.5432857552958623</v>
      </c>
      <c r="F332">
        <v>1</v>
      </c>
      <c r="G332" s="117">
        <v>213200</v>
      </c>
      <c r="H332" s="109">
        <v>533</v>
      </c>
      <c r="I332" s="109">
        <v>0</v>
      </c>
      <c r="J332" s="117">
        <v>0</v>
      </c>
      <c r="K332" s="109">
        <v>0</v>
      </c>
      <c r="L332" s="109">
        <v>1</v>
      </c>
      <c r="M332" s="117">
        <v>213200</v>
      </c>
      <c r="N332" s="117">
        <v>533</v>
      </c>
      <c r="O332" s="117">
        <v>0</v>
      </c>
      <c r="P332" s="120">
        <v>0</v>
      </c>
      <c r="Q332" s="120">
        <v>0</v>
      </c>
      <c r="R332" s="120">
        <v>0</v>
      </c>
      <c r="S332" s="117">
        <v>213200</v>
      </c>
      <c r="T332" s="117">
        <v>210642</v>
      </c>
      <c r="U332" s="117">
        <v>210642</v>
      </c>
      <c r="V332" s="117">
        <v>200110</v>
      </c>
      <c r="W332" s="117">
        <v>10532</v>
      </c>
      <c r="X332" s="117">
        <v>210642</v>
      </c>
      <c r="Y332" s="117">
        <v>0</v>
      </c>
      <c r="Z332" s="117">
        <v>213055</v>
      </c>
      <c r="AA332" s="117">
        <v>-2413</v>
      </c>
      <c r="AB332" s="117">
        <v>202402</v>
      </c>
      <c r="AC332" s="117">
        <v>8240</v>
      </c>
      <c r="AD332" s="117">
        <v>210642</v>
      </c>
      <c r="AE332">
        <v>0</v>
      </c>
    </row>
    <row r="333" spans="1:31" x14ac:dyDescent="0.35">
      <c r="A333">
        <v>5138</v>
      </c>
      <c r="B333" t="s">
        <v>342</v>
      </c>
      <c r="C333" s="109">
        <v>2038</v>
      </c>
      <c r="D333" s="107">
        <v>166.89142537140199</v>
      </c>
      <c r="E333" s="112">
        <v>12.211532111159173</v>
      </c>
      <c r="F333">
        <v>0</v>
      </c>
      <c r="G333" s="117">
        <v>0</v>
      </c>
      <c r="H333" s="109">
        <v>0</v>
      </c>
      <c r="I333" s="109">
        <v>0</v>
      </c>
      <c r="J333" s="117">
        <v>0</v>
      </c>
      <c r="K333" s="109">
        <v>0</v>
      </c>
      <c r="L333" s="109">
        <v>0</v>
      </c>
      <c r="M333" s="117">
        <v>0</v>
      </c>
      <c r="N333" s="117">
        <v>0</v>
      </c>
      <c r="O333" s="117">
        <v>0</v>
      </c>
      <c r="P333" s="120">
        <v>0</v>
      </c>
      <c r="Q333" s="120">
        <v>0</v>
      </c>
      <c r="R333" s="120">
        <v>0</v>
      </c>
      <c r="S333" s="117">
        <v>0</v>
      </c>
      <c r="T333" s="117">
        <v>0</v>
      </c>
      <c r="U333" s="117">
        <v>0</v>
      </c>
      <c r="V333" s="117">
        <v>0</v>
      </c>
      <c r="W333" s="117">
        <v>0</v>
      </c>
      <c r="X333" s="117">
        <v>0</v>
      </c>
      <c r="Y333" s="117">
        <v>0</v>
      </c>
      <c r="Z333" s="117">
        <v>0</v>
      </c>
      <c r="AA333" s="117">
        <v>0</v>
      </c>
      <c r="AB333" s="117">
        <v>0</v>
      </c>
      <c r="AC333" s="117">
        <v>0</v>
      </c>
      <c r="AD333" s="117">
        <v>0</v>
      </c>
      <c r="AE333">
        <v>0</v>
      </c>
    </row>
    <row r="334" spans="1:31" x14ac:dyDescent="0.35">
      <c r="A334">
        <v>5258</v>
      </c>
      <c r="B334" t="s">
        <v>343</v>
      </c>
      <c r="C334" s="109">
        <v>220</v>
      </c>
      <c r="D334" s="107">
        <v>19.459658731990402</v>
      </c>
      <c r="E334" s="112">
        <v>11.305439783398382</v>
      </c>
      <c r="F334">
        <v>0</v>
      </c>
      <c r="G334" s="117">
        <v>0</v>
      </c>
      <c r="H334" s="109">
        <v>0</v>
      </c>
      <c r="I334" s="109">
        <v>0</v>
      </c>
      <c r="J334" s="117">
        <v>0</v>
      </c>
      <c r="K334" s="109">
        <v>0</v>
      </c>
      <c r="L334" s="109">
        <v>0</v>
      </c>
      <c r="M334" s="117">
        <v>0</v>
      </c>
      <c r="N334" s="117">
        <v>0</v>
      </c>
      <c r="O334" s="117">
        <v>0</v>
      </c>
      <c r="P334" s="120">
        <v>0</v>
      </c>
      <c r="Q334" s="120">
        <v>0</v>
      </c>
      <c r="R334" s="120">
        <v>0</v>
      </c>
      <c r="S334" s="117">
        <v>0</v>
      </c>
      <c r="T334" s="117">
        <v>0</v>
      </c>
      <c r="U334" s="117">
        <v>0</v>
      </c>
      <c r="V334" s="117">
        <v>0</v>
      </c>
      <c r="W334" s="117">
        <v>0</v>
      </c>
      <c r="X334" s="117">
        <v>0</v>
      </c>
      <c r="Y334" s="117">
        <v>0</v>
      </c>
      <c r="Z334" s="117">
        <v>0</v>
      </c>
      <c r="AA334" s="117">
        <v>0</v>
      </c>
      <c r="AB334" s="117">
        <v>0</v>
      </c>
      <c r="AC334" s="117">
        <v>0</v>
      </c>
      <c r="AD334" s="117">
        <v>0</v>
      </c>
      <c r="AE334">
        <v>0</v>
      </c>
    </row>
    <row r="335" spans="1:31" x14ac:dyDescent="0.35">
      <c r="A335">
        <v>5264</v>
      </c>
      <c r="B335" t="s">
        <v>344</v>
      </c>
      <c r="C335" s="109">
        <v>2234</v>
      </c>
      <c r="D335" s="107">
        <v>167.24044176930499</v>
      </c>
      <c r="E335" s="112">
        <v>13.358013028222127</v>
      </c>
      <c r="F335">
        <v>0</v>
      </c>
      <c r="G335" s="117">
        <v>0</v>
      </c>
      <c r="H335" s="109">
        <v>0</v>
      </c>
      <c r="I335" s="109">
        <v>0</v>
      </c>
      <c r="J335" s="117">
        <v>0</v>
      </c>
      <c r="K335" s="109">
        <v>0</v>
      </c>
      <c r="L335" s="109">
        <v>0</v>
      </c>
      <c r="M335" s="117">
        <v>0</v>
      </c>
      <c r="N335" s="117">
        <v>0</v>
      </c>
      <c r="O335" s="117">
        <v>0</v>
      </c>
      <c r="P335" s="120">
        <v>0</v>
      </c>
      <c r="Q335" s="120">
        <v>0</v>
      </c>
      <c r="R335" s="120">
        <v>0</v>
      </c>
      <c r="S335" s="117">
        <v>0</v>
      </c>
      <c r="T335" s="117">
        <v>0</v>
      </c>
      <c r="U335" s="117">
        <v>0</v>
      </c>
      <c r="V335" s="117">
        <v>0</v>
      </c>
      <c r="W335" s="117">
        <v>0</v>
      </c>
      <c r="X335" s="117">
        <v>0</v>
      </c>
      <c r="Y335" s="117">
        <v>0</v>
      </c>
      <c r="Z335" s="117">
        <v>0</v>
      </c>
      <c r="AA335" s="117">
        <v>0</v>
      </c>
      <c r="AB335" s="117">
        <v>0</v>
      </c>
      <c r="AC335" s="117">
        <v>0</v>
      </c>
      <c r="AD335" s="117">
        <v>0</v>
      </c>
      <c r="AE335">
        <v>0</v>
      </c>
    </row>
    <row r="336" spans="1:31" x14ac:dyDescent="0.35">
      <c r="A336">
        <v>5271</v>
      </c>
      <c r="B336" t="s">
        <v>345</v>
      </c>
      <c r="C336" s="109">
        <v>9742</v>
      </c>
      <c r="D336" s="107">
        <v>51.100047786936301</v>
      </c>
      <c r="E336" s="112">
        <v>190.64561427847698</v>
      </c>
      <c r="F336">
        <v>0</v>
      </c>
      <c r="G336" s="117">
        <v>0</v>
      </c>
      <c r="H336" s="109">
        <v>0</v>
      </c>
      <c r="I336" s="109">
        <v>0</v>
      </c>
      <c r="J336" s="117">
        <v>0</v>
      </c>
      <c r="K336" s="109">
        <v>0</v>
      </c>
      <c r="L336" s="109">
        <v>0</v>
      </c>
      <c r="M336" s="117">
        <v>0</v>
      </c>
      <c r="N336" s="117">
        <v>0</v>
      </c>
      <c r="O336" s="117">
        <v>0</v>
      </c>
      <c r="P336" s="120">
        <v>0</v>
      </c>
      <c r="Q336" s="120">
        <v>0</v>
      </c>
      <c r="R336" s="120">
        <v>0</v>
      </c>
      <c r="S336" s="117">
        <v>0</v>
      </c>
      <c r="T336" s="117">
        <v>0</v>
      </c>
      <c r="U336" s="117">
        <v>0</v>
      </c>
      <c r="V336" s="117">
        <v>0</v>
      </c>
      <c r="W336" s="117">
        <v>0</v>
      </c>
      <c r="X336" s="117">
        <v>0</v>
      </c>
      <c r="Y336" s="117">
        <v>0</v>
      </c>
      <c r="Z336" s="117">
        <v>0</v>
      </c>
      <c r="AA336" s="117">
        <v>0</v>
      </c>
      <c r="AB336" s="117">
        <v>0</v>
      </c>
      <c r="AC336" s="117">
        <v>0</v>
      </c>
      <c r="AD336" s="117">
        <v>0</v>
      </c>
      <c r="AE336">
        <v>0</v>
      </c>
    </row>
    <row r="337" spans="1:31" x14ac:dyDescent="0.35">
      <c r="A337">
        <v>5278</v>
      </c>
      <c r="B337" t="s">
        <v>346</v>
      </c>
      <c r="C337" s="109">
        <v>1659</v>
      </c>
      <c r="D337" s="107">
        <v>55.475588658820698</v>
      </c>
      <c r="E337" s="112">
        <v>29.905045446258939</v>
      </c>
      <c r="F337">
        <v>0</v>
      </c>
      <c r="G337" s="117">
        <v>0</v>
      </c>
      <c r="H337" s="109">
        <v>0</v>
      </c>
      <c r="I337" s="109">
        <v>0</v>
      </c>
      <c r="J337" s="117">
        <v>0</v>
      </c>
      <c r="K337" s="109">
        <v>0</v>
      </c>
      <c r="L337" s="109">
        <v>0</v>
      </c>
      <c r="M337" s="117">
        <v>0</v>
      </c>
      <c r="N337" s="117">
        <v>0</v>
      </c>
      <c r="O337" s="117">
        <v>0</v>
      </c>
      <c r="P337" s="120">
        <v>0</v>
      </c>
      <c r="Q337" s="120">
        <v>0</v>
      </c>
      <c r="R337" s="120">
        <v>0</v>
      </c>
      <c r="S337" s="117">
        <v>0</v>
      </c>
      <c r="T337" s="117">
        <v>0</v>
      </c>
      <c r="U337" s="117">
        <v>0</v>
      </c>
      <c r="V337" s="117">
        <v>0</v>
      </c>
      <c r="W337" s="117">
        <v>0</v>
      </c>
      <c r="X337" s="117">
        <v>0</v>
      </c>
      <c r="Y337" s="117">
        <v>0</v>
      </c>
      <c r="Z337" s="117">
        <v>0</v>
      </c>
      <c r="AA337" s="117">
        <v>0</v>
      </c>
      <c r="AB337" s="117">
        <v>0</v>
      </c>
      <c r="AC337" s="117">
        <v>0</v>
      </c>
      <c r="AD337" s="117">
        <v>0</v>
      </c>
      <c r="AE337">
        <v>0</v>
      </c>
    </row>
    <row r="338" spans="1:31" x14ac:dyDescent="0.35">
      <c r="A338">
        <v>5306</v>
      </c>
      <c r="B338" t="s">
        <v>146</v>
      </c>
      <c r="C338" s="109">
        <v>598</v>
      </c>
      <c r="D338" s="107">
        <v>156.03815161594201</v>
      </c>
      <c r="E338" s="112">
        <v>3.8323960762612872</v>
      </c>
      <c r="F338">
        <v>1</v>
      </c>
      <c r="G338" s="117">
        <v>239200</v>
      </c>
      <c r="H338" s="109">
        <v>598</v>
      </c>
      <c r="I338" s="109">
        <v>0</v>
      </c>
      <c r="J338" s="117">
        <v>0</v>
      </c>
      <c r="K338" s="109">
        <v>0</v>
      </c>
      <c r="L338" s="109">
        <v>1</v>
      </c>
      <c r="M338" s="117">
        <v>239200</v>
      </c>
      <c r="N338" s="117">
        <v>598</v>
      </c>
      <c r="O338" s="117">
        <v>0</v>
      </c>
      <c r="P338" s="120">
        <v>0</v>
      </c>
      <c r="Q338" s="120">
        <v>0</v>
      </c>
      <c r="R338" s="120">
        <v>0</v>
      </c>
      <c r="S338" s="117">
        <v>239200</v>
      </c>
      <c r="T338" s="117">
        <v>236330</v>
      </c>
      <c r="U338" s="117">
        <v>236330</v>
      </c>
      <c r="V338" s="117">
        <v>224514</v>
      </c>
      <c r="W338" s="117">
        <v>11816</v>
      </c>
      <c r="X338" s="117">
        <v>236330</v>
      </c>
      <c r="Y338" s="117">
        <v>0</v>
      </c>
      <c r="Z338" s="117">
        <v>239038</v>
      </c>
      <c r="AA338" s="117">
        <v>-2708</v>
      </c>
      <c r="AB338" s="117">
        <v>227086</v>
      </c>
      <c r="AC338" s="117">
        <v>9244</v>
      </c>
      <c r="AD338" s="117">
        <v>236330</v>
      </c>
      <c r="AE338">
        <v>0</v>
      </c>
    </row>
    <row r="339" spans="1:31" x14ac:dyDescent="0.35">
      <c r="A339">
        <v>5348</v>
      </c>
      <c r="B339" t="s">
        <v>147</v>
      </c>
      <c r="C339" s="109">
        <v>718</v>
      </c>
      <c r="D339" s="107">
        <v>109.15186848703701</v>
      </c>
      <c r="E339" s="112">
        <v>6.577990921752022</v>
      </c>
      <c r="F339">
        <v>1</v>
      </c>
      <c r="G339" s="117">
        <v>287200</v>
      </c>
      <c r="H339" s="109">
        <v>718</v>
      </c>
      <c r="I339" s="109">
        <v>0</v>
      </c>
      <c r="J339" s="117">
        <v>0</v>
      </c>
      <c r="K339" s="109">
        <v>0</v>
      </c>
      <c r="L339" s="109">
        <v>1</v>
      </c>
      <c r="M339" s="117">
        <v>287200</v>
      </c>
      <c r="N339" s="117">
        <v>718</v>
      </c>
      <c r="O339" s="117">
        <v>0</v>
      </c>
      <c r="P339" s="120">
        <v>0</v>
      </c>
      <c r="Q339" s="120">
        <v>0</v>
      </c>
      <c r="R339" s="120">
        <v>0</v>
      </c>
      <c r="S339" s="117">
        <v>287200</v>
      </c>
      <c r="T339" s="117">
        <v>283754</v>
      </c>
      <c r="U339" s="117">
        <v>283754</v>
      </c>
      <c r="V339" s="117">
        <v>269566</v>
      </c>
      <c r="W339" s="117">
        <v>14188</v>
      </c>
      <c r="X339" s="117">
        <v>283754</v>
      </c>
      <c r="Y339" s="117">
        <v>0</v>
      </c>
      <c r="Z339" s="117">
        <v>287005</v>
      </c>
      <c r="AA339" s="117">
        <v>-3251</v>
      </c>
      <c r="AB339" s="117">
        <v>272655</v>
      </c>
      <c r="AC339" s="117">
        <v>11099</v>
      </c>
      <c r="AD339" s="117">
        <v>283754</v>
      </c>
      <c r="AE339">
        <v>0</v>
      </c>
    </row>
    <row r="340" spans="1:31" x14ac:dyDescent="0.35">
      <c r="A340">
        <v>5355</v>
      </c>
      <c r="B340" t="s">
        <v>347</v>
      </c>
      <c r="C340" s="109">
        <v>1697</v>
      </c>
      <c r="D340" s="107">
        <v>1.63123319692889</v>
      </c>
      <c r="E340" s="112">
        <v>1040.317229440235</v>
      </c>
      <c r="F340">
        <v>0</v>
      </c>
      <c r="G340" s="117">
        <v>0</v>
      </c>
      <c r="H340" s="109">
        <v>0</v>
      </c>
      <c r="I340" s="109">
        <v>0</v>
      </c>
      <c r="J340" s="117">
        <v>0</v>
      </c>
      <c r="K340" s="109">
        <v>0</v>
      </c>
      <c r="L340" s="109">
        <v>0</v>
      </c>
      <c r="M340" s="117">
        <v>0</v>
      </c>
      <c r="N340" s="117">
        <v>0</v>
      </c>
      <c r="O340" s="117">
        <v>0</v>
      </c>
      <c r="P340" s="120">
        <v>0</v>
      </c>
      <c r="Q340" s="120">
        <v>0</v>
      </c>
      <c r="R340" s="120">
        <v>0</v>
      </c>
      <c r="S340" s="117">
        <v>0</v>
      </c>
      <c r="T340" s="117">
        <v>0</v>
      </c>
      <c r="U340" s="117">
        <v>0</v>
      </c>
      <c r="V340" s="117">
        <v>0</v>
      </c>
      <c r="W340" s="117">
        <v>0</v>
      </c>
      <c r="X340" s="117">
        <v>0</v>
      </c>
      <c r="Y340" s="117">
        <v>0</v>
      </c>
      <c r="Z340" s="117">
        <v>0</v>
      </c>
      <c r="AA340" s="117">
        <v>0</v>
      </c>
      <c r="AB340" s="117">
        <v>0</v>
      </c>
      <c r="AC340" s="117">
        <v>0</v>
      </c>
      <c r="AD340" s="117">
        <v>0</v>
      </c>
      <c r="AE340">
        <v>0</v>
      </c>
    </row>
    <row r="341" spans="1:31" x14ac:dyDescent="0.35">
      <c r="A341">
        <v>5362</v>
      </c>
      <c r="B341" t="s">
        <v>148</v>
      </c>
      <c r="C341" s="109">
        <v>334</v>
      </c>
      <c r="D341" s="107">
        <v>95.664859464617095</v>
      </c>
      <c r="E341" s="112">
        <v>3.4913551524479507</v>
      </c>
      <c r="F341">
        <v>1</v>
      </c>
      <c r="G341" s="117">
        <v>133600</v>
      </c>
      <c r="H341" s="109">
        <v>334</v>
      </c>
      <c r="I341" s="109">
        <v>0</v>
      </c>
      <c r="J341" s="117">
        <v>0</v>
      </c>
      <c r="K341" s="109">
        <v>0</v>
      </c>
      <c r="L341" s="109">
        <v>1</v>
      </c>
      <c r="M341" s="117">
        <v>133600</v>
      </c>
      <c r="N341" s="117">
        <v>334</v>
      </c>
      <c r="O341" s="117">
        <v>0</v>
      </c>
      <c r="P341" s="120">
        <v>0</v>
      </c>
      <c r="Q341" s="120">
        <v>0</v>
      </c>
      <c r="R341" s="120">
        <v>0</v>
      </c>
      <c r="S341" s="117">
        <v>133600</v>
      </c>
      <c r="T341" s="117">
        <v>131997</v>
      </c>
      <c r="U341" s="117">
        <v>131997</v>
      </c>
      <c r="V341" s="117">
        <v>125397</v>
      </c>
      <c r="W341" s="117">
        <v>6600</v>
      </c>
      <c r="X341" s="117">
        <v>131997</v>
      </c>
      <c r="Y341" s="117">
        <v>0</v>
      </c>
      <c r="Z341" s="117">
        <v>133509</v>
      </c>
      <c r="AA341" s="117">
        <v>-1512</v>
      </c>
      <c r="AB341" s="117">
        <v>126834</v>
      </c>
      <c r="AC341" s="117">
        <v>5163</v>
      </c>
      <c r="AD341" s="117">
        <v>131997</v>
      </c>
      <c r="AE341">
        <v>0</v>
      </c>
    </row>
    <row r="342" spans="1:31" x14ac:dyDescent="0.35">
      <c r="A342">
        <v>5369</v>
      </c>
      <c r="B342" t="s">
        <v>348</v>
      </c>
      <c r="C342" s="109">
        <v>403</v>
      </c>
      <c r="D342" s="107">
        <v>5.2438942495907304</v>
      </c>
      <c r="E342" s="112">
        <v>76.851282809803592</v>
      </c>
      <c r="F342">
        <v>0</v>
      </c>
      <c r="G342" s="117">
        <v>0</v>
      </c>
      <c r="H342" s="109">
        <v>0</v>
      </c>
      <c r="I342" s="109">
        <v>0</v>
      </c>
      <c r="J342" s="117">
        <v>0</v>
      </c>
      <c r="K342" s="109">
        <v>0</v>
      </c>
      <c r="L342" s="109">
        <v>0</v>
      </c>
      <c r="M342" s="117">
        <v>0</v>
      </c>
      <c r="N342" s="117">
        <v>0</v>
      </c>
      <c r="O342" s="117">
        <v>0</v>
      </c>
      <c r="P342" s="120">
        <v>0</v>
      </c>
      <c r="Q342" s="120">
        <v>0</v>
      </c>
      <c r="R342" s="120">
        <v>0</v>
      </c>
      <c r="S342" s="117">
        <v>0</v>
      </c>
      <c r="T342" s="117">
        <v>0</v>
      </c>
      <c r="U342" s="117">
        <v>0</v>
      </c>
      <c r="V342" s="117">
        <v>0</v>
      </c>
      <c r="W342" s="117">
        <v>0</v>
      </c>
      <c r="X342" s="117">
        <v>0</v>
      </c>
      <c r="Y342" s="117">
        <v>0</v>
      </c>
      <c r="Z342" s="117">
        <v>0</v>
      </c>
      <c r="AA342" s="117">
        <v>0</v>
      </c>
      <c r="AB342" s="117">
        <v>0</v>
      </c>
      <c r="AC342" s="117">
        <v>0</v>
      </c>
      <c r="AD342" s="117">
        <v>0</v>
      </c>
      <c r="AE342">
        <v>0</v>
      </c>
    </row>
    <row r="343" spans="1:31" x14ac:dyDescent="0.35">
      <c r="A343">
        <v>5376</v>
      </c>
      <c r="B343" t="s">
        <v>149</v>
      </c>
      <c r="C343" s="109">
        <v>438</v>
      </c>
      <c r="D343" s="107">
        <v>110.40402561905999</v>
      </c>
      <c r="E343" s="112">
        <v>3.9672466429012556</v>
      </c>
      <c r="F343">
        <v>1</v>
      </c>
      <c r="G343" s="117">
        <v>175200</v>
      </c>
      <c r="H343" s="109">
        <v>438</v>
      </c>
      <c r="I343" s="109">
        <v>0</v>
      </c>
      <c r="J343" s="117">
        <v>0</v>
      </c>
      <c r="K343" s="109">
        <v>0</v>
      </c>
      <c r="L343" s="109">
        <v>1</v>
      </c>
      <c r="M343" s="117">
        <v>175200</v>
      </c>
      <c r="N343" s="117">
        <v>438</v>
      </c>
      <c r="O343" s="117">
        <v>0</v>
      </c>
      <c r="P343" s="120">
        <v>0</v>
      </c>
      <c r="Q343" s="120">
        <v>0</v>
      </c>
      <c r="R343" s="120">
        <v>0</v>
      </c>
      <c r="S343" s="117">
        <v>175200</v>
      </c>
      <c r="T343" s="117">
        <v>173098</v>
      </c>
      <c r="U343" s="117">
        <v>173098</v>
      </c>
      <c r="V343" s="117">
        <v>164443</v>
      </c>
      <c r="W343" s="117">
        <v>8655</v>
      </c>
      <c r="X343" s="117">
        <v>173098</v>
      </c>
      <c r="Y343" s="117">
        <v>0</v>
      </c>
      <c r="Z343" s="117">
        <v>175081</v>
      </c>
      <c r="AA343" s="117">
        <v>-1983</v>
      </c>
      <c r="AB343" s="117">
        <v>166327</v>
      </c>
      <c r="AC343" s="117">
        <v>6771</v>
      </c>
      <c r="AD343" s="117">
        <v>173098</v>
      </c>
      <c r="AE343">
        <v>0</v>
      </c>
    </row>
    <row r="344" spans="1:31" x14ac:dyDescent="0.35">
      <c r="A344">
        <v>5390</v>
      </c>
      <c r="B344" t="s">
        <v>349</v>
      </c>
      <c r="C344" s="109">
        <v>2898</v>
      </c>
      <c r="D344" s="107">
        <v>78.673469544273701</v>
      </c>
      <c r="E344" s="112">
        <v>36.835797592085896</v>
      </c>
      <c r="F344">
        <v>0</v>
      </c>
      <c r="G344" s="117">
        <v>0</v>
      </c>
      <c r="H344" s="109">
        <v>0</v>
      </c>
      <c r="I344" s="109">
        <v>0</v>
      </c>
      <c r="J344" s="117">
        <v>0</v>
      </c>
      <c r="K344" s="109">
        <v>0</v>
      </c>
      <c r="L344" s="109">
        <v>0</v>
      </c>
      <c r="M344" s="117">
        <v>0</v>
      </c>
      <c r="N344" s="117">
        <v>0</v>
      </c>
      <c r="O344" s="117">
        <v>0</v>
      </c>
      <c r="P344" s="120">
        <v>0</v>
      </c>
      <c r="Q344" s="120">
        <v>0</v>
      </c>
      <c r="R344" s="120">
        <v>0</v>
      </c>
      <c r="S344" s="117">
        <v>0</v>
      </c>
      <c r="T344" s="117">
        <v>0</v>
      </c>
      <c r="U344" s="117">
        <v>0</v>
      </c>
      <c r="V344" s="117">
        <v>0</v>
      </c>
      <c r="W344" s="117">
        <v>0</v>
      </c>
      <c r="X344" s="117">
        <v>0</v>
      </c>
      <c r="Y344" s="117">
        <v>0</v>
      </c>
      <c r="Z344" s="117">
        <v>0</v>
      </c>
      <c r="AA344" s="117">
        <v>0</v>
      </c>
      <c r="AB344" s="117">
        <v>0</v>
      </c>
      <c r="AC344" s="117">
        <v>0</v>
      </c>
      <c r="AD344" s="117">
        <v>0</v>
      </c>
      <c r="AE344">
        <v>0</v>
      </c>
    </row>
    <row r="345" spans="1:31" x14ac:dyDescent="0.35">
      <c r="A345">
        <v>5397</v>
      </c>
      <c r="B345" t="s">
        <v>150</v>
      </c>
      <c r="C345" s="109">
        <v>334</v>
      </c>
      <c r="D345" s="107">
        <v>159.00196650660999</v>
      </c>
      <c r="E345" s="112">
        <v>2.1006029506315258</v>
      </c>
      <c r="F345">
        <v>1</v>
      </c>
      <c r="G345" s="117">
        <v>133600</v>
      </c>
      <c r="H345" s="109">
        <v>334</v>
      </c>
      <c r="I345" s="109">
        <v>0</v>
      </c>
      <c r="J345" s="117">
        <v>0</v>
      </c>
      <c r="K345" s="109">
        <v>0</v>
      </c>
      <c r="L345" s="109">
        <v>1</v>
      </c>
      <c r="M345" s="117">
        <v>133600</v>
      </c>
      <c r="N345" s="117">
        <v>334</v>
      </c>
      <c r="O345" s="117">
        <v>0</v>
      </c>
      <c r="P345" s="120">
        <v>0</v>
      </c>
      <c r="Q345" s="120">
        <v>0</v>
      </c>
      <c r="R345" s="120">
        <v>0</v>
      </c>
      <c r="S345" s="117">
        <v>133600</v>
      </c>
      <c r="T345" s="117">
        <v>131997</v>
      </c>
      <c r="U345" s="117">
        <v>131997</v>
      </c>
      <c r="V345" s="117">
        <v>125397</v>
      </c>
      <c r="W345" s="117">
        <v>6600</v>
      </c>
      <c r="X345" s="117">
        <v>131997</v>
      </c>
      <c r="Y345" s="117">
        <v>0</v>
      </c>
      <c r="Z345" s="117">
        <v>133509</v>
      </c>
      <c r="AA345" s="117">
        <v>-1512</v>
      </c>
      <c r="AB345" s="117">
        <v>126834</v>
      </c>
      <c r="AC345" s="117">
        <v>5163</v>
      </c>
      <c r="AD345" s="117">
        <v>131997</v>
      </c>
      <c r="AE345">
        <v>0</v>
      </c>
    </row>
    <row r="346" spans="1:31" x14ac:dyDescent="0.35">
      <c r="A346">
        <v>5432</v>
      </c>
      <c r="B346" t="s">
        <v>350</v>
      </c>
      <c r="C346" s="109">
        <v>1547</v>
      </c>
      <c r="D346" s="107">
        <v>59.441110377746597</v>
      </c>
      <c r="E346" s="112">
        <v>26.025758774842163</v>
      </c>
      <c r="F346">
        <v>0</v>
      </c>
      <c r="G346" s="117">
        <v>0</v>
      </c>
      <c r="H346" s="109">
        <v>0</v>
      </c>
      <c r="I346" s="109">
        <v>0</v>
      </c>
      <c r="J346" s="117">
        <v>0</v>
      </c>
      <c r="K346" s="109">
        <v>0</v>
      </c>
      <c r="L346" s="109">
        <v>0</v>
      </c>
      <c r="M346" s="117">
        <v>0</v>
      </c>
      <c r="N346" s="117">
        <v>0</v>
      </c>
      <c r="O346" s="117">
        <v>0</v>
      </c>
      <c r="P346" s="120">
        <v>0</v>
      </c>
      <c r="Q346" s="120">
        <v>0</v>
      </c>
      <c r="R346" s="120">
        <v>0</v>
      </c>
      <c r="S346" s="117">
        <v>0</v>
      </c>
      <c r="T346" s="117">
        <v>0</v>
      </c>
      <c r="U346" s="117">
        <v>0</v>
      </c>
      <c r="V346" s="117">
        <v>0</v>
      </c>
      <c r="W346" s="117">
        <v>0</v>
      </c>
      <c r="X346" s="117">
        <v>0</v>
      </c>
      <c r="Y346" s="117">
        <v>0</v>
      </c>
      <c r="Z346" s="117">
        <v>0</v>
      </c>
      <c r="AA346" s="117">
        <v>0</v>
      </c>
      <c r="AB346" s="117">
        <v>0</v>
      </c>
      <c r="AC346" s="117">
        <v>0</v>
      </c>
      <c r="AD346" s="117">
        <v>0</v>
      </c>
      <c r="AE346">
        <v>0</v>
      </c>
    </row>
    <row r="347" spans="1:31" x14ac:dyDescent="0.35">
      <c r="A347">
        <v>5439</v>
      </c>
      <c r="B347" t="s">
        <v>351</v>
      </c>
      <c r="C347" s="109">
        <v>2750</v>
      </c>
      <c r="D347" s="107">
        <v>4.8170211735841804</v>
      </c>
      <c r="E347" s="112">
        <v>570.89223835688881</v>
      </c>
      <c r="F347">
        <v>0</v>
      </c>
      <c r="G347" s="117">
        <v>0</v>
      </c>
      <c r="H347" s="109">
        <v>0</v>
      </c>
      <c r="I347" s="109">
        <v>0</v>
      </c>
      <c r="J347" s="117">
        <v>0</v>
      </c>
      <c r="K347" s="109">
        <v>0</v>
      </c>
      <c r="L347" s="109">
        <v>0</v>
      </c>
      <c r="M347" s="117">
        <v>0</v>
      </c>
      <c r="N347" s="117">
        <v>0</v>
      </c>
      <c r="O347" s="117">
        <v>0</v>
      </c>
      <c r="P347" s="120">
        <v>0</v>
      </c>
      <c r="Q347" s="120">
        <v>0</v>
      </c>
      <c r="R347" s="120">
        <v>0</v>
      </c>
      <c r="S347" s="117">
        <v>0</v>
      </c>
      <c r="T347" s="117">
        <v>0</v>
      </c>
      <c r="U347" s="117">
        <v>0</v>
      </c>
      <c r="V347" s="117">
        <v>0</v>
      </c>
      <c r="W347" s="117">
        <v>0</v>
      </c>
      <c r="X347" s="117">
        <v>0</v>
      </c>
      <c r="Y347" s="117">
        <v>0</v>
      </c>
      <c r="Z347" s="117">
        <v>0</v>
      </c>
      <c r="AA347" s="117">
        <v>0</v>
      </c>
      <c r="AB347" s="117">
        <v>0</v>
      </c>
      <c r="AC347" s="117">
        <v>0</v>
      </c>
      <c r="AD347" s="117">
        <v>0</v>
      </c>
      <c r="AE347">
        <v>0</v>
      </c>
    </row>
    <row r="348" spans="1:31" x14ac:dyDescent="0.35">
      <c r="A348">
        <v>5457</v>
      </c>
      <c r="B348" t="s">
        <v>352</v>
      </c>
      <c r="C348" s="109">
        <v>1038</v>
      </c>
      <c r="D348" s="107">
        <v>196.591169972145</v>
      </c>
      <c r="E348" s="112">
        <v>5.2799929933123355</v>
      </c>
      <c r="F348">
        <v>0</v>
      </c>
      <c r="G348" s="117">
        <v>0</v>
      </c>
      <c r="H348" s="109">
        <v>0</v>
      </c>
      <c r="I348" s="109">
        <v>0</v>
      </c>
      <c r="J348" s="117">
        <v>0</v>
      </c>
      <c r="K348" s="109">
        <v>0</v>
      </c>
      <c r="L348" s="109">
        <v>0</v>
      </c>
      <c r="M348" s="117">
        <v>0</v>
      </c>
      <c r="N348" s="117">
        <v>0</v>
      </c>
      <c r="O348" s="117">
        <v>0</v>
      </c>
      <c r="P348" s="120">
        <v>0</v>
      </c>
      <c r="Q348" s="120">
        <v>0</v>
      </c>
      <c r="R348" s="120">
        <v>0</v>
      </c>
      <c r="S348" s="117">
        <v>0</v>
      </c>
      <c r="T348" s="117">
        <v>0</v>
      </c>
      <c r="U348" s="117">
        <v>0</v>
      </c>
      <c r="V348" s="117">
        <v>0</v>
      </c>
      <c r="W348" s="117">
        <v>0</v>
      </c>
      <c r="X348" s="117">
        <v>0</v>
      </c>
      <c r="Y348" s="117">
        <v>0</v>
      </c>
      <c r="Z348" s="117">
        <v>0</v>
      </c>
      <c r="AA348" s="117">
        <v>0</v>
      </c>
      <c r="AB348" s="117">
        <v>0</v>
      </c>
      <c r="AC348" s="117">
        <v>0</v>
      </c>
      <c r="AD348" s="117">
        <v>0</v>
      </c>
      <c r="AE348">
        <v>0</v>
      </c>
    </row>
    <row r="349" spans="1:31" x14ac:dyDescent="0.35">
      <c r="A349">
        <v>5460</v>
      </c>
      <c r="B349" t="s">
        <v>353</v>
      </c>
      <c r="C349" s="109">
        <v>3129</v>
      </c>
      <c r="D349" s="107">
        <v>289.44984830387699</v>
      </c>
      <c r="E349" s="112">
        <v>10.810162860113302</v>
      </c>
      <c r="F349">
        <v>0</v>
      </c>
      <c r="G349" s="117">
        <v>0</v>
      </c>
      <c r="H349" s="109">
        <v>0</v>
      </c>
      <c r="I349" s="109">
        <v>0</v>
      </c>
      <c r="J349" s="117">
        <v>0</v>
      </c>
      <c r="K349" s="109">
        <v>0</v>
      </c>
      <c r="L349" s="109">
        <v>0</v>
      </c>
      <c r="M349" s="117">
        <v>0</v>
      </c>
      <c r="N349" s="117">
        <v>0</v>
      </c>
      <c r="O349" s="117">
        <v>0</v>
      </c>
      <c r="P349" s="120">
        <v>0</v>
      </c>
      <c r="Q349" s="120">
        <v>0</v>
      </c>
      <c r="R349" s="120">
        <v>0</v>
      </c>
      <c r="S349" s="117">
        <v>0</v>
      </c>
      <c r="T349" s="117">
        <v>0</v>
      </c>
      <c r="U349" s="117">
        <v>0</v>
      </c>
      <c r="V349" s="117">
        <v>0</v>
      </c>
      <c r="W349" s="117">
        <v>0</v>
      </c>
      <c r="X349" s="117">
        <v>0</v>
      </c>
      <c r="Y349" s="117">
        <v>0</v>
      </c>
      <c r="Z349" s="117">
        <v>0</v>
      </c>
      <c r="AA349" s="117">
        <v>0</v>
      </c>
      <c r="AB349" s="117">
        <v>0</v>
      </c>
      <c r="AC349" s="117">
        <v>0</v>
      </c>
      <c r="AD349" s="117">
        <v>0</v>
      </c>
      <c r="AE349">
        <v>0</v>
      </c>
    </row>
    <row r="350" spans="1:31" x14ac:dyDescent="0.35">
      <c r="A350">
        <v>5467</v>
      </c>
      <c r="B350" t="s">
        <v>151</v>
      </c>
      <c r="C350" s="109">
        <v>670</v>
      </c>
      <c r="D350" s="107">
        <v>80.197080193402499</v>
      </c>
      <c r="E350" s="112">
        <v>8.3544188689193479</v>
      </c>
      <c r="F350">
        <v>1</v>
      </c>
      <c r="G350" s="117">
        <v>268000</v>
      </c>
      <c r="H350" s="109">
        <v>670</v>
      </c>
      <c r="I350" s="109">
        <v>0</v>
      </c>
      <c r="J350" s="117">
        <v>0</v>
      </c>
      <c r="K350" s="109">
        <v>0</v>
      </c>
      <c r="L350" s="109">
        <v>1</v>
      </c>
      <c r="M350" s="117">
        <v>268000</v>
      </c>
      <c r="N350" s="117">
        <v>670</v>
      </c>
      <c r="O350" s="117">
        <v>0</v>
      </c>
      <c r="P350" s="120">
        <v>0</v>
      </c>
      <c r="Q350" s="120">
        <v>0</v>
      </c>
      <c r="R350" s="120">
        <v>0</v>
      </c>
      <c r="S350" s="117">
        <v>268000</v>
      </c>
      <c r="T350" s="117">
        <v>264785</v>
      </c>
      <c r="U350" s="117">
        <v>264785</v>
      </c>
      <c r="V350" s="117">
        <v>251546</v>
      </c>
      <c r="W350" s="117">
        <v>13239</v>
      </c>
      <c r="X350" s="117">
        <v>264785</v>
      </c>
      <c r="Y350" s="117">
        <v>0</v>
      </c>
      <c r="Z350" s="117">
        <v>267818</v>
      </c>
      <c r="AA350" s="117">
        <v>-3033</v>
      </c>
      <c r="AB350" s="117">
        <v>254427</v>
      </c>
      <c r="AC350" s="117">
        <v>10358</v>
      </c>
      <c r="AD350" s="117">
        <v>264785</v>
      </c>
      <c r="AE350">
        <v>0</v>
      </c>
    </row>
    <row r="351" spans="1:31" x14ac:dyDescent="0.35">
      <c r="A351">
        <v>5474</v>
      </c>
      <c r="B351" t="s">
        <v>447</v>
      </c>
      <c r="C351" s="109">
        <v>1181</v>
      </c>
      <c r="D351" s="107">
        <v>523.07715461806504</v>
      </c>
      <c r="E351" s="112">
        <v>2.2577931182300057</v>
      </c>
      <c r="F351">
        <v>0</v>
      </c>
      <c r="G351" s="117">
        <v>0</v>
      </c>
      <c r="H351" s="109">
        <v>0</v>
      </c>
      <c r="I351" s="109">
        <v>0</v>
      </c>
      <c r="J351" s="117">
        <v>0</v>
      </c>
      <c r="K351" s="109">
        <v>0</v>
      </c>
      <c r="L351" s="109">
        <v>0</v>
      </c>
      <c r="M351" s="117">
        <v>0</v>
      </c>
      <c r="N351" s="117">
        <v>0</v>
      </c>
      <c r="O351" s="117">
        <v>0</v>
      </c>
      <c r="P351" s="120">
        <v>0</v>
      </c>
      <c r="Q351" s="120">
        <v>0</v>
      </c>
      <c r="R351" s="120">
        <v>0</v>
      </c>
      <c r="S351" s="117">
        <v>0</v>
      </c>
      <c r="T351" s="117">
        <v>0</v>
      </c>
      <c r="U351" s="117">
        <v>0</v>
      </c>
      <c r="V351" s="117">
        <v>0</v>
      </c>
      <c r="W351" s="117">
        <v>0</v>
      </c>
      <c r="X351" s="117">
        <v>0</v>
      </c>
      <c r="Y351" s="117">
        <v>0</v>
      </c>
      <c r="Z351" s="117">
        <v>0</v>
      </c>
      <c r="AA351" s="117">
        <v>0</v>
      </c>
      <c r="AB351" s="117">
        <v>0</v>
      </c>
      <c r="AC351" s="117">
        <v>0</v>
      </c>
      <c r="AD351" s="117">
        <v>0</v>
      </c>
      <c r="AE351">
        <v>0</v>
      </c>
    </row>
    <row r="352" spans="1:31" x14ac:dyDescent="0.35">
      <c r="A352">
        <v>5523</v>
      </c>
      <c r="B352" t="s">
        <v>354</v>
      </c>
      <c r="C352" s="109">
        <v>1169</v>
      </c>
      <c r="D352" s="107">
        <v>298.68753676430299</v>
      </c>
      <c r="E352" s="112">
        <v>3.9137890139770657</v>
      </c>
      <c r="F352">
        <v>0</v>
      </c>
      <c r="G352" s="117">
        <v>0</v>
      </c>
      <c r="H352" s="109">
        <v>0</v>
      </c>
      <c r="I352" s="109">
        <v>0</v>
      </c>
      <c r="J352" s="117">
        <v>0</v>
      </c>
      <c r="K352" s="109">
        <v>0</v>
      </c>
      <c r="L352" s="109">
        <v>0</v>
      </c>
      <c r="M352" s="117">
        <v>0</v>
      </c>
      <c r="N352" s="117">
        <v>0</v>
      </c>
      <c r="O352" s="117">
        <v>0</v>
      </c>
      <c r="P352" s="120">
        <v>0</v>
      </c>
      <c r="Q352" s="120">
        <v>0</v>
      </c>
      <c r="R352" s="120">
        <v>0</v>
      </c>
      <c r="S352" s="117">
        <v>0</v>
      </c>
      <c r="T352" s="117">
        <v>0</v>
      </c>
      <c r="U352" s="117">
        <v>0</v>
      </c>
      <c r="V352" s="117">
        <v>0</v>
      </c>
      <c r="W352" s="117">
        <v>0</v>
      </c>
      <c r="X352" s="117">
        <v>0</v>
      </c>
      <c r="Y352" s="117">
        <v>0</v>
      </c>
      <c r="Z352" s="117">
        <v>0</v>
      </c>
      <c r="AA352" s="117">
        <v>0</v>
      </c>
      <c r="AB352" s="117">
        <v>0</v>
      </c>
      <c r="AC352" s="117">
        <v>0</v>
      </c>
      <c r="AD352" s="117">
        <v>0</v>
      </c>
      <c r="AE352">
        <v>0</v>
      </c>
    </row>
    <row r="353" spans="1:31" x14ac:dyDescent="0.35">
      <c r="A353">
        <v>5586</v>
      </c>
      <c r="B353" t="s">
        <v>152</v>
      </c>
      <c r="C353" s="109">
        <v>756</v>
      </c>
      <c r="D353" s="107">
        <v>109.277587147075</v>
      </c>
      <c r="E353" s="112">
        <v>6.9181615346476439</v>
      </c>
      <c r="F353">
        <v>0</v>
      </c>
      <c r="G353" s="117">
        <v>0</v>
      </c>
      <c r="H353" s="109">
        <v>0</v>
      </c>
      <c r="I353" s="109">
        <v>1</v>
      </c>
      <c r="J353" s="117">
        <v>75600</v>
      </c>
      <c r="K353" s="109">
        <v>756</v>
      </c>
      <c r="L353" s="109">
        <v>1</v>
      </c>
      <c r="M353" s="117">
        <v>75600</v>
      </c>
      <c r="N353" s="117">
        <v>756</v>
      </c>
      <c r="O353" s="117">
        <v>75700</v>
      </c>
      <c r="P353" s="120">
        <v>0</v>
      </c>
      <c r="Q353" s="120">
        <v>0</v>
      </c>
      <c r="R353" s="120">
        <v>0</v>
      </c>
      <c r="S353" s="117">
        <v>75600</v>
      </c>
      <c r="T353" s="117">
        <v>74693</v>
      </c>
      <c r="U353" s="117">
        <v>74693</v>
      </c>
      <c r="V353" s="117">
        <v>70958</v>
      </c>
      <c r="W353" s="117">
        <v>3735</v>
      </c>
      <c r="X353" s="117">
        <v>74693</v>
      </c>
      <c r="Y353" s="117">
        <v>0</v>
      </c>
      <c r="Z353" s="117">
        <v>75549</v>
      </c>
      <c r="AA353" s="117">
        <v>-856</v>
      </c>
      <c r="AB353" s="117">
        <v>71772</v>
      </c>
      <c r="AC353" s="117">
        <v>2921</v>
      </c>
      <c r="AD353" s="117">
        <v>74693</v>
      </c>
      <c r="AE353">
        <v>0</v>
      </c>
    </row>
    <row r="354" spans="1:31" x14ac:dyDescent="0.35">
      <c r="A354">
        <v>5593</v>
      </c>
      <c r="B354" t="s">
        <v>355</v>
      </c>
      <c r="C354" s="109">
        <v>1109</v>
      </c>
      <c r="D354" s="107">
        <v>186.812331346463</v>
      </c>
      <c r="E354" s="112">
        <v>5.9364389492214169</v>
      </c>
      <c r="F354">
        <v>0</v>
      </c>
      <c r="G354" s="117">
        <v>0</v>
      </c>
      <c r="H354" s="109">
        <v>0</v>
      </c>
      <c r="I354" s="109">
        <v>0</v>
      </c>
      <c r="J354" s="117">
        <v>0</v>
      </c>
      <c r="K354" s="109">
        <v>0</v>
      </c>
      <c r="L354" s="109">
        <v>0</v>
      </c>
      <c r="M354" s="117">
        <v>0</v>
      </c>
      <c r="N354" s="117">
        <v>0</v>
      </c>
      <c r="O354" s="117">
        <v>0</v>
      </c>
      <c r="P354" s="120">
        <v>0</v>
      </c>
      <c r="Q354" s="120">
        <v>0</v>
      </c>
      <c r="R354" s="120">
        <v>0</v>
      </c>
      <c r="S354" s="117">
        <v>0</v>
      </c>
      <c r="T354" s="117">
        <v>0</v>
      </c>
      <c r="U354" s="117">
        <v>0</v>
      </c>
      <c r="V354" s="117">
        <v>0</v>
      </c>
      <c r="W354" s="117">
        <v>0</v>
      </c>
      <c r="X354" s="117">
        <v>0</v>
      </c>
      <c r="Y354" s="117">
        <v>0</v>
      </c>
      <c r="Z354" s="117">
        <v>0</v>
      </c>
      <c r="AA354" s="117">
        <v>0</v>
      </c>
      <c r="AB354" s="117">
        <v>0</v>
      </c>
      <c r="AC354" s="117">
        <v>0</v>
      </c>
      <c r="AD354" s="117">
        <v>0</v>
      </c>
      <c r="AE354">
        <v>0</v>
      </c>
    </row>
    <row r="355" spans="1:31" x14ac:dyDescent="0.35">
      <c r="A355">
        <v>5607</v>
      </c>
      <c r="B355" t="s">
        <v>448</v>
      </c>
      <c r="C355" s="109">
        <v>7284</v>
      </c>
      <c r="D355" s="107">
        <v>384.48999494543301</v>
      </c>
      <c r="E355" s="112">
        <v>18.944576180802176</v>
      </c>
      <c r="F355">
        <v>0</v>
      </c>
      <c r="G355" s="117">
        <v>0</v>
      </c>
      <c r="H355" s="109">
        <v>0</v>
      </c>
      <c r="I355" s="109">
        <v>0</v>
      </c>
      <c r="J355" s="117">
        <v>0</v>
      </c>
      <c r="K355" s="109">
        <v>0</v>
      </c>
      <c r="L355" s="109">
        <v>0</v>
      </c>
      <c r="M355" s="117">
        <v>0</v>
      </c>
      <c r="N355" s="117">
        <v>0</v>
      </c>
      <c r="O355" s="117">
        <v>0</v>
      </c>
      <c r="P355" s="120">
        <v>0</v>
      </c>
      <c r="Q355" s="120">
        <v>0</v>
      </c>
      <c r="R355" s="120">
        <v>0</v>
      </c>
      <c r="S355" s="117">
        <v>0</v>
      </c>
      <c r="T355" s="117">
        <v>0</v>
      </c>
      <c r="U355" s="117">
        <v>0</v>
      </c>
      <c r="V355" s="117">
        <v>0</v>
      </c>
      <c r="W355" s="117">
        <v>0</v>
      </c>
      <c r="X355" s="117">
        <v>0</v>
      </c>
      <c r="Y355" s="117">
        <v>0</v>
      </c>
      <c r="Z355" s="117">
        <v>0</v>
      </c>
      <c r="AA355" s="117">
        <v>0</v>
      </c>
      <c r="AB355" s="117">
        <v>0</v>
      </c>
      <c r="AC355" s="117">
        <v>0</v>
      </c>
      <c r="AD355" s="117">
        <v>0</v>
      </c>
      <c r="AE355">
        <v>0</v>
      </c>
    </row>
    <row r="356" spans="1:31" x14ac:dyDescent="0.35">
      <c r="A356">
        <v>5614</v>
      </c>
      <c r="B356" t="s">
        <v>153</v>
      </c>
      <c r="C356" s="109">
        <v>266</v>
      </c>
      <c r="D356" s="107">
        <v>27.292849353415999</v>
      </c>
      <c r="E356" s="112">
        <v>9.7461425355615052</v>
      </c>
      <c r="F356">
        <v>1</v>
      </c>
      <c r="G356" s="117">
        <v>106400</v>
      </c>
      <c r="H356" s="109">
        <v>266</v>
      </c>
      <c r="I356" s="109">
        <v>0</v>
      </c>
      <c r="J356" s="117">
        <v>0</v>
      </c>
      <c r="K356" s="109">
        <v>0</v>
      </c>
      <c r="L356" s="109">
        <v>1</v>
      </c>
      <c r="M356" s="117">
        <v>106400</v>
      </c>
      <c r="N356" s="117">
        <v>266</v>
      </c>
      <c r="O356" s="117">
        <v>0</v>
      </c>
      <c r="P356" s="120">
        <v>0</v>
      </c>
      <c r="Q356" s="120">
        <v>0</v>
      </c>
      <c r="R356" s="120">
        <v>0</v>
      </c>
      <c r="S356" s="117">
        <v>106400</v>
      </c>
      <c r="T356" s="117">
        <v>105124</v>
      </c>
      <c r="U356" s="117">
        <v>105124</v>
      </c>
      <c r="V356" s="117">
        <v>99868</v>
      </c>
      <c r="W356" s="117">
        <v>5256</v>
      </c>
      <c r="X356" s="117">
        <v>105124</v>
      </c>
      <c r="Y356" s="117">
        <v>0</v>
      </c>
      <c r="Z356" s="117">
        <v>106328</v>
      </c>
      <c r="AA356" s="117">
        <v>-1204</v>
      </c>
      <c r="AB356" s="117">
        <v>101012</v>
      </c>
      <c r="AC356" s="117">
        <v>4112</v>
      </c>
      <c r="AD356" s="117">
        <v>105124</v>
      </c>
      <c r="AE356">
        <v>0</v>
      </c>
    </row>
    <row r="357" spans="1:31" x14ac:dyDescent="0.35">
      <c r="A357">
        <v>5621</v>
      </c>
      <c r="B357" t="s">
        <v>356</v>
      </c>
      <c r="C357" s="109">
        <v>2816</v>
      </c>
      <c r="D357" s="107">
        <v>112.687963726951</v>
      </c>
      <c r="E357" s="112">
        <v>24.989359172584923</v>
      </c>
      <c r="F357">
        <v>0</v>
      </c>
      <c r="G357" s="117">
        <v>0</v>
      </c>
      <c r="H357" s="109">
        <v>0</v>
      </c>
      <c r="I357" s="109">
        <v>0</v>
      </c>
      <c r="J357" s="117">
        <v>0</v>
      </c>
      <c r="K357" s="109">
        <v>0</v>
      </c>
      <c r="L357" s="109">
        <v>0</v>
      </c>
      <c r="M357" s="117">
        <v>0</v>
      </c>
      <c r="N357" s="117">
        <v>0</v>
      </c>
      <c r="O357" s="117">
        <v>0</v>
      </c>
      <c r="P357" s="120">
        <v>0</v>
      </c>
      <c r="Q357" s="120">
        <v>0</v>
      </c>
      <c r="R357" s="120">
        <v>0</v>
      </c>
      <c r="S357" s="117">
        <v>0</v>
      </c>
      <c r="T357" s="117">
        <v>0</v>
      </c>
      <c r="U357" s="117">
        <v>0</v>
      </c>
      <c r="V357" s="117">
        <v>0</v>
      </c>
      <c r="W357" s="117">
        <v>0</v>
      </c>
      <c r="X357" s="117">
        <v>0</v>
      </c>
      <c r="Y357" s="117">
        <v>0</v>
      </c>
      <c r="Z357" s="117">
        <v>0</v>
      </c>
      <c r="AA357" s="117">
        <v>0</v>
      </c>
      <c r="AB357" s="117">
        <v>0</v>
      </c>
      <c r="AC357" s="117">
        <v>0</v>
      </c>
      <c r="AD357" s="117">
        <v>0</v>
      </c>
      <c r="AE357">
        <v>0</v>
      </c>
    </row>
    <row r="358" spans="1:31" x14ac:dyDescent="0.35">
      <c r="A358">
        <v>5628</v>
      </c>
      <c r="B358" t="s">
        <v>154</v>
      </c>
      <c r="C358" s="109">
        <v>828</v>
      </c>
      <c r="D358" s="107">
        <v>115.866313072708</v>
      </c>
      <c r="E358" s="112">
        <v>7.1461668024287315</v>
      </c>
      <c r="F358">
        <v>0</v>
      </c>
      <c r="G358" s="117">
        <v>0</v>
      </c>
      <c r="H358" s="109">
        <v>0</v>
      </c>
      <c r="I358" s="109">
        <v>1</v>
      </c>
      <c r="J358" s="117">
        <v>82800</v>
      </c>
      <c r="K358" s="109">
        <v>828</v>
      </c>
      <c r="L358" s="109">
        <v>1</v>
      </c>
      <c r="M358" s="117">
        <v>82800</v>
      </c>
      <c r="N358" s="117">
        <v>828</v>
      </c>
      <c r="O358" s="117">
        <v>84300</v>
      </c>
      <c r="P358" s="120">
        <v>0</v>
      </c>
      <c r="Q358" s="120">
        <v>0</v>
      </c>
      <c r="R358" s="120">
        <v>0</v>
      </c>
      <c r="S358" s="117">
        <v>82800</v>
      </c>
      <c r="T358" s="117">
        <v>81807</v>
      </c>
      <c r="U358" s="117">
        <v>81807</v>
      </c>
      <c r="V358" s="117">
        <v>77717</v>
      </c>
      <c r="W358" s="117">
        <v>4090</v>
      </c>
      <c r="X358" s="117">
        <v>81807</v>
      </c>
      <c r="Y358" s="117">
        <v>0</v>
      </c>
      <c r="Z358" s="117">
        <v>82744</v>
      </c>
      <c r="AA358" s="117">
        <v>-937</v>
      </c>
      <c r="AB358" s="117">
        <v>78607</v>
      </c>
      <c r="AC358" s="117">
        <v>3200</v>
      </c>
      <c r="AD358" s="117">
        <v>81807</v>
      </c>
      <c r="AE358">
        <v>0</v>
      </c>
    </row>
    <row r="359" spans="1:31" x14ac:dyDescent="0.35">
      <c r="A359">
        <v>5642</v>
      </c>
      <c r="B359" t="s">
        <v>357</v>
      </c>
      <c r="C359" s="109">
        <v>1069</v>
      </c>
      <c r="D359" s="107">
        <v>8.9022448725703303</v>
      </c>
      <c r="E359" s="112">
        <v>120.08207090481318</v>
      </c>
      <c r="F359">
        <v>0</v>
      </c>
      <c r="G359" s="117">
        <v>0</v>
      </c>
      <c r="H359" s="109">
        <v>0</v>
      </c>
      <c r="I359" s="109">
        <v>0</v>
      </c>
      <c r="J359" s="117">
        <v>0</v>
      </c>
      <c r="K359" s="109">
        <v>0</v>
      </c>
      <c r="L359" s="109">
        <v>0</v>
      </c>
      <c r="M359" s="117">
        <v>0</v>
      </c>
      <c r="N359" s="117">
        <v>0</v>
      </c>
      <c r="O359" s="117">
        <v>0</v>
      </c>
      <c r="P359" s="120">
        <v>0</v>
      </c>
      <c r="Q359" s="120">
        <v>0</v>
      </c>
      <c r="R359" s="120">
        <v>0</v>
      </c>
      <c r="S359" s="117">
        <v>0</v>
      </c>
      <c r="T359" s="117">
        <v>0</v>
      </c>
      <c r="U359" s="117">
        <v>0</v>
      </c>
      <c r="V359" s="117">
        <v>0</v>
      </c>
      <c r="W359" s="117">
        <v>0</v>
      </c>
      <c r="X359" s="117">
        <v>0</v>
      </c>
      <c r="Y359" s="117">
        <v>0</v>
      </c>
      <c r="Z359" s="117">
        <v>0</v>
      </c>
      <c r="AA359" s="117">
        <v>0</v>
      </c>
      <c r="AB359" s="117">
        <v>0</v>
      </c>
      <c r="AC359" s="117">
        <v>0</v>
      </c>
      <c r="AD359" s="117">
        <v>0</v>
      </c>
      <c r="AE359">
        <v>0</v>
      </c>
    </row>
    <row r="360" spans="1:31" x14ac:dyDescent="0.35">
      <c r="A360">
        <v>5656</v>
      </c>
      <c r="B360" t="s">
        <v>358</v>
      </c>
      <c r="C360" s="109">
        <v>8408</v>
      </c>
      <c r="D360" s="107">
        <v>80.255177246501702</v>
      </c>
      <c r="E360" s="112">
        <v>104.76582680983988</v>
      </c>
      <c r="F360">
        <v>0</v>
      </c>
      <c r="G360" s="117">
        <v>0</v>
      </c>
      <c r="H360" s="109">
        <v>0</v>
      </c>
      <c r="I360" s="109">
        <v>0</v>
      </c>
      <c r="J360" s="117">
        <v>0</v>
      </c>
      <c r="K360" s="109">
        <v>0</v>
      </c>
      <c r="L360" s="109">
        <v>0</v>
      </c>
      <c r="M360" s="117">
        <v>0</v>
      </c>
      <c r="N360" s="117">
        <v>0</v>
      </c>
      <c r="O360" s="117">
        <v>0</v>
      </c>
      <c r="P360" s="120">
        <v>0</v>
      </c>
      <c r="Q360" s="120">
        <v>0</v>
      </c>
      <c r="R360" s="120">
        <v>0</v>
      </c>
      <c r="S360" s="117">
        <v>0</v>
      </c>
      <c r="T360" s="117">
        <v>0</v>
      </c>
      <c r="U360" s="117">
        <v>0</v>
      </c>
      <c r="V360" s="117">
        <v>0</v>
      </c>
      <c r="W360" s="117">
        <v>0</v>
      </c>
      <c r="X360" s="117">
        <v>0</v>
      </c>
      <c r="Y360" s="117">
        <v>0</v>
      </c>
      <c r="Z360" s="117">
        <v>0</v>
      </c>
      <c r="AA360" s="117">
        <v>0</v>
      </c>
      <c r="AB360" s="117">
        <v>0</v>
      </c>
      <c r="AC360" s="117">
        <v>0</v>
      </c>
      <c r="AD360" s="117">
        <v>0</v>
      </c>
      <c r="AE360">
        <v>0</v>
      </c>
    </row>
    <row r="361" spans="1:31" x14ac:dyDescent="0.35">
      <c r="A361">
        <v>5663</v>
      </c>
      <c r="B361" t="s">
        <v>359</v>
      </c>
      <c r="C361" s="109">
        <v>4447</v>
      </c>
      <c r="D361" s="107">
        <v>405.29919017476499</v>
      </c>
      <c r="E361" s="112">
        <v>10.972141341023786</v>
      </c>
      <c r="F361">
        <v>0</v>
      </c>
      <c r="G361" s="117">
        <v>0</v>
      </c>
      <c r="H361" s="109">
        <v>0</v>
      </c>
      <c r="I361" s="109">
        <v>0</v>
      </c>
      <c r="J361" s="117">
        <v>0</v>
      </c>
      <c r="K361" s="109">
        <v>0</v>
      </c>
      <c r="L361" s="109">
        <v>0</v>
      </c>
      <c r="M361" s="117">
        <v>0</v>
      </c>
      <c r="N361" s="117">
        <v>0</v>
      </c>
      <c r="O361" s="117">
        <v>0</v>
      </c>
      <c r="P361" s="120">
        <v>0</v>
      </c>
      <c r="Q361" s="120">
        <v>0</v>
      </c>
      <c r="R361" s="120">
        <v>0</v>
      </c>
      <c r="S361" s="117">
        <v>0</v>
      </c>
      <c r="T361" s="117">
        <v>0</v>
      </c>
      <c r="U361" s="117">
        <v>0</v>
      </c>
      <c r="V361" s="117">
        <v>0</v>
      </c>
      <c r="W361" s="117">
        <v>0</v>
      </c>
      <c r="X361" s="117">
        <v>0</v>
      </c>
      <c r="Y361" s="117">
        <v>0</v>
      </c>
      <c r="Z361" s="117">
        <v>0</v>
      </c>
      <c r="AA361" s="117">
        <v>0</v>
      </c>
      <c r="AB361" s="117">
        <v>0</v>
      </c>
      <c r="AC361" s="117">
        <v>0</v>
      </c>
      <c r="AD361" s="117">
        <v>0</v>
      </c>
      <c r="AE361">
        <v>0</v>
      </c>
    </row>
    <row r="362" spans="1:31" x14ac:dyDescent="0.35">
      <c r="A362">
        <v>5670</v>
      </c>
      <c r="B362" t="s">
        <v>449</v>
      </c>
      <c r="C362" s="109">
        <v>354</v>
      </c>
      <c r="D362" s="107">
        <v>302.45898989236002</v>
      </c>
      <c r="E362" s="112">
        <v>1.1704066066146108</v>
      </c>
      <c r="F362">
        <v>1</v>
      </c>
      <c r="G362" s="117">
        <v>141600</v>
      </c>
      <c r="H362" s="109">
        <v>354</v>
      </c>
      <c r="I362" s="109">
        <v>0</v>
      </c>
      <c r="J362" s="117">
        <v>0</v>
      </c>
      <c r="K362" s="109">
        <v>0</v>
      </c>
      <c r="L362" s="109">
        <v>1</v>
      </c>
      <c r="M362" s="117">
        <v>141600</v>
      </c>
      <c r="N362" s="117">
        <v>354</v>
      </c>
      <c r="O362" s="117">
        <v>0</v>
      </c>
      <c r="P362" s="120">
        <v>0</v>
      </c>
      <c r="Q362" s="120">
        <v>0</v>
      </c>
      <c r="R362" s="120">
        <v>0</v>
      </c>
      <c r="S362" s="117">
        <v>141600</v>
      </c>
      <c r="T362" s="117">
        <v>139901</v>
      </c>
      <c r="U362" s="117">
        <v>139901</v>
      </c>
      <c r="V362" s="117">
        <v>132906</v>
      </c>
      <c r="W362" s="117">
        <v>6995</v>
      </c>
      <c r="X362" s="117">
        <v>139901</v>
      </c>
      <c r="Y362" s="117">
        <v>0</v>
      </c>
      <c r="Z362" s="117">
        <v>141504</v>
      </c>
      <c r="AA362" s="117">
        <v>-1603</v>
      </c>
      <c r="AB362" s="117">
        <v>134429</v>
      </c>
      <c r="AC362" s="117">
        <v>5472</v>
      </c>
      <c r="AD362" s="117">
        <v>139901</v>
      </c>
      <c r="AE362">
        <v>0</v>
      </c>
    </row>
    <row r="363" spans="1:31" x14ac:dyDescent="0.35">
      <c r="A363">
        <v>5726</v>
      </c>
      <c r="B363" t="s">
        <v>155</v>
      </c>
      <c r="C363" s="109">
        <v>540</v>
      </c>
      <c r="D363" s="107">
        <v>156.68785637899401</v>
      </c>
      <c r="E363" s="112">
        <v>3.4463423808278852</v>
      </c>
      <c r="F363">
        <v>1</v>
      </c>
      <c r="G363" s="117">
        <v>216000</v>
      </c>
      <c r="H363" s="109">
        <v>540</v>
      </c>
      <c r="I363" s="109">
        <v>0</v>
      </c>
      <c r="J363" s="117">
        <v>0</v>
      </c>
      <c r="K363" s="109">
        <v>0</v>
      </c>
      <c r="L363" s="109">
        <v>1</v>
      </c>
      <c r="M363" s="117">
        <v>216000</v>
      </c>
      <c r="N363" s="117">
        <v>540</v>
      </c>
      <c r="O363" s="117">
        <v>0</v>
      </c>
      <c r="P363" s="120">
        <v>0</v>
      </c>
      <c r="Q363" s="120">
        <v>0</v>
      </c>
      <c r="R363" s="120">
        <v>0</v>
      </c>
      <c r="S363" s="117">
        <v>216000</v>
      </c>
      <c r="T363" s="117">
        <v>213409</v>
      </c>
      <c r="U363" s="117">
        <v>213409</v>
      </c>
      <c r="V363" s="117">
        <v>202739</v>
      </c>
      <c r="W363" s="117">
        <v>10670</v>
      </c>
      <c r="X363" s="117">
        <v>213409</v>
      </c>
      <c r="Y363" s="117">
        <v>0</v>
      </c>
      <c r="Z363" s="117">
        <v>215853</v>
      </c>
      <c r="AA363" s="117">
        <v>-2444</v>
      </c>
      <c r="AB363" s="117">
        <v>205060</v>
      </c>
      <c r="AC363" s="117">
        <v>8349</v>
      </c>
      <c r="AD363" s="117">
        <v>213409</v>
      </c>
      <c r="AE363">
        <v>0</v>
      </c>
    </row>
    <row r="364" spans="1:31" x14ac:dyDescent="0.35">
      <c r="A364">
        <v>5733</v>
      </c>
      <c r="B364" t="s">
        <v>156</v>
      </c>
      <c r="C364" s="109">
        <v>504</v>
      </c>
      <c r="D364" s="107">
        <v>303.86080180888899</v>
      </c>
      <c r="E364" s="112">
        <v>1.6586542160083784</v>
      </c>
      <c r="F364">
        <v>1</v>
      </c>
      <c r="G364" s="117">
        <v>201600</v>
      </c>
      <c r="H364" s="109">
        <v>504</v>
      </c>
      <c r="I364" s="109">
        <v>0</v>
      </c>
      <c r="J364" s="117">
        <v>0</v>
      </c>
      <c r="K364" s="109">
        <v>0</v>
      </c>
      <c r="L364" s="109">
        <v>1</v>
      </c>
      <c r="M364" s="117">
        <v>201600</v>
      </c>
      <c r="N364" s="117">
        <v>504</v>
      </c>
      <c r="O364" s="117">
        <v>0</v>
      </c>
      <c r="P364" s="120">
        <v>0</v>
      </c>
      <c r="Q364" s="120">
        <v>0</v>
      </c>
      <c r="R364" s="120">
        <v>0</v>
      </c>
      <c r="S364" s="117">
        <v>201600</v>
      </c>
      <c r="T364" s="117">
        <v>199181</v>
      </c>
      <c r="U364" s="117">
        <v>199181</v>
      </c>
      <c r="V364" s="117">
        <v>189222</v>
      </c>
      <c r="W364" s="117">
        <v>9959</v>
      </c>
      <c r="X364" s="117">
        <v>199181</v>
      </c>
      <c r="Y364" s="117">
        <v>0</v>
      </c>
      <c r="Z364" s="117">
        <v>201463</v>
      </c>
      <c r="AA364" s="117">
        <v>-2282</v>
      </c>
      <c r="AB364" s="117">
        <v>191390</v>
      </c>
      <c r="AC364" s="117">
        <v>7791</v>
      </c>
      <c r="AD364" s="117">
        <v>199181</v>
      </c>
      <c r="AE364">
        <v>0</v>
      </c>
    </row>
    <row r="365" spans="1:31" x14ac:dyDescent="0.35">
      <c r="A365">
        <v>5740</v>
      </c>
      <c r="B365" t="s">
        <v>157</v>
      </c>
      <c r="C365" s="109">
        <v>267</v>
      </c>
      <c r="D365" s="107">
        <v>97.162841061247505</v>
      </c>
      <c r="E365" s="112">
        <v>2.747964109362488</v>
      </c>
      <c r="F365">
        <v>1</v>
      </c>
      <c r="G365" s="117">
        <v>106800</v>
      </c>
      <c r="H365" s="109">
        <v>267</v>
      </c>
      <c r="I365" s="109">
        <v>0</v>
      </c>
      <c r="J365" s="117">
        <v>0</v>
      </c>
      <c r="K365" s="109">
        <v>0</v>
      </c>
      <c r="L365" s="109">
        <v>1</v>
      </c>
      <c r="M365" s="117">
        <v>106800</v>
      </c>
      <c r="N365" s="117">
        <v>267</v>
      </c>
      <c r="O365" s="117">
        <v>0</v>
      </c>
      <c r="P365" s="120">
        <v>0</v>
      </c>
      <c r="Q365" s="120">
        <v>0</v>
      </c>
      <c r="R365" s="120">
        <v>0</v>
      </c>
      <c r="S365" s="117">
        <v>106800</v>
      </c>
      <c r="T365" s="117">
        <v>105519</v>
      </c>
      <c r="U365" s="117">
        <v>105519</v>
      </c>
      <c r="V365" s="117">
        <v>100243</v>
      </c>
      <c r="W365" s="117">
        <v>5276</v>
      </c>
      <c r="X365" s="117">
        <v>105519</v>
      </c>
      <c r="Y365" s="117">
        <v>0</v>
      </c>
      <c r="Z365" s="117">
        <v>106727</v>
      </c>
      <c r="AA365" s="117">
        <v>-1208</v>
      </c>
      <c r="AB365" s="117">
        <v>101391</v>
      </c>
      <c r="AC365" s="117">
        <v>4128</v>
      </c>
      <c r="AD365" s="117">
        <v>105519</v>
      </c>
      <c r="AE365">
        <v>0</v>
      </c>
    </row>
    <row r="366" spans="1:31" x14ac:dyDescent="0.35">
      <c r="A366">
        <v>5747</v>
      </c>
      <c r="B366" t="s">
        <v>360</v>
      </c>
      <c r="C366" s="109">
        <v>3142</v>
      </c>
      <c r="D366" s="107">
        <v>465.852996783766</v>
      </c>
      <c r="E366" s="112">
        <v>6.7446169106826961</v>
      </c>
      <c r="F366">
        <v>0</v>
      </c>
      <c r="G366" s="117">
        <v>0</v>
      </c>
      <c r="H366" s="109">
        <v>0</v>
      </c>
      <c r="I366" s="109">
        <v>0</v>
      </c>
      <c r="J366" s="117">
        <v>0</v>
      </c>
      <c r="K366" s="109">
        <v>0</v>
      </c>
      <c r="L366" s="109">
        <v>0</v>
      </c>
      <c r="M366" s="117">
        <v>0</v>
      </c>
      <c r="N366" s="117">
        <v>0</v>
      </c>
      <c r="O366" s="117">
        <v>0</v>
      </c>
      <c r="P366" s="120">
        <v>0</v>
      </c>
      <c r="Q366" s="120">
        <v>0</v>
      </c>
      <c r="R366" s="120">
        <v>0</v>
      </c>
      <c r="S366" s="117">
        <v>0</v>
      </c>
      <c r="T366" s="117">
        <v>0</v>
      </c>
      <c r="U366" s="117">
        <v>0</v>
      </c>
      <c r="V366" s="117">
        <v>0</v>
      </c>
      <c r="W366" s="117">
        <v>0</v>
      </c>
      <c r="X366" s="117">
        <v>0</v>
      </c>
      <c r="Y366" s="117">
        <v>0</v>
      </c>
      <c r="Z366" s="117">
        <v>0</v>
      </c>
      <c r="AA366" s="117">
        <v>0</v>
      </c>
      <c r="AB366" s="117">
        <v>0</v>
      </c>
      <c r="AC366" s="117">
        <v>0</v>
      </c>
      <c r="AD366" s="117">
        <v>0</v>
      </c>
      <c r="AE366">
        <v>0</v>
      </c>
    </row>
    <row r="367" spans="1:31" x14ac:dyDescent="0.35">
      <c r="A367">
        <v>5754</v>
      </c>
      <c r="B367" t="s">
        <v>361</v>
      </c>
      <c r="C367" s="109">
        <v>1160</v>
      </c>
      <c r="D367" s="107">
        <v>424.449135500902</v>
      </c>
      <c r="E367" s="112">
        <v>2.7329540879640568</v>
      </c>
      <c r="F367">
        <v>0</v>
      </c>
      <c r="G367" s="117">
        <v>0</v>
      </c>
      <c r="H367" s="109">
        <v>0</v>
      </c>
      <c r="I367" s="109">
        <v>0</v>
      </c>
      <c r="J367" s="117">
        <v>0</v>
      </c>
      <c r="K367" s="109">
        <v>0</v>
      </c>
      <c r="L367" s="109">
        <v>0</v>
      </c>
      <c r="M367" s="117">
        <v>0</v>
      </c>
      <c r="N367" s="117">
        <v>0</v>
      </c>
      <c r="O367" s="117">
        <v>0</v>
      </c>
      <c r="P367" s="120">
        <v>0</v>
      </c>
      <c r="Q367" s="120">
        <v>0</v>
      </c>
      <c r="R367" s="120">
        <v>0</v>
      </c>
      <c r="S367" s="117">
        <v>0</v>
      </c>
      <c r="T367" s="117">
        <v>0</v>
      </c>
      <c r="U367" s="117">
        <v>0</v>
      </c>
      <c r="V367" s="117">
        <v>0</v>
      </c>
      <c r="W367" s="117">
        <v>0</v>
      </c>
      <c r="X367" s="117">
        <v>0</v>
      </c>
      <c r="Y367" s="117">
        <v>0</v>
      </c>
      <c r="Z367" s="117">
        <v>0</v>
      </c>
      <c r="AA367" s="117">
        <v>0</v>
      </c>
      <c r="AB367" s="117">
        <v>0</v>
      </c>
      <c r="AC367" s="117">
        <v>0</v>
      </c>
      <c r="AD367" s="117">
        <v>0</v>
      </c>
      <c r="AE367">
        <v>0</v>
      </c>
    </row>
    <row r="368" spans="1:31" x14ac:dyDescent="0.35">
      <c r="A368">
        <v>5757</v>
      </c>
      <c r="B368" t="s">
        <v>158</v>
      </c>
      <c r="C368" s="109">
        <v>524</v>
      </c>
      <c r="D368" s="107">
        <v>402.160551384614</v>
      </c>
      <c r="E368" s="112">
        <v>1.3029622079935497</v>
      </c>
      <c r="F368">
        <v>1</v>
      </c>
      <c r="G368" s="117">
        <v>209600</v>
      </c>
      <c r="H368" s="109">
        <v>524</v>
      </c>
      <c r="I368" s="109">
        <v>0</v>
      </c>
      <c r="J368" s="117">
        <v>0</v>
      </c>
      <c r="K368" s="109">
        <v>0</v>
      </c>
      <c r="L368" s="109">
        <v>1</v>
      </c>
      <c r="M368" s="117">
        <v>209600</v>
      </c>
      <c r="N368" s="117">
        <v>524</v>
      </c>
      <c r="O368" s="117">
        <v>0</v>
      </c>
      <c r="P368" s="120">
        <v>0</v>
      </c>
      <c r="Q368" s="120">
        <v>0</v>
      </c>
      <c r="R368" s="120">
        <v>0</v>
      </c>
      <c r="S368" s="117">
        <v>209600</v>
      </c>
      <c r="T368" s="117">
        <v>207085</v>
      </c>
      <c r="U368" s="117">
        <v>207085</v>
      </c>
      <c r="V368" s="117">
        <v>196731</v>
      </c>
      <c r="W368" s="117">
        <v>10354</v>
      </c>
      <c r="X368" s="117">
        <v>207085</v>
      </c>
      <c r="Y368" s="117">
        <v>0</v>
      </c>
      <c r="Z368" s="117">
        <v>209458</v>
      </c>
      <c r="AA368" s="117">
        <v>-2373</v>
      </c>
      <c r="AB368" s="117">
        <v>198985</v>
      </c>
      <c r="AC368" s="117">
        <v>8100</v>
      </c>
      <c r="AD368" s="117">
        <v>207085</v>
      </c>
      <c r="AE368">
        <v>0</v>
      </c>
    </row>
    <row r="369" spans="1:31" x14ac:dyDescent="0.35">
      <c r="A369">
        <v>5780</v>
      </c>
      <c r="B369" t="s">
        <v>450</v>
      </c>
      <c r="C369" s="109">
        <v>429</v>
      </c>
      <c r="D369" s="107">
        <v>10.767762415978201</v>
      </c>
      <c r="E369" s="112">
        <v>39.84114651001309</v>
      </c>
      <c r="F369">
        <v>0</v>
      </c>
      <c r="G369" s="117">
        <v>0</v>
      </c>
      <c r="H369" s="109">
        <v>0</v>
      </c>
      <c r="I369" s="109">
        <v>0</v>
      </c>
      <c r="J369" s="117">
        <v>0</v>
      </c>
      <c r="K369" s="109">
        <v>0</v>
      </c>
      <c r="L369" s="109">
        <v>0</v>
      </c>
      <c r="M369" s="117">
        <v>0</v>
      </c>
      <c r="N369" s="117">
        <v>0</v>
      </c>
      <c r="O369" s="117">
        <v>0</v>
      </c>
      <c r="P369" s="120">
        <v>0</v>
      </c>
      <c r="Q369" s="120">
        <v>0</v>
      </c>
      <c r="R369" s="120">
        <v>0</v>
      </c>
      <c r="S369" s="117">
        <v>0</v>
      </c>
      <c r="T369" s="117">
        <v>0</v>
      </c>
      <c r="U369" s="117">
        <v>0</v>
      </c>
      <c r="V369" s="117">
        <v>0</v>
      </c>
      <c r="W369" s="117">
        <v>0</v>
      </c>
      <c r="X369" s="117">
        <v>0</v>
      </c>
      <c r="Y369" s="117">
        <v>0</v>
      </c>
      <c r="Z369" s="117">
        <v>0</v>
      </c>
      <c r="AA369" s="117">
        <v>0</v>
      </c>
      <c r="AB369" s="117">
        <v>0</v>
      </c>
      <c r="AC369" s="117">
        <v>0</v>
      </c>
      <c r="AD369" s="117">
        <v>0</v>
      </c>
      <c r="AE369">
        <v>0</v>
      </c>
    </row>
    <row r="370" spans="1:31" x14ac:dyDescent="0.35">
      <c r="A370">
        <v>5810</v>
      </c>
      <c r="B370" t="s">
        <v>159</v>
      </c>
      <c r="C370" s="109">
        <v>457</v>
      </c>
      <c r="D370" s="107">
        <v>112.994763774687</v>
      </c>
      <c r="E370" s="112">
        <v>4.0444351997696444</v>
      </c>
      <c r="F370">
        <v>1</v>
      </c>
      <c r="G370" s="117">
        <v>182800</v>
      </c>
      <c r="H370" s="109">
        <v>457</v>
      </c>
      <c r="I370" s="109">
        <v>0</v>
      </c>
      <c r="J370" s="117">
        <v>0</v>
      </c>
      <c r="K370" s="109">
        <v>0</v>
      </c>
      <c r="L370" s="109">
        <v>1</v>
      </c>
      <c r="M370" s="117">
        <v>182800</v>
      </c>
      <c r="N370" s="117">
        <v>457</v>
      </c>
      <c r="O370" s="117">
        <v>0</v>
      </c>
      <c r="P370" s="120">
        <v>0</v>
      </c>
      <c r="Q370" s="120">
        <v>0</v>
      </c>
      <c r="R370" s="120">
        <v>0</v>
      </c>
      <c r="S370" s="117">
        <v>182800</v>
      </c>
      <c r="T370" s="117">
        <v>180607</v>
      </c>
      <c r="U370" s="117">
        <v>180607</v>
      </c>
      <c r="V370" s="117">
        <v>171577</v>
      </c>
      <c r="W370" s="117">
        <v>9030</v>
      </c>
      <c r="X370" s="117">
        <v>180607</v>
      </c>
      <c r="Y370" s="117">
        <v>0</v>
      </c>
      <c r="Z370" s="117">
        <v>182676</v>
      </c>
      <c r="AA370" s="117">
        <v>-2069</v>
      </c>
      <c r="AB370" s="117">
        <v>173542</v>
      </c>
      <c r="AC370" s="117">
        <v>7065</v>
      </c>
      <c r="AD370" s="117">
        <v>180607</v>
      </c>
      <c r="AE370">
        <v>0</v>
      </c>
    </row>
    <row r="371" spans="1:31" x14ac:dyDescent="0.35">
      <c r="A371">
        <v>5817</v>
      </c>
      <c r="B371" t="s">
        <v>362</v>
      </c>
      <c r="C371" s="109">
        <v>367</v>
      </c>
      <c r="D371" s="107">
        <v>4.2526394847356501</v>
      </c>
      <c r="E371" s="112">
        <v>86.299344517047217</v>
      </c>
      <c r="F371">
        <v>0</v>
      </c>
      <c r="G371" s="117">
        <v>0</v>
      </c>
      <c r="H371" s="109">
        <v>0</v>
      </c>
      <c r="I371" s="109">
        <v>0</v>
      </c>
      <c r="J371" s="117">
        <v>0</v>
      </c>
      <c r="K371" s="109">
        <v>0</v>
      </c>
      <c r="L371" s="109">
        <v>0</v>
      </c>
      <c r="M371" s="117">
        <v>0</v>
      </c>
      <c r="N371" s="117">
        <v>0</v>
      </c>
      <c r="O371" s="117">
        <v>0</v>
      </c>
      <c r="P371" s="120">
        <v>0</v>
      </c>
      <c r="Q371" s="120">
        <v>0</v>
      </c>
      <c r="R371" s="120">
        <v>0</v>
      </c>
      <c r="S371" s="117">
        <v>0</v>
      </c>
      <c r="T371" s="117">
        <v>0</v>
      </c>
      <c r="U371" s="117">
        <v>0</v>
      </c>
      <c r="V371" s="117">
        <v>0</v>
      </c>
      <c r="W371" s="117">
        <v>0</v>
      </c>
      <c r="X371" s="117">
        <v>0</v>
      </c>
      <c r="Y371" s="117">
        <v>0</v>
      </c>
      <c r="Z371" s="117">
        <v>0</v>
      </c>
      <c r="AA371" s="117">
        <v>0</v>
      </c>
      <c r="AB371" s="117">
        <v>0</v>
      </c>
      <c r="AC371" s="117">
        <v>0</v>
      </c>
      <c r="AD371" s="117">
        <v>0</v>
      </c>
      <c r="AE371">
        <v>0</v>
      </c>
    </row>
    <row r="372" spans="1:31" x14ac:dyDescent="0.35">
      <c r="A372">
        <v>5824</v>
      </c>
      <c r="B372" t="s">
        <v>451</v>
      </c>
      <c r="C372" s="109">
        <v>1671</v>
      </c>
      <c r="D372" s="107">
        <v>28.939211909795901</v>
      </c>
      <c r="E372" s="112">
        <v>57.741724453607794</v>
      </c>
      <c r="F372">
        <v>0</v>
      </c>
      <c r="G372" s="117">
        <v>0</v>
      </c>
      <c r="H372" s="109">
        <v>0</v>
      </c>
      <c r="I372" s="109">
        <v>0</v>
      </c>
      <c r="J372" s="117">
        <v>0</v>
      </c>
      <c r="K372" s="109">
        <v>0</v>
      </c>
      <c r="L372" s="109">
        <v>0</v>
      </c>
      <c r="M372" s="117">
        <v>0</v>
      </c>
      <c r="N372" s="117">
        <v>0</v>
      </c>
      <c r="O372" s="117">
        <v>0</v>
      </c>
      <c r="P372" s="120">
        <v>0</v>
      </c>
      <c r="Q372" s="120">
        <v>0</v>
      </c>
      <c r="R372" s="120">
        <v>0</v>
      </c>
      <c r="S372" s="117">
        <v>0</v>
      </c>
      <c r="T372" s="117">
        <v>0</v>
      </c>
      <c r="U372" s="117">
        <v>0</v>
      </c>
      <c r="V372" s="117">
        <v>0</v>
      </c>
      <c r="W372" s="117">
        <v>0</v>
      </c>
      <c r="X372" s="117">
        <v>0</v>
      </c>
      <c r="Y372" s="117">
        <v>0</v>
      </c>
      <c r="Z372" s="117">
        <v>0</v>
      </c>
      <c r="AA372" s="117">
        <v>0</v>
      </c>
      <c r="AB372" s="117">
        <v>0</v>
      </c>
      <c r="AC372" s="117">
        <v>0</v>
      </c>
      <c r="AD372" s="117">
        <v>0</v>
      </c>
      <c r="AE372">
        <v>0</v>
      </c>
    </row>
    <row r="373" spans="1:31" x14ac:dyDescent="0.35">
      <c r="A373">
        <v>5852</v>
      </c>
      <c r="B373" t="s">
        <v>160</v>
      </c>
      <c r="C373" s="109">
        <v>704</v>
      </c>
      <c r="D373" s="107">
        <v>83.590767530247604</v>
      </c>
      <c r="E373" s="112">
        <v>8.421982723693203</v>
      </c>
      <c r="F373">
        <v>1</v>
      </c>
      <c r="G373" s="117">
        <v>281600</v>
      </c>
      <c r="H373" s="109">
        <v>704</v>
      </c>
      <c r="I373" s="109">
        <v>0</v>
      </c>
      <c r="J373" s="117">
        <v>0</v>
      </c>
      <c r="K373" s="109">
        <v>0</v>
      </c>
      <c r="L373" s="109">
        <v>1</v>
      </c>
      <c r="M373" s="117">
        <v>281600</v>
      </c>
      <c r="N373" s="117">
        <v>704</v>
      </c>
      <c r="O373" s="117">
        <v>0</v>
      </c>
      <c r="P373" s="120">
        <v>0</v>
      </c>
      <c r="Q373" s="120">
        <v>0</v>
      </c>
      <c r="R373" s="120">
        <v>0</v>
      </c>
      <c r="S373" s="117">
        <v>281600</v>
      </c>
      <c r="T373" s="117">
        <v>278222</v>
      </c>
      <c r="U373" s="117">
        <v>278222</v>
      </c>
      <c r="V373" s="117">
        <v>264311</v>
      </c>
      <c r="W373" s="117">
        <v>13911</v>
      </c>
      <c r="X373" s="117">
        <v>278222</v>
      </c>
      <c r="Y373" s="117">
        <v>0</v>
      </c>
      <c r="Z373" s="117">
        <v>281409</v>
      </c>
      <c r="AA373" s="117">
        <v>-3187</v>
      </c>
      <c r="AB373" s="117">
        <v>267339</v>
      </c>
      <c r="AC373" s="117">
        <v>10883</v>
      </c>
      <c r="AD373" s="117">
        <v>278222</v>
      </c>
      <c r="AE373">
        <v>0</v>
      </c>
    </row>
    <row r="374" spans="1:31" x14ac:dyDescent="0.35">
      <c r="A374">
        <v>5859</v>
      </c>
      <c r="B374" t="s">
        <v>363</v>
      </c>
      <c r="C374" s="109">
        <v>613</v>
      </c>
      <c r="D374" s="107">
        <v>10.8452357332402</v>
      </c>
      <c r="E374" s="112">
        <v>56.522515054345966</v>
      </c>
      <c r="F374">
        <v>0</v>
      </c>
      <c r="G374" s="117">
        <v>0</v>
      </c>
      <c r="H374" s="109">
        <v>0</v>
      </c>
      <c r="I374" s="109">
        <v>0</v>
      </c>
      <c r="J374" s="117">
        <v>0</v>
      </c>
      <c r="K374" s="109">
        <v>0</v>
      </c>
      <c r="L374" s="109">
        <v>0</v>
      </c>
      <c r="M374" s="117">
        <v>0</v>
      </c>
      <c r="N374" s="117">
        <v>0</v>
      </c>
      <c r="O374" s="117">
        <v>0</v>
      </c>
      <c r="P374" s="120">
        <v>0</v>
      </c>
      <c r="Q374" s="120">
        <v>0</v>
      </c>
      <c r="R374" s="120">
        <v>0</v>
      </c>
      <c r="S374" s="117">
        <v>0</v>
      </c>
      <c r="T374" s="117">
        <v>0</v>
      </c>
      <c r="U374" s="117">
        <v>0</v>
      </c>
      <c r="V374" s="117">
        <v>0</v>
      </c>
      <c r="W374" s="117">
        <v>0</v>
      </c>
      <c r="X374" s="117">
        <v>0</v>
      </c>
      <c r="Y374" s="117">
        <v>0</v>
      </c>
      <c r="Z374" s="117">
        <v>0</v>
      </c>
      <c r="AA374" s="117">
        <v>0</v>
      </c>
      <c r="AB374" s="117">
        <v>0</v>
      </c>
      <c r="AC374" s="117">
        <v>0</v>
      </c>
      <c r="AD374" s="117">
        <v>0</v>
      </c>
      <c r="AE374">
        <v>0</v>
      </c>
    </row>
    <row r="375" spans="1:31" x14ac:dyDescent="0.35">
      <c r="A375">
        <v>5866</v>
      </c>
      <c r="B375" t="s">
        <v>161</v>
      </c>
      <c r="C375" s="109">
        <v>915</v>
      </c>
      <c r="D375" s="107">
        <v>118.167090975715</v>
      </c>
      <c r="E375" s="112">
        <v>7.7432726188380601</v>
      </c>
      <c r="F375">
        <v>0</v>
      </c>
      <c r="G375" s="117">
        <v>0</v>
      </c>
      <c r="H375" s="109">
        <v>0</v>
      </c>
      <c r="I375" s="109">
        <v>1</v>
      </c>
      <c r="J375" s="117">
        <v>91500</v>
      </c>
      <c r="K375" s="109">
        <v>915</v>
      </c>
      <c r="L375" s="109">
        <v>1</v>
      </c>
      <c r="M375" s="117">
        <v>91500</v>
      </c>
      <c r="N375" s="117">
        <v>915</v>
      </c>
      <c r="O375" s="117">
        <v>92700</v>
      </c>
      <c r="P375" s="120">
        <v>0</v>
      </c>
      <c r="Q375" s="120">
        <v>0</v>
      </c>
      <c r="R375" s="120">
        <v>0</v>
      </c>
      <c r="S375" s="117">
        <v>91500</v>
      </c>
      <c r="T375" s="117">
        <v>90402</v>
      </c>
      <c r="U375" s="117">
        <v>90402</v>
      </c>
      <c r="V375" s="117">
        <v>85882</v>
      </c>
      <c r="W375" s="117">
        <v>4520</v>
      </c>
      <c r="X375" s="117">
        <v>90402</v>
      </c>
      <c r="Y375" s="117">
        <v>0</v>
      </c>
      <c r="Z375" s="117">
        <v>91438</v>
      </c>
      <c r="AA375" s="117">
        <v>-1036</v>
      </c>
      <c r="AB375" s="117">
        <v>86866</v>
      </c>
      <c r="AC375" s="117">
        <v>3536</v>
      </c>
      <c r="AD375" s="117">
        <v>90402</v>
      </c>
      <c r="AE375">
        <v>0</v>
      </c>
    </row>
    <row r="376" spans="1:31" x14ac:dyDescent="0.35">
      <c r="A376">
        <v>5901</v>
      </c>
      <c r="B376" t="s">
        <v>364</v>
      </c>
      <c r="C376" s="109">
        <v>5704</v>
      </c>
      <c r="D376" s="107">
        <v>53.839998381696603</v>
      </c>
      <c r="E376" s="112">
        <v>105.94353958857337</v>
      </c>
      <c r="F376">
        <v>0</v>
      </c>
      <c r="G376" s="117">
        <v>0</v>
      </c>
      <c r="H376" s="109">
        <v>0</v>
      </c>
      <c r="I376" s="109">
        <v>0</v>
      </c>
      <c r="J376" s="117">
        <v>0</v>
      </c>
      <c r="K376" s="109">
        <v>0</v>
      </c>
      <c r="L376" s="109">
        <v>0</v>
      </c>
      <c r="M376" s="117">
        <v>0</v>
      </c>
      <c r="N376" s="117">
        <v>0</v>
      </c>
      <c r="O376" s="117">
        <v>0</v>
      </c>
      <c r="P376" s="120">
        <v>0</v>
      </c>
      <c r="Q376" s="120">
        <v>0</v>
      </c>
      <c r="R376" s="120">
        <v>0</v>
      </c>
      <c r="S376" s="117">
        <v>0</v>
      </c>
      <c r="T376" s="117">
        <v>0</v>
      </c>
      <c r="U376" s="117">
        <v>0</v>
      </c>
      <c r="V376" s="117">
        <v>0</v>
      </c>
      <c r="W376" s="117">
        <v>0</v>
      </c>
      <c r="X376" s="117">
        <v>0</v>
      </c>
      <c r="Y376" s="117">
        <v>0</v>
      </c>
      <c r="Z376" s="117">
        <v>0</v>
      </c>
      <c r="AA376" s="117">
        <v>0</v>
      </c>
      <c r="AB376" s="117">
        <v>0</v>
      </c>
      <c r="AC376" s="117">
        <v>0</v>
      </c>
      <c r="AD376" s="117">
        <v>0</v>
      </c>
      <c r="AE376">
        <v>0</v>
      </c>
    </row>
    <row r="377" spans="1:31" x14ac:dyDescent="0.35">
      <c r="A377">
        <v>5960</v>
      </c>
      <c r="B377" t="s">
        <v>162</v>
      </c>
      <c r="C377" s="109">
        <v>435</v>
      </c>
      <c r="D377" s="107">
        <v>148.257009172344</v>
      </c>
      <c r="E377" s="112">
        <v>2.9340939927792995</v>
      </c>
      <c r="F377">
        <v>1</v>
      </c>
      <c r="G377" s="117">
        <v>174000</v>
      </c>
      <c r="H377" s="109">
        <v>435</v>
      </c>
      <c r="I377" s="109">
        <v>0</v>
      </c>
      <c r="J377" s="117">
        <v>0</v>
      </c>
      <c r="K377" s="109">
        <v>0</v>
      </c>
      <c r="L377" s="109">
        <v>1</v>
      </c>
      <c r="M377" s="117">
        <v>174000</v>
      </c>
      <c r="N377" s="117">
        <v>435</v>
      </c>
      <c r="O377" s="117">
        <v>0</v>
      </c>
      <c r="P377" s="120">
        <v>0</v>
      </c>
      <c r="Q377" s="120">
        <v>0</v>
      </c>
      <c r="R377" s="120">
        <v>0</v>
      </c>
      <c r="S377" s="117">
        <v>174000</v>
      </c>
      <c r="T377" s="117">
        <v>171913</v>
      </c>
      <c r="U377" s="117">
        <v>171913</v>
      </c>
      <c r="V377" s="117">
        <v>163317</v>
      </c>
      <c r="W377" s="117">
        <v>8596</v>
      </c>
      <c r="X377" s="117">
        <v>171913</v>
      </c>
      <c r="Y377" s="117">
        <v>0</v>
      </c>
      <c r="Z377" s="117">
        <v>173882</v>
      </c>
      <c r="AA377" s="117">
        <v>-1969</v>
      </c>
      <c r="AB377" s="117">
        <v>165188</v>
      </c>
      <c r="AC377" s="117">
        <v>6725</v>
      </c>
      <c r="AD377" s="117">
        <v>171913</v>
      </c>
      <c r="AE377">
        <v>0</v>
      </c>
    </row>
    <row r="378" spans="1:31" x14ac:dyDescent="0.35">
      <c r="A378">
        <v>5985</v>
      </c>
      <c r="B378" t="s">
        <v>365</v>
      </c>
      <c r="C378" s="109">
        <v>1063</v>
      </c>
      <c r="D378" s="107">
        <v>188.45730795103799</v>
      </c>
      <c r="E378" s="112">
        <v>5.6405347797718299</v>
      </c>
      <c r="F378">
        <v>0</v>
      </c>
      <c r="G378" s="117">
        <v>0</v>
      </c>
      <c r="H378" s="109">
        <v>0</v>
      </c>
      <c r="I378" s="109">
        <v>0</v>
      </c>
      <c r="J378" s="117">
        <v>0</v>
      </c>
      <c r="K378" s="109">
        <v>0</v>
      </c>
      <c r="L378" s="109">
        <v>0</v>
      </c>
      <c r="M378" s="117">
        <v>0</v>
      </c>
      <c r="N378" s="117">
        <v>0</v>
      </c>
      <c r="O378" s="117">
        <v>0</v>
      </c>
      <c r="P378" s="120">
        <v>0</v>
      </c>
      <c r="Q378" s="120">
        <v>0</v>
      </c>
      <c r="R378" s="120">
        <v>0</v>
      </c>
      <c r="S378" s="117">
        <v>0</v>
      </c>
      <c r="T378" s="117">
        <v>0</v>
      </c>
      <c r="U378" s="117">
        <v>0</v>
      </c>
      <c r="V378" s="117">
        <v>0</v>
      </c>
      <c r="W378" s="117">
        <v>0</v>
      </c>
      <c r="X378" s="117">
        <v>0</v>
      </c>
      <c r="Y378" s="117">
        <v>0</v>
      </c>
      <c r="Z378" s="117">
        <v>0</v>
      </c>
      <c r="AA378" s="117">
        <v>0</v>
      </c>
      <c r="AB378" s="117">
        <v>0</v>
      </c>
      <c r="AC378" s="117">
        <v>0</v>
      </c>
      <c r="AD378" s="117">
        <v>0</v>
      </c>
      <c r="AE378">
        <v>0</v>
      </c>
    </row>
    <row r="379" spans="1:31" x14ac:dyDescent="0.35">
      <c r="A379">
        <v>5992</v>
      </c>
      <c r="B379" t="s">
        <v>163</v>
      </c>
      <c r="C379" s="109">
        <v>404</v>
      </c>
      <c r="D379" s="107">
        <v>350.25721015546497</v>
      </c>
      <c r="E379" s="112">
        <v>1.1534380686144357</v>
      </c>
      <c r="F379">
        <v>1</v>
      </c>
      <c r="G379" s="117">
        <v>161600</v>
      </c>
      <c r="H379" s="109">
        <v>404</v>
      </c>
      <c r="I379" s="109">
        <v>0</v>
      </c>
      <c r="J379" s="117">
        <v>0</v>
      </c>
      <c r="K379" s="109">
        <v>0</v>
      </c>
      <c r="L379" s="109">
        <v>1</v>
      </c>
      <c r="M379" s="117">
        <v>161600</v>
      </c>
      <c r="N379" s="117">
        <v>404</v>
      </c>
      <c r="O379" s="117">
        <v>0</v>
      </c>
      <c r="P379" s="120">
        <v>0</v>
      </c>
      <c r="Q379" s="120">
        <v>0</v>
      </c>
      <c r="R379" s="120">
        <v>0</v>
      </c>
      <c r="S379" s="117">
        <v>161600</v>
      </c>
      <c r="T379" s="117">
        <v>159661</v>
      </c>
      <c r="U379" s="117">
        <v>159661</v>
      </c>
      <c r="V379" s="117">
        <v>151678</v>
      </c>
      <c r="W379" s="117">
        <v>7983</v>
      </c>
      <c r="X379" s="117">
        <v>159661</v>
      </c>
      <c r="Y379" s="117">
        <v>0</v>
      </c>
      <c r="Z379" s="117">
        <v>161490</v>
      </c>
      <c r="AA379" s="117">
        <v>-1829</v>
      </c>
      <c r="AB379" s="117">
        <v>153416</v>
      </c>
      <c r="AC379" s="117">
        <v>6245</v>
      </c>
      <c r="AD379" s="117">
        <v>159661</v>
      </c>
      <c r="AE379">
        <v>0</v>
      </c>
    </row>
    <row r="380" spans="1:31" x14ac:dyDescent="0.35">
      <c r="A380">
        <v>6013</v>
      </c>
      <c r="B380" t="s">
        <v>164</v>
      </c>
      <c r="C380" s="109">
        <v>477</v>
      </c>
      <c r="D380" s="107">
        <v>76.111248533512807</v>
      </c>
      <c r="E380" s="112">
        <v>6.2671419690345838</v>
      </c>
      <c r="F380">
        <v>1</v>
      </c>
      <c r="G380" s="117">
        <v>190800</v>
      </c>
      <c r="H380" s="109">
        <v>477</v>
      </c>
      <c r="I380" s="109">
        <v>0</v>
      </c>
      <c r="J380" s="117">
        <v>0</v>
      </c>
      <c r="K380" s="109">
        <v>0</v>
      </c>
      <c r="L380" s="109">
        <v>1</v>
      </c>
      <c r="M380" s="117">
        <v>190800</v>
      </c>
      <c r="N380" s="117">
        <v>477</v>
      </c>
      <c r="O380" s="117">
        <v>0</v>
      </c>
      <c r="P380" s="120">
        <v>0</v>
      </c>
      <c r="Q380" s="120">
        <v>0</v>
      </c>
      <c r="R380" s="120">
        <v>0</v>
      </c>
      <c r="S380" s="117">
        <v>190800</v>
      </c>
      <c r="T380" s="117">
        <v>188511</v>
      </c>
      <c r="U380" s="117">
        <v>188511</v>
      </c>
      <c r="V380" s="117">
        <v>179085</v>
      </c>
      <c r="W380" s="117">
        <v>9426</v>
      </c>
      <c r="X380" s="117">
        <v>188511</v>
      </c>
      <c r="Y380" s="117">
        <v>0</v>
      </c>
      <c r="Z380" s="117">
        <v>190670</v>
      </c>
      <c r="AA380" s="117">
        <v>-2159</v>
      </c>
      <c r="AB380" s="117">
        <v>181137</v>
      </c>
      <c r="AC380" s="117">
        <v>7374</v>
      </c>
      <c r="AD380" s="117">
        <v>188511</v>
      </c>
      <c r="AE380">
        <v>0</v>
      </c>
    </row>
    <row r="381" spans="1:31" x14ac:dyDescent="0.35">
      <c r="A381">
        <v>6022</v>
      </c>
      <c r="B381" t="s">
        <v>366</v>
      </c>
      <c r="C381" s="109">
        <v>405</v>
      </c>
      <c r="D381" s="107">
        <v>27.386826714373601</v>
      </c>
      <c r="E381" s="112">
        <v>14.788131689146786</v>
      </c>
      <c r="F381">
        <v>0</v>
      </c>
      <c r="G381" s="117">
        <v>0</v>
      </c>
      <c r="H381" s="109">
        <v>0</v>
      </c>
      <c r="I381" s="109">
        <v>0</v>
      </c>
      <c r="J381" s="117">
        <v>0</v>
      </c>
      <c r="K381" s="109">
        <v>0</v>
      </c>
      <c r="L381" s="109">
        <v>0</v>
      </c>
      <c r="M381" s="117">
        <v>0</v>
      </c>
      <c r="N381" s="117">
        <v>0</v>
      </c>
      <c r="O381" s="117">
        <v>0</v>
      </c>
      <c r="P381" s="120">
        <v>0</v>
      </c>
      <c r="Q381" s="120">
        <v>0</v>
      </c>
      <c r="R381" s="120">
        <v>0</v>
      </c>
      <c r="S381" s="117">
        <v>0</v>
      </c>
      <c r="T381" s="117">
        <v>0</v>
      </c>
      <c r="U381" s="117">
        <v>0</v>
      </c>
      <c r="V381" s="117">
        <v>0</v>
      </c>
      <c r="W381" s="117">
        <v>0</v>
      </c>
      <c r="X381" s="117">
        <v>0</v>
      </c>
      <c r="Y381" s="117">
        <v>0</v>
      </c>
      <c r="Z381" s="117">
        <v>0</v>
      </c>
      <c r="AA381" s="117">
        <v>0</v>
      </c>
      <c r="AB381" s="117">
        <v>0</v>
      </c>
      <c r="AC381" s="117">
        <v>0</v>
      </c>
      <c r="AD381" s="117">
        <v>0</v>
      </c>
      <c r="AE381">
        <v>0</v>
      </c>
    </row>
    <row r="382" spans="1:31" x14ac:dyDescent="0.35">
      <c r="A382">
        <v>6027</v>
      </c>
      <c r="B382" t="s">
        <v>165</v>
      </c>
      <c r="C382" s="109">
        <v>493</v>
      </c>
      <c r="D382" s="107">
        <v>185.85689407686999</v>
      </c>
      <c r="E382" s="112">
        <v>2.6525784929780238</v>
      </c>
      <c r="F382">
        <v>1</v>
      </c>
      <c r="G382" s="117">
        <v>197200</v>
      </c>
      <c r="H382" s="109">
        <v>493</v>
      </c>
      <c r="I382" s="109">
        <v>0</v>
      </c>
      <c r="J382" s="117">
        <v>0</v>
      </c>
      <c r="K382" s="109">
        <v>0</v>
      </c>
      <c r="L382" s="109">
        <v>1</v>
      </c>
      <c r="M382" s="117">
        <v>197200</v>
      </c>
      <c r="N382" s="117">
        <v>493</v>
      </c>
      <c r="O382" s="117">
        <v>0</v>
      </c>
      <c r="P382" s="120">
        <v>0</v>
      </c>
      <c r="Q382" s="120">
        <v>0</v>
      </c>
      <c r="R382" s="120">
        <v>0</v>
      </c>
      <c r="S382" s="117">
        <v>197200</v>
      </c>
      <c r="T382" s="117">
        <v>194834</v>
      </c>
      <c r="U382" s="117">
        <v>194834</v>
      </c>
      <c r="V382" s="117">
        <v>185092</v>
      </c>
      <c r="W382" s="117">
        <v>9742</v>
      </c>
      <c r="X382" s="117">
        <v>194834</v>
      </c>
      <c r="Y382" s="117">
        <v>0</v>
      </c>
      <c r="Z382" s="117">
        <v>197066</v>
      </c>
      <c r="AA382" s="117">
        <v>-2232</v>
      </c>
      <c r="AB382" s="117">
        <v>187213</v>
      </c>
      <c r="AC382" s="117">
        <v>7621</v>
      </c>
      <c r="AD382" s="117">
        <v>194834</v>
      </c>
      <c r="AE382">
        <v>0</v>
      </c>
    </row>
    <row r="383" spans="1:31" x14ac:dyDescent="0.35">
      <c r="A383">
        <v>6069</v>
      </c>
      <c r="B383" t="s">
        <v>166</v>
      </c>
      <c r="C383" s="109">
        <v>62</v>
      </c>
      <c r="D383" s="107">
        <v>25.3974039272901</v>
      </c>
      <c r="E383" s="112">
        <v>2.4411943904778219</v>
      </c>
      <c r="F383">
        <v>1</v>
      </c>
      <c r="G383" s="117">
        <v>24800</v>
      </c>
      <c r="H383" s="109">
        <v>62</v>
      </c>
      <c r="I383" s="109">
        <v>0</v>
      </c>
      <c r="J383" s="117">
        <v>0</v>
      </c>
      <c r="K383" s="109">
        <v>0</v>
      </c>
      <c r="L383" s="109">
        <v>1</v>
      </c>
      <c r="M383" s="117">
        <v>24800</v>
      </c>
      <c r="N383" s="117">
        <v>62</v>
      </c>
      <c r="O383" s="117">
        <v>0</v>
      </c>
      <c r="P383" s="120">
        <v>0</v>
      </c>
      <c r="Q383" s="120">
        <v>0</v>
      </c>
      <c r="R383" s="120">
        <v>0</v>
      </c>
      <c r="S383" s="117">
        <v>24800</v>
      </c>
      <c r="T383" s="117">
        <v>24502</v>
      </c>
      <c r="U383" s="117">
        <v>24502</v>
      </c>
      <c r="V383" s="117">
        <v>23277</v>
      </c>
      <c r="W383" s="117">
        <v>1225</v>
      </c>
      <c r="X383" s="117">
        <v>24502</v>
      </c>
      <c r="Y383" s="117">
        <v>0</v>
      </c>
      <c r="Z383" s="117">
        <v>24783</v>
      </c>
      <c r="AA383" s="117">
        <v>-281</v>
      </c>
      <c r="AB383" s="117">
        <v>23544</v>
      </c>
      <c r="AC383" s="117">
        <v>958</v>
      </c>
      <c r="AD383" s="117">
        <v>24502</v>
      </c>
      <c r="AE383">
        <v>0</v>
      </c>
    </row>
    <row r="384" spans="1:31" x14ac:dyDescent="0.35">
      <c r="A384">
        <v>6083</v>
      </c>
      <c r="B384" t="s">
        <v>367</v>
      </c>
      <c r="C384" s="109">
        <v>974</v>
      </c>
      <c r="D384" s="107">
        <v>86.720547898986695</v>
      </c>
      <c r="E384" s="112">
        <v>11.231478854752265</v>
      </c>
      <c r="F384">
        <v>0</v>
      </c>
      <c r="G384" s="117">
        <v>0</v>
      </c>
      <c r="H384" s="109">
        <v>0</v>
      </c>
      <c r="I384" s="109">
        <v>0</v>
      </c>
      <c r="J384" s="117">
        <v>0</v>
      </c>
      <c r="K384" s="109">
        <v>0</v>
      </c>
      <c r="L384" s="109">
        <v>0</v>
      </c>
      <c r="M384" s="117">
        <v>0</v>
      </c>
      <c r="N384" s="117">
        <v>0</v>
      </c>
      <c r="O384" s="117">
        <v>0</v>
      </c>
      <c r="P384" s="120">
        <v>0</v>
      </c>
      <c r="Q384" s="120">
        <v>0</v>
      </c>
      <c r="R384" s="120">
        <v>0</v>
      </c>
      <c r="S384" s="117">
        <v>0</v>
      </c>
      <c r="T384" s="117">
        <v>0</v>
      </c>
      <c r="U384" s="117">
        <v>0</v>
      </c>
      <c r="V384" s="117">
        <v>0</v>
      </c>
      <c r="W384" s="117">
        <v>0</v>
      </c>
      <c r="X384" s="117">
        <v>0</v>
      </c>
      <c r="Y384" s="117">
        <v>0</v>
      </c>
      <c r="Z384" s="117">
        <v>0</v>
      </c>
      <c r="AA384" s="117">
        <v>0</v>
      </c>
      <c r="AB384" s="117">
        <v>0</v>
      </c>
      <c r="AC384" s="117">
        <v>0</v>
      </c>
      <c r="AD384" s="117">
        <v>0</v>
      </c>
      <c r="AE384">
        <v>0</v>
      </c>
    </row>
    <row r="385" spans="1:31" x14ac:dyDescent="0.35">
      <c r="A385">
        <v>6104</v>
      </c>
      <c r="B385" t="s">
        <v>368</v>
      </c>
      <c r="C385" s="109">
        <v>175</v>
      </c>
      <c r="D385" s="107">
        <v>9.4383036290535802</v>
      </c>
      <c r="E385" s="112">
        <v>18.541467500717395</v>
      </c>
      <c r="F385">
        <v>0</v>
      </c>
      <c r="G385" s="117">
        <v>0</v>
      </c>
      <c r="H385" s="109">
        <v>0</v>
      </c>
      <c r="I385" s="109">
        <v>0</v>
      </c>
      <c r="J385" s="117">
        <v>0</v>
      </c>
      <c r="K385" s="109">
        <v>0</v>
      </c>
      <c r="L385" s="109">
        <v>0</v>
      </c>
      <c r="M385" s="117">
        <v>0</v>
      </c>
      <c r="N385" s="117">
        <v>0</v>
      </c>
      <c r="O385" s="117">
        <v>0</v>
      </c>
      <c r="P385" s="120">
        <v>0</v>
      </c>
      <c r="Q385" s="120">
        <v>0</v>
      </c>
      <c r="R385" s="120">
        <v>0</v>
      </c>
      <c r="S385" s="117">
        <v>0</v>
      </c>
      <c r="T385" s="117">
        <v>0</v>
      </c>
      <c r="U385" s="117">
        <v>0</v>
      </c>
      <c r="V385" s="117">
        <v>0</v>
      </c>
      <c r="W385" s="117">
        <v>0</v>
      </c>
      <c r="X385" s="117">
        <v>0</v>
      </c>
      <c r="Y385" s="117">
        <v>0</v>
      </c>
      <c r="Z385" s="117">
        <v>0</v>
      </c>
      <c r="AA385" s="117">
        <v>0</v>
      </c>
      <c r="AB385" s="117">
        <v>0</v>
      </c>
      <c r="AC385" s="117">
        <v>0</v>
      </c>
      <c r="AD385" s="117">
        <v>0</v>
      </c>
      <c r="AE385">
        <v>0</v>
      </c>
    </row>
    <row r="386" spans="1:31" x14ac:dyDescent="0.35">
      <c r="A386">
        <v>6113</v>
      </c>
      <c r="B386" t="s">
        <v>452</v>
      </c>
      <c r="C386" s="109">
        <v>1381</v>
      </c>
      <c r="D386" s="107">
        <v>48.172091938279799</v>
      </c>
      <c r="E386" s="112">
        <v>28.668051239489412</v>
      </c>
      <c r="F386">
        <v>0</v>
      </c>
      <c r="G386" s="117">
        <v>0</v>
      </c>
      <c r="H386" s="109">
        <v>0</v>
      </c>
      <c r="I386" s="109">
        <v>0</v>
      </c>
      <c r="J386" s="117">
        <v>0</v>
      </c>
      <c r="K386" s="109">
        <v>0</v>
      </c>
      <c r="L386" s="109">
        <v>0</v>
      </c>
      <c r="M386" s="117">
        <v>0</v>
      </c>
      <c r="N386" s="117">
        <v>0</v>
      </c>
      <c r="O386" s="117">
        <v>0</v>
      </c>
      <c r="P386" s="120">
        <v>0</v>
      </c>
      <c r="Q386" s="120">
        <v>0</v>
      </c>
      <c r="R386" s="120">
        <v>0</v>
      </c>
      <c r="S386" s="117">
        <v>0</v>
      </c>
      <c r="T386" s="117">
        <v>0</v>
      </c>
      <c r="U386" s="117">
        <v>0</v>
      </c>
      <c r="V386" s="117">
        <v>0</v>
      </c>
      <c r="W386" s="117">
        <v>0</v>
      </c>
      <c r="X386" s="117">
        <v>0</v>
      </c>
      <c r="Y386" s="117">
        <v>0</v>
      </c>
      <c r="Z386" s="117">
        <v>0</v>
      </c>
      <c r="AA386" s="117">
        <v>0</v>
      </c>
      <c r="AB386" s="117">
        <v>0</v>
      </c>
      <c r="AC386" s="117">
        <v>0</v>
      </c>
      <c r="AD386" s="117">
        <v>0</v>
      </c>
      <c r="AE386">
        <v>0</v>
      </c>
    </row>
    <row r="387" spans="1:31" x14ac:dyDescent="0.35">
      <c r="A387">
        <v>6118</v>
      </c>
      <c r="B387" t="s">
        <v>167</v>
      </c>
      <c r="C387" s="109">
        <v>772</v>
      </c>
      <c r="D387" s="107">
        <v>83.749933117372294</v>
      </c>
      <c r="E387" s="112">
        <v>9.2179178091768961</v>
      </c>
      <c r="F387">
        <v>0</v>
      </c>
      <c r="G387" s="117">
        <v>0</v>
      </c>
      <c r="H387" s="109">
        <v>0</v>
      </c>
      <c r="I387" s="109">
        <v>1</v>
      </c>
      <c r="J387" s="117">
        <v>77200</v>
      </c>
      <c r="K387" s="109">
        <v>772</v>
      </c>
      <c r="L387" s="109">
        <v>1</v>
      </c>
      <c r="M387" s="117">
        <v>77200</v>
      </c>
      <c r="N387" s="117">
        <v>772</v>
      </c>
      <c r="O387" s="117">
        <v>79400</v>
      </c>
      <c r="P387" s="120">
        <v>0</v>
      </c>
      <c r="Q387" s="120">
        <v>0</v>
      </c>
      <c r="R387" s="120">
        <v>0</v>
      </c>
      <c r="S387" s="117">
        <v>77200</v>
      </c>
      <c r="T387" s="117">
        <v>76274</v>
      </c>
      <c r="U387" s="117">
        <v>76274</v>
      </c>
      <c r="V387" s="117">
        <v>72460</v>
      </c>
      <c r="W387" s="117">
        <v>3814</v>
      </c>
      <c r="X387" s="117">
        <v>76274</v>
      </c>
      <c r="Y387" s="117">
        <v>0</v>
      </c>
      <c r="Z387" s="117">
        <v>77148</v>
      </c>
      <c r="AA387" s="117">
        <v>-874</v>
      </c>
      <c r="AB387" s="117">
        <v>73291</v>
      </c>
      <c r="AC387" s="117">
        <v>2983</v>
      </c>
      <c r="AD387" s="117">
        <v>76274</v>
      </c>
      <c r="AE387">
        <v>0</v>
      </c>
    </row>
    <row r="388" spans="1:31" x14ac:dyDescent="0.35">
      <c r="A388">
        <v>6125</v>
      </c>
      <c r="B388" t="s">
        <v>453</v>
      </c>
      <c r="C388" s="109">
        <v>3429</v>
      </c>
      <c r="D388" s="107">
        <v>164.23944563916899</v>
      </c>
      <c r="E388" s="112">
        <v>20.878053908763484</v>
      </c>
      <c r="F388">
        <v>0</v>
      </c>
      <c r="G388" s="117">
        <v>0</v>
      </c>
      <c r="H388" s="109">
        <v>0</v>
      </c>
      <c r="I388" s="109">
        <v>0</v>
      </c>
      <c r="J388" s="117">
        <v>0</v>
      </c>
      <c r="K388" s="109">
        <v>0</v>
      </c>
      <c r="L388" s="109">
        <v>0</v>
      </c>
      <c r="M388" s="117">
        <v>0</v>
      </c>
      <c r="N388" s="117">
        <v>0</v>
      </c>
      <c r="O388" s="117">
        <v>0</v>
      </c>
      <c r="P388" s="120">
        <v>0</v>
      </c>
      <c r="Q388" s="120">
        <v>0</v>
      </c>
      <c r="R388" s="120">
        <v>0</v>
      </c>
      <c r="S388" s="117">
        <v>0</v>
      </c>
      <c r="T388" s="117">
        <v>0</v>
      </c>
      <c r="U388" s="117">
        <v>0</v>
      </c>
      <c r="V388" s="117">
        <v>0</v>
      </c>
      <c r="W388" s="117">
        <v>0</v>
      </c>
      <c r="X388" s="117">
        <v>0</v>
      </c>
      <c r="Y388" s="117">
        <v>0</v>
      </c>
      <c r="Z388" s="117">
        <v>0</v>
      </c>
      <c r="AA388" s="117">
        <v>0</v>
      </c>
      <c r="AB388" s="117">
        <v>0</v>
      </c>
      <c r="AC388" s="117">
        <v>0</v>
      </c>
      <c r="AD388" s="117">
        <v>0</v>
      </c>
      <c r="AE388">
        <v>0</v>
      </c>
    </row>
    <row r="389" spans="1:31" x14ac:dyDescent="0.35">
      <c r="A389">
        <v>6174</v>
      </c>
      <c r="B389" t="s">
        <v>369</v>
      </c>
      <c r="C389" s="109">
        <v>11508</v>
      </c>
      <c r="D389" s="107">
        <v>70.532057919516106</v>
      </c>
      <c r="E389" s="112">
        <v>163.15985013696525</v>
      </c>
      <c r="F389">
        <v>0</v>
      </c>
      <c r="G389" s="117">
        <v>0</v>
      </c>
      <c r="H389" s="109">
        <v>0</v>
      </c>
      <c r="I389" s="109">
        <v>0</v>
      </c>
      <c r="J389" s="117">
        <v>0</v>
      </c>
      <c r="K389" s="109">
        <v>0</v>
      </c>
      <c r="L389" s="109">
        <v>0</v>
      </c>
      <c r="M389" s="117">
        <v>0</v>
      </c>
      <c r="N389" s="117">
        <v>0</v>
      </c>
      <c r="O389" s="117">
        <v>0</v>
      </c>
      <c r="P389" s="120">
        <v>0</v>
      </c>
      <c r="Q389" s="120">
        <v>0</v>
      </c>
      <c r="R389" s="120">
        <v>0</v>
      </c>
      <c r="S389" s="117">
        <v>0</v>
      </c>
      <c r="T389" s="117">
        <v>0</v>
      </c>
      <c r="U389" s="117">
        <v>0</v>
      </c>
      <c r="V389" s="117">
        <v>0</v>
      </c>
      <c r="W389" s="117">
        <v>0</v>
      </c>
      <c r="X389" s="117">
        <v>0</v>
      </c>
      <c r="Y389" s="117">
        <v>0</v>
      </c>
      <c r="Z389" s="117">
        <v>0</v>
      </c>
      <c r="AA389" s="117">
        <v>0</v>
      </c>
      <c r="AB389" s="117">
        <v>0</v>
      </c>
      <c r="AC389" s="117">
        <v>0</v>
      </c>
      <c r="AD389" s="117">
        <v>0</v>
      </c>
      <c r="AE389">
        <v>0</v>
      </c>
    </row>
    <row r="390" spans="1:31" x14ac:dyDescent="0.35">
      <c r="A390">
        <v>6181</v>
      </c>
      <c r="B390" t="s">
        <v>370</v>
      </c>
      <c r="C390" s="109">
        <v>4288</v>
      </c>
      <c r="D390" s="107">
        <v>56.817689040604002</v>
      </c>
      <c r="E390" s="112">
        <v>75.469454537928115</v>
      </c>
      <c r="F390">
        <v>0</v>
      </c>
      <c r="G390" s="117">
        <v>0</v>
      </c>
      <c r="H390" s="109">
        <v>0</v>
      </c>
      <c r="I390" s="109">
        <v>0</v>
      </c>
      <c r="J390" s="117">
        <v>0</v>
      </c>
      <c r="K390" s="109">
        <v>0</v>
      </c>
      <c r="L390" s="109">
        <v>0</v>
      </c>
      <c r="M390" s="117">
        <v>0</v>
      </c>
      <c r="N390" s="117">
        <v>0</v>
      </c>
      <c r="O390" s="117">
        <v>0</v>
      </c>
      <c r="P390" s="120">
        <v>0</v>
      </c>
      <c r="Q390" s="120">
        <v>0</v>
      </c>
      <c r="R390" s="120">
        <v>0</v>
      </c>
      <c r="S390" s="117">
        <v>0</v>
      </c>
      <c r="T390" s="117">
        <v>0</v>
      </c>
      <c r="U390" s="117">
        <v>0</v>
      </c>
      <c r="V390" s="117">
        <v>0</v>
      </c>
      <c r="W390" s="117">
        <v>0</v>
      </c>
      <c r="X390" s="117">
        <v>0</v>
      </c>
      <c r="Y390" s="117">
        <v>0</v>
      </c>
      <c r="Z390" s="117">
        <v>0</v>
      </c>
      <c r="AA390" s="117">
        <v>0</v>
      </c>
      <c r="AB390" s="117">
        <v>0</v>
      </c>
      <c r="AC390" s="117">
        <v>0</v>
      </c>
      <c r="AD390" s="117">
        <v>0</v>
      </c>
      <c r="AE390">
        <v>0</v>
      </c>
    </row>
    <row r="391" spans="1:31" x14ac:dyDescent="0.35">
      <c r="A391">
        <v>6195</v>
      </c>
      <c r="B391" t="s">
        <v>371</v>
      </c>
      <c r="C391" s="109">
        <v>2036</v>
      </c>
      <c r="D391" s="107">
        <v>158.769873377218</v>
      </c>
      <c r="E391" s="112">
        <v>12.823591508212081</v>
      </c>
      <c r="F391">
        <v>0</v>
      </c>
      <c r="G391" s="117">
        <v>0</v>
      </c>
      <c r="H391" s="109">
        <v>0</v>
      </c>
      <c r="I391" s="109">
        <v>0</v>
      </c>
      <c r="J391" s="117">
        <v>0</v>
      </c>
      <c r="K391" s="109">
        <v>0</v>
      </c>
      <c r="L391" s="109">
        <v>0</v>
      </c>
      <c r="M391" s="117">
        <v>0</v>
      </c>
      <c r="N391" s="117">
        <v>0</v>
      </c>
      <c r="O391" s="117">
        <v>0</v>
      </c>
      <c r="P391" s="120">
        <v>0</v>
      </c>
      <c r="Q391" s="120">
        <v>0</v>
      </c>
      <c r="R391" s="120">
        <v>0</v>
      </c>
      <c r="S391" s="117">
        <v>0</v>
      </c>
      <c r="T391" s="117">
        <v>0</v>
      </c>
      <c r="U391" s="117">
        <v>0</v>
      </c>
      <c r="V391" s="117">
        <v>0</v>
      </c>
      <c r="W391" s="117">
        <v>0</v>
      </c>
      <c r="X391" s="117">
        <v>0</v>
      </c>
      <c r="Y391" s="117">
        <v>0</v>
      </c>
      <c r="Z391" s="117">
        <v>0</v>
      </c>
      <c r="AA391" s="117">
        <v>0</v>
      </c>
      <c r="AB391" s="117">
        <v>0</v>
      </c>
      <c r="AC391" s="117">
        <v>0</v>
      </c>
      <c r="AD391" s="117">
        <v>0</v>
      </c>
      <c r="AE391">
        <v>0</v>
      </c>
    </row>
    <row r="392" spans="1:31" x14ac:dyDescent="0.35">
      <c r="A392">
        <v>6216</v>
      </c>
      <c r="B392" t="s">
        <v>372</v>
      </c>
      <c r="C392" s="109">
        <v>2054</v>
      </c>
      <c r="D392" s="107">
        <v>176.67799212797101</v>
      </c>
      <c r="E392" s="112">
        <v>11.625669814677604</v>
      </c>
      <c r="F392">
        <v>0</v>
      </c>
      <c r="G392" s="117">
        <v>0</v>
      </c>
      <c r="H392" s="109">
        <v>0</v>
      </c>
      <c r="I392" s="109">
        <v>0</v>
      </c>
      <c r="J392" s="117">
        <v>0</v>
      </c>
      <c r="K392" s="109">
        <v>0</v>
      </c>
      <c r="L392" s="109">
        <v>0</v>
      </c>
      <c r="M392" s="117">
        <v>0</v>
      </c>
      <c r="N392" s="117">
        <v>0</v>
      </c>
      <c r="O392" s="117">
        <v>0</v>
      </c>
      <c r="P392" s="120">
        <v>0</v>
      </c>
      <c r="Q392" s="120">
        <v>0</v>
      </c>
      <c r="R392" s="120">
        <v>0</v>
      </c>
      <c r="S392" s="117">
        <v>0</v>
      </c>
      <c r="T392" s="117">
        <v>0</v>
      </c>
      <c r="U392" s="117">
        <v>0</v>
      </c>
      <c r="V392" s="117">
        <v>0</v>
      </c>
      <c r="W392" s="117">
        <v>0</v>
      </c>
      <c r="X392" s="117">
        <v>0</v>
      </c>
      <c r="Y392" s="117">
        <v>0</v>
      </c>
      <c r="Z392" s="117">
        <v>0</v>
      </c>
      <c r="AA392" s="117">
        <v>0</v>
      </c>
      <c r="AB392" s="117">
        <v>0</v>
      </c>
      <c r="AC392" s="117">
        <v>0</v>
      </c>
      <c r="AD392" s="117">
        <v>0</v>
      </c>
      <c r="AE392">
        <v>0</v>
      </c>
    </row>
    <row r="393" spans="1:31" x14ac:dyDescent="0.35">
      <c r="A393">
        <v>6223</v>
      </c>
      <c r="B393" t="s">
        <v>373</v>
      </c>
      <c r="C393" s="109">
        <v>8199</v>
      </c>
      <c r="D393" s="107">
        <v>258.52126111530998</v>
      </c>
      <c r="E393" s="112">
        <v>31.714993051743409</v>
      </c>
      <c r="F393">
        <v>0</v>
      </c>
      <c r="G393" s="117">
        <v>0</v>
      </c>
      <c r="H393" s="109">
        <v>0</v>
      </c>
      <c r="I393" s="109">
        <v>0</v>
      </c>
      <c r="J393" s="117">
        <v>0</v>
      </c>
      <c r="K393" s="109">
        <v>0</v>
      </c>
      <c r="L393" s="109">
        <v>0</v>
      </c>
      <c r="M393" s="117">
        <v>0</v>
      </c>
      <c r="N393" s="117">
        <v>0</v>
      </c>
      <c r="O393" s="117">
        <v>0</v>
      </c>
      <c r="P393" s="120">
        <v>0</v>
      </c>
      <c r="Q393" s="120">
        <v>0</v>
      </c>
      <c r="R393" s="120">
        <v>0</v>
      </c>
      <c r="S393" s="117">
        <v>0</v>
      </c>
      <c r="T393" s="117">
        <v>0</v>
      </c>
      <c r="U393" s="117">
        <v>0</v>
      </c>
      <c r="V393" s="117">
        <v>0</v>
      </c>
      <c r="W393" s="117">
        <v>0</v>
      </c>
      <c r="X393" s="117">
        <v>0</v>
      </c>
      <c r="Y393" s="117">
        <v>0</v>
      </c>
      <c r="Z393" s="117">
        <v>0</v>
      </c>
      <c r="AA393" s="117">
        <v>0</v>
      </c>
      <c r="AB393" s="117">
        <v>0</v>
      </c>
      <c r="AC393" s="117">
        <v>0</v>
      </c>
      <c r="AD393" s="117">
        <v>0</v>
      </c>
      <c r="AE393">
        <v>0</v>
      </c>
    </row>
    <row r="394" spans="1:31" x14ac:dyDescent="0.35">
      <c r="A394">
        <v>6230</v>
      </c>
      <c r="B394" t="s">
        <v>168</v>
      </c>
      <c r="C394" s="109">
        <v>397</v>
      </c>
      <c r="D394" s="107">
        <v>420.96589839880698</v>
      </c>
      <c r="E394" s="112">
        <v>0.94306926406636715</v>
      </c>
      <c r="F394">
        <v>1</v>
      </c>
      <c r="G394" s="117">
        <v>158800</v>
      </c>
      <c r="H394" s="109">
        <v>397</v>
      </c>
      <c r="I394" s="109">
        <v>0</v>
      </c>
      <c r="J394" s="117">
        <v>0</v>
      </c>
      <c r="K394" s="109">
        <v>0</v>
      </c>
      <c r="L394" s="109">
        <v>1</v>
      </c>
      <c r="M394" s="117">
        <v>158800</v>
      </c>
      <c r="N394" s="117">
        <v>397</v>
      </c>
      <c r="O394" s="117">
        <v>0</v>
      </c>
      <c r="P394" s="120">
        <v>0</v>
      </c>
      <c r="Q394" s="120">
        <v>0</v>
      </c>
      <c r="R394" s="120">
        <v>0</v>
      </c>
      <c r="S394" s="117">
        <v>158800</v>
      </c>
      <c r="T394" s="117">
        <v>156895</v>
      </c>
      <c r="U394" s="117">
        <v>156895</v>
      </c>
      <c r="V394" s="117">
        <v>149050</v>
      </c>
      <c r="W394" s="117">
        <v>7845</v>
      </c>
      <c r="X394" s="117">
        <v>156895</v>
      </c>
      <c r="Y394" s="117">
        <v>0</v>
      </c>
      <c r="Z394" s="117">
        <v>158692</v>
      </c>
      <c r="AA394" s="117">
        <v>-1797</v>
      </c>
      <c r="AB394" s="117">
        <v>150757</v>
      </c>
      <c r="AC394" s="117">
        <v>6138</v>
      </c>
      <c r="AD394" s="117">
        <v>156895</v>
      </c>
      <c r="AE394">
        <v>0</v>
      </c>
    </row>
    <row r="395" spans="1:31" x14ac:dyDescent="0.35">
      <c r="A395">
        <v>6237</v>
      </c>
      <c r="B395" t="s">
        <v>374</v>
      </c>
      <c r="C395" s="109">
        <v>1358</v>
      </c>
      <c r="D395" s="107">
        <v>175.538033431701</v>
      </c>
      <c r="E395" s="112">
        <v>7.7362151862569188</v>
      </c>
      <c r="F395">
        <v>0</v>
      </c>
      <c r="G395" s="117">
        <v>0</v>
      </c>
      <c r="H395" s="109">
        <v>0</v>
      </c>
      <c r="I395" s="109">
        <v>0</v>
      </c>
      <c r="J395" s="117">
        <v>0</v>
      </c>
      <c r="K395" s="109">
        <v>0</v>
      </c>
      <c r="L395" s="109">
        <v>0</v>
      </c>
      <c r="M395" s="117">
        <v>0</v>
      </c>
      <c r="N395" s="117">
        <v>0</v>
      </c>
      <c r="O395" s="117">
        <v>0</v>
      </c>
      <c r="P395" s="120">
        <v>0</v>
      </c>
      <c r="Q395" s="120">
        <v>0</v>
      </c>
      <c r="R395" s="120">
        <v>0</v>
      </c>
      <c r="S395" s="117">
        <v>0</v>
      </c>
      <c r="T395" s="117">
        <v>0</v>
      </c>
      <c r="U395" s="117">
        <v>0</v>
      </c>
      <c r="V395" s="117">
        <v>0</v>
      </c>
      <c r="W395" s="117">
        <v>0</v>
      </c>
      <c r="X395" s="117">
        <v>0</v>
      </c>
      <c r="Y395" s="117">
        <v>0</v>
      </c>
      <c r="Z395" s="117">
        <v>0</v>
      </c>
      <c r="AA395" s="117">
        <v>0</v>
      </c>
      <c r="AB395" s="117">
        <v>0</v>
      </c>
      <c r="AC395" s="117">
        <v>0</v>
      </c>
      <c r="AD395" s="117">
        <v>0</v>
      </c>
      <c r="AE395">
        <v>0</v>
      </c>
    </row>
    <row r="396" spans="1:31" x14ac:dyDescent="0.35">
      <c r="A396">
        <v>6244</v>
      </c>
      <c r="B396" t="s">
        <v>375</v>
      </c>
      <c r="C396" s="109">
        <v>6046</v>
      </c>
      <c r="D396" s="107">
        <v>13.221540319208</v>
      </c>
      <c r="E396" s="112">
        <v>457.28408748385294</v>
      </c>
      <c r="F396">
        <v>0</v>
      </c>
      <c r="G396" s="117">
        <v>0</v>
      </c>
      <c r="H396" s="109">
        <v>0</v>
      </c>
      <c r="I396" s="109">
        <v>0</v>
      </c>
      <c r="J396" s="117">
        <v>0</v>
      </c>
      <c r="K396" s="109">
        <v>0</v>
      </c>
      <c r="L396" s="109">
        <v>0</v>
      </c>
      <c r="M396" s="117">
        <v>0</v>
      </c>
      <c r="N396" s="117">
        <v>0</v>
      </c>
      <c r="O396" s="117">
        <v>0</v>
      </c>
      <c r="P396" s="120">
        <v>0</v>
      </c>
      <c r="Q396" s="120">
        <v>0</v>
      </c>
      <c r="R396" s="120">
        <v>0</v>
      </c>
      <c r="S396" s="117">
        <v>0</v>
      </c>
      <c r="T396" s="117">
        <v>0</v>
      </c>
      <c r="U396" s="117">
        <v>0</v>
      </c>
      <c r="V396" s="117">
        <v>0</v>
      </c>
      <c r="W396" s="117">
        <v>0</v>
      </c>
      <c r="X396" s="117">
        <v>0</v>
      </c>
      <c r="Y396" s="117">
        <v>0</v>
      </c>
      <c r="Z396" s="117">
        <v>0</v>
      </c>
      <c r="AA396" s="117">
        <v>0</v>
      </c>
      <c r="AB396" s="117">
        <v>0</v>
      </c>
      <c r="AC396" s="117">
        <v>0</v>
      </c>
      <c r="AD396" s="117">
        <v>0</v>
      </c>
      <c r="AE396">
        <v>0</v>
      </c>
    </row>
    <row r="397" spans="1:31" x14ac:dyDescent="0.35">
      <c r="A397">
        <v>6251</v>
      </c>
      <c r="B397" t="s">
        <v>169</v>
      </c>
      <c r="C397" s="109">
        <v>246</v>
      </c>
      <c r="D397" s="107">
        <v>94.746623938502097</v>
      </c>
      <c r="E397" s="112">
        <v>2.5963985815438981</v>
      </c>
      <c r="F397">
        <v>1</v>
      </c>
      <c r="G397" s="117">
        <v>98400</v>
      </c>
      <c r="H397" s="109">
        <v>246</v>
      </c>
      <c r="I397" s="109">
        <v>0</v>
      </c>
      <c r="J397" s="117">
        <v>0</v>
      </c>
      <c r="K397" s="109">
        <v>0</v>
      </c>
      <c r="L397" s="109">
        <v>1</v>
      </c>
      <c r="M397" s="117">
        <v>98400</v>
      </c>
      <c r="N397" s="117">
        <v>246</v>
      </c>
      <c r="O397" s="117">
        <v>0</v>
      </c>
      <c r="P397" s="120">
        <v>0</v>
      </c>
      <c r="Q397" s="120">
        <v>0</v>
      </c>
      <c r="R397" s="120">
        <v>0</v>
      </c>
      <c r="S397" s="117">
        <v>98400</v>
      </c>
      <c r="T397" s="117">
        <v>97219</v>
      </c>
      <c r="U397" s="117">
        <v>97219</v>
      </c>
      <c r="V397" s="117">
        <v>92358</v>
      </c>
      <c r="W397" s="117">
        <v>4861</v>
      </c>
      <c r="X397" s="117">
        <v>97219</v>
      </c>
      <c r="Y397" s="117">
        <v>0</v>
      </c>
      <c r="Z397" s="117">
        <v>98333</v>
      </c>
      <c r="AA397" s="117">
        <v>-1114</v>
      </c>
      <c r="AB397" s="117">
        <v>93416</v>
      </c>
      <c r="AC397" s="117">
        <v>3803</v>
      </c>
      <c r="AD397" s="117">
        <v>97219</v>
      </c>
      <c r="AE397">
        <v>0</v>
      </c>
    </row>
    <row r="398" spans="1:31" x14ac:dyDescent="0.35">
      <c r="A398">
        <v>6293</v>
      </c>
      <c r="B398" t="s">
        <v>170</v>
      </c>
      <c r="C398" s="109">
        <v>624</v>
      </c>
      <c r="D398" s="107">
        <v>488.00668350261401</v>
      </c>
      <c r="E398" s="112">
        <v>1.2786710122929239</v>
      </c>
      <c r="F398">
        <v>1</v>
      </c>
      <c r="G398" s="117">
        <v>249600</v>
      </c>
      <c r="H398" s="109">
        <v>624</v>
      </c>
      <c r="I398" s="109">
        <v>0</v>
      </c>
      <c r="J398" s="117">
        <v>0</v>
      </c>
      <c r="K398" s="109">
        <v>0</v>
      </c>
      <c r="L398" s="109">
        <v>1</v>
      </c>
      <c r="M398" s="117">
        <v>249600</v>
      </c>
      <c r="N398" s="117">
        <v>624</v>
      </c>
      <c r="O398" s="117">
        <v>0</v>
      </c>
      <c r="P398" s="120">
        <v>0</v>
      </c>
      <c r="Q398" s="120">
        <v>0</v>
      </c>
      <c r="R398" s="120">
        <v>0</v>
      </c>
      <c r="S398" s="117">
        <v>249600</v>
      </c>
      <c r="T398" s="117">
        <v>246606</v>
      </c>
      <c r="U398" s="117">
        <v>246606</v>
      </c>
      <c r="V398" s="117">
        <v>234276</v>
      </c>
      <c r="W398" s="117">
        <v>12330</v>
      </c>
      <c r="X398" s="117">
        <v>246606</v>
      </c>
      <c r="Y398" s="117">
        <v>0</v>
      </c>
      <c r="Z398" s="117">
        <v>249430</v>
      </c>
      <c r="AA398" s="117">
        <v>-2824</v>
      </c>
      <c r="AB398" s="117">
        <v>236959</v>
      </c>
      <c r="AC398" s="117">
        <v>9647</v>
      </c>
      <c r="AD398" s="117">
        <v>246606</v>
      </c>
      <c r="AE398">
        <v>0</v>
      </c>
    </row>
    <row r="399" spans="1:31" x14ac:dyDescent="0.35">
      <c r="A399">
        <v>6300</v>
      </c>
      <c r="B399" t="s">
        <v>454</v>
      </c>
      <c r="C399" s="109">
        <v>7736</v>
      </c>
      <c r="D399" s="107">
        <v>13.7856112601254</v>
      </c>
      <c r="E399" s="112">
        <v>561.16481554765892</v>
      </c>
      <c r="F399">
        <v>0</v>
      </c>
      <c r="G399" s="117">
        <v>0</v>
      </c>
      <c r="H399" s="109">
        <v>0</v>
      </c>
      <c r="I399" s="109">
        <v>0</v>
      </c>
      <c r="J399" s="117">
        <v>0</v>
      </c>
      <c r="K399" s="109">
        <v>0</v>
      </c>
      <c r="L399" s="109">
        <v>0</v>
      </c>
      <c r="M399" s="117">
        <v>0</v>
      </c>
      <c r="N399" s="117">
        <v>0</v>
      </c>
      <c r="O399" s="117">
        <v>0</v>
      </c>
      <c r="P399" s="120">
        <v>0</v>
      </c>
      <c r="Q399" s="120">
        <v>0</v>
      </c>
      <c r="R399" s="120">
        <v>0</v>
      </c>
      <c r="S399" s="117">
        <v>0</v>
      </c>
      <c r="T399" s="117">
        <v>0</v>
      </c>
      <c r="U399" s="117">
        <v>0</v>
      </c>
      <c r="V399" s="117">
        <v>0</v>
      </c>
      <c r="W399" s="117">
        <v>0</v>
      </c>
      <c r="X399" s="117">
        <v>0</v>
      </c>
      <c r="Y399" s="117">
        <v>0</v>
      </c>
      <c r="Z399" s="117">
        <v>0</v>
      </c>
      <c r="AA399" s="117">
        <v>0</v>
      </c>
      <c r="AB399" s="117">
        <v>0</v>
      </c>
      <c r="AC399" s="117">
        <v>0</v>
      </c>
      <c r="AD399" s="117">
        <v>0</v>
      </c>
      <c r="AE399">
        <v>0</v>
      </c>
    </row>
    <row r="400" spans="1:31" x14ac:dyDescent="0.35">
      <c r="A400">
        <v>6307</v>
      </c>
      <c r="B400" t="s">
        <v>376</v>
      </c>
      <c r="C400" s="109">
        <v>6036</v>
      </c>
      <c r="D400" s="107">
        <v>100.41237010800999</v>
      </c>
      <c r="E400" s="112">
        <v>60.112115603956873</v>
      </c>
      <c r="F400">
        <v>0</v>
      </c>
      <c r="G400" s="117">
        <v>0</v>
      </c>
      <c r="H400" s="109">
        <v>0</v>
      </c>
      <c r="I400" s="109">
        <v>0</v>
      </c>
      <c r="J400" s="117">
        <v>0</v>
      </c>
      <c r="K400" s="109">
        <v>0</v>
      </c>
      <c r="L400" s="109">
        <v>0</v>
      </c>
      <c r="M400" s="117">
        <v>0</v>
      </c>
      <c r="N400" s="117">
        <v>0</v>
      </c>
      <c r="O400" s="117">
        <v>0</v>
      </c>
      <c r="P400" s="120">
        <v>0</v>
      </c>
      <c r="Q400" s="120">
        <v>0</v>
      </c>
      <c r="R400" s="120">
        <v>0</v>
      </c>
      <c r="S400" s="117">
        <v>0</v>
      </c>
      <c r="T400" s="117">
        <v>0</v>
      </c>
      <c r="U400" s="117">
        <v>0</v>
      </c>
      <c r="V400" s="117">
        <v>0</v>
      </c>
      <c r="W400" s="117">
        <v>0</v>
      </c>
      <c r="X400" s="117">
        <v>0</v>
      </c>
      <c r="Y400" s="117">
        <v>0</v>
      </c>
      <c r="Z400" s="117">
        <v>0</v>
      </c>
      <c r="AA400" s="117">
        <v>0</v>
      </c>
      <c r="AB400" s="117">
        <v>0</v>
      </c>
      <c r="AC400" s="117">
        <v>0</v>
      </c>
      <c r="AD400" s="117">
        <v>0</v>
      </c>
      <c r="AE400">
        <v>0</v>
      </c>
    </row>
    <row r="401" spans="1:31" x14ac:dyDescent="0.35">
      <c r="A401">
        <v>6321</v>
      </c>
      <c r="B401" t="s">
        <v>377</v>
      </c>
      <c r="C401" s="109">
        <v>1102</v>
      </c>
      <c r="D401" s="107">
        <v>170.213568647725</v>
      </c>
      <c r="E401" s="112">
        <v>6.4742194688409693</v>
      </c>
      <c r="F401">
        <v>0</v>
      </c>
      <c r="G401" s="117">
        <v>0</v>
      </c>
      <c r="H401" s="109">
        <v>0</v>
      </c>
      <c r="I401" s="109">
        <v>0</v>
      </c>
      <c r="J401" s="117">
        <v>0</v>
      </c>
      <c r="K401" s="109">
        <v>0</v>
      </c>
      <c r="L401" s="109">
        <v>0</v>
      </c>
      <c r="M401" s="117">
        <v>0</v>
      </c>
      <c r="N401" s="117">
        <v>0</v>
      </c>
      <c r="O401" s="117">
        <v>0</v>
      </c>
      <c r="P401" s="120">
        <v>0</v>
      </c>
      <c r="Q401" s="120">
        <v>0</v>
      </c>
      <c r="R401" s="120">
        <v>0</v>
      </c>
      <c r="S401" s="117">
        <v>0</v>
      </c>
      <c r="T401" s="117">
        <v>0</v>
      </c>
      <c r="U401" s="117">
        <v>0</v>
      </c>
      <c r="V401" s="117">
        <v>0</v>
      </c>
      <c r="W401" s="117">
        <v>0</v>
      </c>
      <c r="X401" s="117">
        <v>0</v>
      </c>
      <c r="Y401" s="117">
        <v>0</v>
      </c>
      <c r="Z401" s="117">
        <v>0</v>
      </c>
      <c r="AA401" s="117">
        <v>0</v>
      </c>
      <c r="AB401" s="117">
        <v>0</v>
      </c>
      <c r="AC401" s="117">
        <v>0</v>
      </c>
      <c r="AD401" s="117">
        <v>0</v>
      </c>
      <c r="AE401">
        <v>0</v>
      </c>
    </row>
    <row r="402" spans="1:31" x14ac:dyDescent="0.35">
      <c r="A402">
        <v>6328</v>
      </c>
      <c r="B402" t="s">
        <v>455</v>
      </c>
      <c r="C402" s="109">
        <v>3848</v>
      </c>
      <c r="D402" s="107">
        <v>46.796122608229098</v>
      </c>
      <c r="E402" s="112">
        <v>82.229034918447056</v>
      </c>
      <c r="F402">
        <v>0</v>
      </c>
      <c r="G402" s="117">
        <v>0</v>
      </c>
      <c r="H402" s="109">
        <v>0</v>
      </c>
      <c r="I402" s="109">
        <v>0</v>
      </c>
      <c r="J402" s="117">
        <v>0</v>
      </c>
      <c r="K402" s="109">
        <v>0</v>
      </c>
      <c r="L402" s="109">
        <v>0</v>
      </c>
      <c r="M402" s="117">
        <v>0</v>
      </c>
      <c r="N402" s="117">
        <v>0</v>
      </c>
      <c r="O402" s="117">
        <v>0</v>
      </c>
      <c r="P402" s="120">
        <v>0</v>
      </c>
      <c r="Q402" s="120">
        <v>0</v>
      </c>
      <c r="R402" s="120">
        <v>0</v>
      </c>
      <c r="S402" s="117">
        <v>0</v>
      </c>
      <c r="T402" s="117">
        <v>0</v>
      </c>
      <c r="U402" s="117">
        <v>0</v>
      </c>
      <c r="V402" s="117">
        <v>0</v>
      </c>
      <c r="W402" s="117">
        <v>0</v>
      </c>
      <c r="X402" s="117">
        <v>0</v>
      </c>
      <c r="Y402" s="117">
        <v>0</v>
      </c>
      <c r="Z402" s="117">
        <v>0</v>
      </c>
      <c r="AA402" s="117">
        <v>0</v>
      </c>
      <c r="AB402" s="117">
        <v>0</v>
      </c>
      <c r="AC402" s="117">
        <v>0</v>
      </c>
      <c r="AD402" s="117">
        <v>0</v>
      </c>
      <c r="AE402">
        <v>0</v>
      </c>
    </row>
    <row r="403" spans="1:31" x14ac:dyDescent="0.35">
      <c r="A403">
        <v>6335</v>
      </c>
      <c r="B403" t="s">
        <v>378</v>
      </c>
      <c r="C403" s="109">
        <v>1160</v>
      </c>
      <c r="D403" s="107">
        <v>286.93522866304102</v>
      </c>
      <c r="E403" s="112">
        <v>4.042724225271872</v>
      </c>
      <c r="F403">
        <v>0</v>
      </c>
      <c r="G403" s="117">
        <v>0</v>
      </c>
      <c r="H403" s="109">
        <v>0</v>
      </c>
      <c r="I403" s="109">
        <v>0</v>
      </c>
      <c r="J403" s="117">
        <v>0</v>
      </c>
      <c r="K403" s="109">
        <v>0</v>
      </c>
      <c r="L403" s="109">
        <v>0</v>
      </c>
      <c r="M403" s="117">
        <v>0</v>
      </c>
      <c r="N403" s="117">
        <v>0</v>
      </c>
      <c r="O403" s="117">
        <v>0</v>
      </c>
      <c r="P403" s="120">
        <v>0</v>
      </c>
      <c r="Q403" s="120">
        <v>0</v>
      </c>
      <c r="R403" s="120">
        <v>0</v>
      </c>
      <c r="S403" s="117">
        <v>0</v>
      </c>
      <c r="T403" s="117">
        <v>0</v>
      </c>
      <c r="U403" s="117">
        <v>0</v>
      </c>
      <c r="V403" s="117">
        <v>0</v>
      </c>
      <c r="W403" s="117">
        <v>0</v>
      </c>
      <c r="X403" s="117">
        <v>0</v>
      </c>
      <c r="Y403" s="117">
        <v>0</v>
      </c>
      <c r="Z403" s="117">
        <v>0</v>
      </c>
      <c r="AA403" s="117">
        <v>0</v>
      </c>
      <c r="AB403" s="117">
        <v>0</v>
      </c>
      <c r="AC403" s="117">
        <v>0</v>
      </c>
      <c r="AD403" s="117">
        <v>0</v>
      </c>
      <c r="AE403">
        <v>0</v>
      </c>
    </row>
    <row r="404" spans="1:31" x14ac:dyDescent="0.35">
      <c r="A404">
        <v>6354</v>
      </c>
      <c r="B404" t="s">
        <v>171</v>
      </c>
      <c r="C404" s="109">
        <v>267</v>
      </c>
      <c r="D404" s="107">
        <v>98.786181650654697</v>
      </c>
      <c r="E404" s="112">
        <v>2.7028071693692239</v>
      </c>
      <c r="F404">
        <v>1</v>
      </c>
      <c r="G404" s="117">
        <v>106800</v>
      </c>
      <c r="H404" s="109">
        <v>267</v>
      </c>
      <c r="I404" s="109">
        <v>0</v>
      </c>
      <c r="J404" s="117">
        <v>0</v>
      </c>
      <c r="K404" s="109">
        <v>0</v>
      </c>
      <c r="L404" s="109">
        <v>1</v>
      </c>
      <c r="M404" s="117">
        <v>106800</v>
      </c>
      <c r="N404" s="117">
        <v>267</v>
      </c>
      <c r="O404" s="117">
        <v>0</v>
      </c>
      <c r="P404" s="120">
        <v>0</v>
      </c>
      <c r="Q404" s="120">
        <v>0</v>
      </c>
      <c r="R404" s="120">
        <v>0</v>
      </c>
      <c r="S404" s="117">
        <v>106800</v>
      </c>
      <c r="T404" s="117">
        <v>105519</v>
      </c>
      <c r="U404" s="117">
        <v>105519</v>
      </c>
      <c r="V404" s="117">
        <v>100243</v>
      </c>
      <c r="W404" s="117">
        <v>5276</v>
      </c>
      <c r="X404" s="117">
        <v>105519</v>
      </c>
      <c r="Y404" s="117">
        <v>0</v>
      </c>
      <c r="Z404" s="117">
        <v>106727</v>
      </c>
      <c r="AA404" s="117">
        <v>-1208</v>
      </c>
      <c r="AB404" s="117">
        <v>101391</v>
      </c>
      <c r="AC404" s="117">
        <v>4128</v>
      </c>
      <c r="AD404" s="117">
        <v>105519</v>
      </c>
      <c r="AE404">
        <v>0</v>
      </c>
    </row>
    <row r="405" spans="1:31" x14ac:dyDescent="0.35">
      <c r="A405">
        <v>6370</v>
      </c>
      <c r="B405" t="s">
        <v>379</v>
      </c>
      <c r="C405" s="109">
        <v>1780</v>
      </c>
      <c r="D405" s="107">
        <v>94.607767809010397</v>
      </c>
      <c r="E405" s="112">
        <v>18.814522752438027</v>
      </c>
      <c r="F405">
        <v>0</v>
      </c>
      <c r="G405" s="117">
        <v>0</v>
      </c>
      <c r="H405" s="109">
        <v>0</v>
      </c>
      <c r="I405" s="109">
        <v>0</v>
      </c>
      <c r="J405" s="117">
        <v>0</v>
      </c>
      <c r="K405" s="109">
        <v>0</v>
      </c>
      <c r="L405" s="109">
        <v>0</v>
      </c>
      <c r="M405" s="117">
        <v>0</v>
      </c>
      <c r="N405" s="117">
        <v>0</v>
      </c>
      <c r="O405" s="117">
        <v>0</v>
      </c>
      <c r="P405" s="120">
        <v>0</v>
      </c>
      <c r="Q405" s="120">
        <v>0</v>
      </c>
      <c r="R405" s="120">
        <v>0</v>
      </c>
      <c r="S405" s="117">
        <v>0</v>
      </c>
      <c r="T405" s="117">
        <v>0</v>
      </c>
      <c r="U405" s="117">
        <v>0</v>
      </c>
      <c r="V405" s="117">
        <v>0</v>
      </c>
      <c r="W405" s="117">
        <v>0</v>
      </c>
      <c r="X405" s="117">
        <v>0</v>
      </c>
      <c r="Y405" s="117">
        <v>0</v>
      </c>
      <c r="Z405" s="117">
        <v>0</v>
      </c>
      <c r="AA405" s="117">
        <v>0</v>
      </c>
      <c r="AB405" s="117">
        <v>0</v>
      </c>
      <c r="AC405" s="117">
        <v>0</v>
      </c>
      <c r="AD405" s="117">
        <v>0</v>
      </c>
      <c r="AE405">
        <v>0</v>
      </c>
    </row>
    <row r="406" spans="1:31" x14ac:dyDescent="0.35">
      <c r="A406">
        <v>6384</v>
      </c>
      <c r="B406" t="s">
        <v>172</v>
      </c>
      <c r="C406" s="109">
        <v>844</v>
      </c>
      <c r="D406" s="107">
        <v>150.828791964586</v>
      </c>
      <c r="E406" s="112">
        <v>5.5957485902172301</v>
      </c>
      <c r="F406">
        <v>0</v>
      </c>
      <c r="G406" s="117">
        <v>0</v>
      </c>
      <c r="H406" s="109">
        <v>0</v>
      </c>
      <c r="I406" s="109">
        <v>1</v>
      </c>
      <c r="J406" s="117">
        <v>84400</v>
      </c>
      <c r="K406" s="109">
        <v>844</v>
      </c>
      <c r="L406" s="109">
        <v>1</v>
      </c>
      <c r="M406" s="117">
        <v>84400</v>
      </c>
      <c r="N406" s="117">
        <v>844</v>
      </c>
      <c r="O406" s="117">
        <v>82700</v>
      </c>
      <c r="P406" s="120">
        <v>0</v>
      </c>
      <c r="Q406" s="120">
        <v>0</v>
      </c>
      <c r="R406" s="120">
        <v>0</v>
      </c>
      <c r="S406" s="117">
        <v>84400</v>
      </c>
      <c r="T406" s="117">
        <v>83387</v>
      </c>
      <c r="U406" s="117">
        <v>83387</v>
      </c>
      <c r="V406" s="117">
        <v>79218</v>
      </c>
      <c r="W406" s="117">
        <v>4169</v>
      </c>
      <c r="X406" s="117">
        <v>83387</v>
      </c>
      <c r="Y406" s="117">
        <v>0</v>
      </c>
      <c r="Z406" s="117">
        <v>84343</v>
      </c>
      <c r="AA406" s="117">
        <v>-956</v>
      </c>
      <c r="AB406" s="117">
        <v>80126</v>
      </c>
      <c r="AC406" s="117">
        <v>3261</v>
      </c>
      <c r="AD406" s="117">
        <v>83387</v>
      </c>
      <c r="AE406">
        <v>0</v>
      </c>
    </row>
    <row r="407" spans="1:31" x14ac:dyDescent="0.35">
      <c r="A407">
        <v>6412</v>
      </c>
      <c r="B407" t="s">
        <v>380</v>
      </c>
      <c r="C407" s="109">
        <v>475</v>
      </c>
      <c r="D407" s="107">
        <v>31.5419089598021</v>
      </c>
      <c r="E407" s="112">
        <v>15.059329497315886</v>
      </c>
      <c r="F407">
        <v>0</v>
      </c>
      <c r="G407" s="117">
        <v>0</v>
      </c>
      <c r="H407" s="109">
        <v>0</v>
      </c>
      <c r="I407" s="109">
        <v>0</v>
      </c>
      <c r="J407" s="117">
        <v>0</v>
      </c>
      <c r="K407" s="109">
        <v>0</v>
      </c>
      <c r="L407" s="109">
        <v>0</v>
      </c>
      <c r="M407" s="117">
        <v>0</v>
      </c>
      <c r="N407" s="117">
        <v>0</v>
      </c>
      <c r="O407" s="117">
        <v>0</v>
      </c>
      <c r="P407" s="120">
        <v>0</v>
      </c>
      <c r="Q407" s="120">
        <v>0</v>
      </c>
      <c r="R407" s="120">
        <v>0</v>
      </c>
      <c r="S407" s="117">
        <v>0</v>
      </c>
      <c r="T407" s="117">
        <v>0</v>
      </c>
      <c r="U407" s="117">
        <v>0</v>
      </c>
      <c r="V407" s="117">
        <v>0</v>
      </c>
      <c r="W407" s="117">
        <v>0</v>
      </c>
      <c r="X407" s="117">
        <v>0</v>
      </c>
      <c r="Y407" s="117">
        <v>0</v>
      </c>
      <c r="Z407" s="117">
        <v>0</v>
      </c>
      <c r="AA407" s="117">
        <v>0</v>
      </c>
      <c r="AB407" s="117">
        <v>0</v>
      </c>
      <c r="AC407" s="117">
        <v>0</v>
      </c>
      <c r="AD407" s="117">
        <v>0</v>
      </c>
      <c r="AE407">
        <v>0</v>
      </c>
    </row>
    <row r="408" spans="1:31" x14ac:dyDescent="0.35">
      <c r="A408">
        <v>6419</v>
      </c>
      <c r="B408" t="s">
        <v>381</v>
      </c>
      <c r="C408" s="109">
        <v>2767</v>
      </c>
      <c r="D408" s="107">
        <v>2.1050757851528701</v>
      </c>
      <c r="E408" s="112">
        <v>1314.4419880346784</v>
      </c>
      <c r="F408">
        <v>0</v>
      </c>
      <c r="G408" s="117">
        <v>0</v>
      </c>
      <c r="H408" s="109">
        <v>0</v>
      </c>
      <c r="I408" s="109">
        <v>0</v>
      </c>
      <c r="J408" s="117">
        <v>0</v>
      </c>
      <c r="K408" s="109">
        <v>0</v>
      </c>
      <c r="L408" s="109">
        <v>0</v>
      </c>
      <c r="M408" s="117">
        <v>0</v>
      </c>
      <c r="N408" s="117">
        <v>0</v>
      </c>
      <c r="O408" s="117">
        <v>0</v>
      </c>
      <c r="P408" s="120">
        <v>0</v>
      </c>
      <c r="Q408" s="120">
        <v>0</v>
      </c>
      <c r="R408" s="120">
        <v>0</v>
      </c>
      <c r="S408" s="117">
        <v>0</v>
      </c>
      <c r="T408" s="117">
        <v>0</v>
      </c>
      <c r="U408" s="117">
        <v>0</v>
      </c>
      <c r="V408" s="117">
        <v>0</v>
      </c>
      <c r="W408" s="117">
        <v>0</v>
      </c>
      <c r="X408" s="117">
        <v>0</v>
      </c>
      <c r="Y408" s="117">
        <v>0</v>
      </c>
      <c r="Z408" s="117">
        <v>0</v>
      </c>
      <c r="AA408" s="117">
        <v>0</v>
      </c>
      <c r="AB408" s="117">
        <v>0</v>
      </c>
      <c r="AC408" s="117">
        <v>0</v>
      </c>
      <c r="AD408" s="117">
        <v>0</v>
      </c>
      <c r="AE408">
        <v>0</v>
      </c>
    </row>
    <row r="409" spans="1:31" x14ac:dyDescent="0.35">
      <c r="A409">
        <v>6426</v>
      </c>
      <c r="B409" t="s">
        <v>173</v>
      </c>
      <c r="C409" s="109">
        <v>771</v>
      </c>
      <c r="D409" s="107">
        <v>139.606198656728</v>
      </c>
      <c r="E409" s="112">
        <v>5.5226774127399638</v>
      </c>
      <c r="F409">
        <v>0</v>
      </c>
      <c r="G409" s="117">
        <v>0</v>
      </c>
      <c r="H409" s="109">
        <v>0</v>
      </c>
      <c r="I409" s="109">
        <v>1</v>
      </c>
      <c r="J409" s="117">
        <v>77100</v>
      </c>
      <c r="K409" s="109">
        <v>771</v>
      </c>
      <c r="L409" s="109">
        <v>1</v>
      </c>
      <c r="M409" s="117">
        <v>77100</v>
      </c>
      <c r="N409" s="117">
        <v>771</v>
      </c>
      <c r="O409" s="117">
        <v>76200</v>
      </c>
      <c r="P409" s="120">
        <v>0</v>
      </c>
      <c r="Q409" s="120">
        <v>0</v>
      </c>
      <c r="R409" s="120">
        <v>0</v>
      </c>
      <c r="S409" s="117">
        <v>77100</v>
      </c>
      <c r="T409" s="117">
        <v>76175</v>
      </c>
      <c r="U409" s="117">
        <v>76175</v>
      </c>
      <c r="V409" s="117">
        <v>72366</v>
      </c>
      <c r="W409" s="117">
        <v>3809</v>
      </c>
      <c r="X409" s="117">
        <v>76175</v>
      </c>
      <c r="Y409" s="117">
        <v>0</v>
      </c>
      <c r="Z409" s="117">
        <v>77048</v>
      </c>
      <c r="AA409" s="117">
        <v>-873</v>
      </c>
      <c r="AB409" s="117">
        <v>73196</v>
      </c>
      <c r="AC409" s="117">
        <v>2979</v>
      </c>
      <c r="AD409" s="117">
        <v>76175</v>
      </c>
      <c r="AE409">
        <v>0</v>
      </c>
    </row>
    <row r="410" spans="1:31" x14ac:dyDescent="0.35">
      <c r="A410">
        <v>6440</v>
      </c>
      <c r="B410" t="s">
        <v>174</v>
      </c>
      <c r="C410" s="109">
        <v>165</v>
      </c>
      <c r="D410" s="107">
        <v>189.94019673868601</v>
      </c>
      <c r="E410" s="112">
        <v>0.86869447769922037</v>
      </c>
      <c r="F410">
        <v>1</v>
      </c>
      <c r="G410" s="117">
        <v>66000</v>
      </c>
      <c r="H410" s="109">
        <v>165</v>
      </c>
      <c r="I410" s="109">
        <v>0</v>
      </c>
      <c r="J410" s="117">
        <v>0</v>
      </c>
      <c r="K410" s="109">
        <v>0</v>
      </c>
      <c r="L410" s="109">
        <v>1</v>
      </c>
      <c r="M410" s="117">
        <v>66000</v>
      </c>
      <c r="N410" s="117">
        <v>165</v>
      </c>
      <c r="O410" s="117">
        <v>0</v>
      </c>
      <c r="P410" s="120">
        <v>0</v>
      </c>
      <c r="Q410" s="120">
        <v>0</v>
      </c>
      <c r="R410" s="120">
        <v>0</v>
      </c>
      <c r="S410" s="117">
        <v>66000</v>
      </c>
      <c r="T410" s="117">
        <v>65208</v>
      </c>
      <c r="U410" s="117">
        <v>65208</v>
      </c>
      <c r="V410" s="117">
        <v>61948</v>
      </c>
      <c r="W410" s="117">
        <v>3260</v>
      </c>
      <c r="X410" s="117">
        <v>65208</v>
      </c>
      <c r="Y410" s="117">
        <v>0</v>
      </c>
      <c r="Z410" s="117">
        <v>65955</v>
      </c>
      <c r="AA410" s="117">
        <v>-747</v>
      </c>
      <c r="AB410" s="117">
        <v>62657</v>
      </c>
      <c r="AC410" s="117">
        <v>2551</v>
      </c>
      <c r="AD410" s="117">
        <v>65208</v>
      </c>
      <c r="AE410">
        <v>0</v>
      </c>
    </row>
    <row r="411" spans="1:31" x14ac:dyDescent="0.35">
      <c r="A411">
        <v>6461</v>
      </c>
      <c r="B411" t="s">
        <v>456</v>
      </c>
      <c r="C411" s="109">
        <v>2165</v>
      </c>
      <c r="D411" s="107">
        <v>136.68754914949801</v>
      </c>
      <c r="E411" s="112">
        <v>15.839043230134257</v>
      </c>
      <c r="F411">
        <v>0</v>
      </c>
      <c r="G411" s="117">
        <v>0</v>
      </c>
      <c r="H411" s="109">
        <v>0</v>
      </c>
      <c r="I411" s="109">
        <v>0</v>
      </c>
      <c r="J411" s="117">
        <v>0</v>
      </c>
      <c r="K411" s="109">
        <v>0</v>
      </c>
      <c r="L411" s="109">
        <v>0</v>
      </c>
      <c r="M411" s="117">
        <v>0</v>
      </c>
      <c r="N411" s="117">
        <v>0</v>
      </c>
      <c r="O411" s="117">
        <v>0</v>
      </c>
      <c r="P411" s="120">
        <v>0</v>
      </c>
      <c r="Q411" s="120">
        <v>0</v>
      </c>
      <c r="R411" s="120">
        <v>0</v>
      </c>
      <c r="S411" s="117">
        <v>0</v>
      </c>
      <c r="T411" s="117">
        <v>0</v>
      </c>
      <c r="U411" s="117">
        <v>0</v>
      </c>
      <c r="V411" s="117">
        <v>0</v>
      </c>
      <c r="W411" s="117">
        <v>0</v>
      </c>
      <c r="X411" s="117">
        <v>0</v>
      </c>
      <c r="Y411" s="117">
        <v>0</v>
      </c>
      <c r="Z411" s="117">
        <v>0</v>
      </c>
      <c r="AA411" s="117">
        <v>0</v>
      </c>
      <c r="AB411" s="117">
        <v>0</v>
      </c>
      <c r="AC411" s="117">
        <v>0</v>
      </c>
      <c r="AD411" s="117">
        <v>0</v>
      </c>
      <c r="AE411">
        <v>0</v>
      </c>
    </row>
    <row r="412" spans="1:31" x14ac:dyDescent="0.35">
      <c r="A412">
        <v>6470</v>
      </c>
      <c r="B412" t="s">
        <v>382</v>
      </c>
      <c r="C412" s="109">
        <v>2125</v>
      </c>
      <c r="D412" s="107">
        <v>8.1357428962410303</v>
      </c>
      <c r="E412" s="112">
        <v>261.19311132383706</v>
      </c>
      <c r="F412">
        <v>0</v>
      </c>
      <c r="G412" s="117">
        <v>0</v>
      </c>
      <c r="H412" s="109">
        <v>0</v>
      </c>
      <c r="I412" s="109">
        <v>0</v>
      </c>
      <c r="J412" s="117">
        <v>0</v>
      </c>
      <c r="K412" s="109">
        <v>0</v>
      </c>
      <c r="L412" s="109">
        <v>0</v>
      </c>
      <c r="M412" s="117">
        <v>0</v>
      </c>
      <c r="N412" s="117">
        <v>0</v>
      </c>
      <c r="O412" s="117">
        <v>0</v>
      </c>
      <c r="P412" s="120">
        <v>0</v>
      </c>
      <c r="Q412" s="120">
        <v>0</v>
      </c>
      <c r="R412" s="120">
        <v>0</v>
      </c>
      <c r="S412" s="117">
        <v>0</v>
      </c>
      <c r="T412" s="117">
        <v>0</v>
      </c>
      <c r="U412" s="117">
        <v>0</v>
      </c>
      <c r="V412" s="117">
        <v>0</v>
      </c>
      <c r="W412" s="117">
        <v>0</v>
      </c>
      <c r="X412" s="117">
        <v>0</v>
      </c>
      <c r="Y412" s="117">
        <v>0</v>
      </c>
      <c r="Z412" s="117">
        <v>0</v>
      </c>
      <c r="AA412" s="117">
        <v>0</v>
      </c>
      <c r="AB412" s="117">
        <v>0</v>
      </c>
      <c r="AC412" s="117">
        <v>0</v>
      </c>
      <c r="AD412" s="117">
        <v>0</v>
      </c>
      <c r="AE412">
        <v>0</v>
      </c>
    </row>
    <row r="413" spans="1:31" x14ac:dyDescent="0.35">
      <c r="A413">
        <v>6475</v>
      </c>
      <c r="B413" t="s">
        <v>175</v>
      </c>
      <c r="C413" s="109">
        <v>547</v>
      </c>
      <c r="D413" s="107">
        <v>143.97513550514401</v>
      </c>
      <c r="E413" s="112">
        <v>3.799267130958571</v>
      </c>
      <c r="F413">
        <v>1</v>
      </c>
      <c r="G413" s="117">
        <v>218800</v>
      </c>
      <c r="H413" s="109">
        <v>547</v>
      </c>
      <c r="I413" s="109">
        <v>0</v>
      </c>
      <c r="J413" s="117">
        <v>0</v>
      </c>
      <c r="K413" s="109">
        <v>0</v>
      </c>
      <c r="L413" s="109">
        <v>1</v>
      </c>
      <c r="M413" s="117">
        <v>218800</v>
      </c>
      <c r="N413" s="117">
        <v>547</v>
      </c>
      <c r="O413" s="117">
        <v>0</v>
      </c>
      <c r="P413" s="120">
        <v>0</v>
      </c>
      <c r="Q413" s="120">
        <v>0</v>
      </c>
      <c r="R413" s="120">
        <v>0</v>
      </c>
      <c r="S413" s="117">
        <v>218800</v>
      </c>
      <c r="T413" s="117">
        <v>216175</v>
      </c>
      <c r="U413" s="117">
        <v>216175</v>
      </c>
      <c r="V413" s="117">
        <v>205366</v>
      </c>
      <c r="W413" s="117">
        <v>10809</v>
      </c>
      <c r="X413" s="117">
        <v>216175</v>
      </c>
      <c r="Y413" s="117">
        <v>0</v>
      </c>
      <c r="Z413" s="117">
        <v>218651</v>
      </c>
      <c r="AA413" s="117">
        <v>-2476</v>
      </c>
      <c r="AB413" s="117">
        <v>207718</v>
      </c>
      <c r="AC413" s="117">
        <v>8457</v>
      </c>
      <c r="AD413" s="117">
        <v>216175</v>
      </c>
      <c r="AE413">
        <v>0</v>
      </c>
    </row>
    <row r="414" spans="1:31" x14ac:dyDescent="0.35">
      <c r="A414">
        <v>6482</v>
      </c>
      <c r="B414" t="s">
        <v>383</v>
      </c>
      <c r="C414" s="109">
        <v>503</v>
      </c>
      <c r="D414" s="107">
        <v>10.272455286810599</v>
      </c>
      <c r="E414" s="112">
        <v>48.965898215768419</v>
      </c>
      <c r="F414">
        <v>0</v>
      </c>
      <c r="G414" s="117">
        <v>0</v>
      </c>
      <c r="H414" s="109">
        <v>0</v>
      </c>
      <c r="I414" s="109">
        <v>0</v>
      </c>
      <c r="J414" s="117">
        <v>0</v>
      </c>
      <c r="K414" s="109">
        <v>0</v>
      </c>
      <c r="L414" s="109">
        <v>0</v>
      </c>
      <c r="M414" s="117">
        <v>0</v>
      </c>
      <c r="N414" s="117">
        <v>0</v>
      </c>
      <c r="O414" s="117">
        <v>0</v>
      </c>
      <c r="P414" s="120">
        <v>0</v>
      </c>
      <c r="Q414" s="120">
        <v>0</v>
      </c>
      <c r="R414" s="120">
        <v>0</v>
      </c>
      <c r="S414" s="117">
        <v>0</v>
      </c>
      <c r="T414" s="117">
        <v>0</v>
      </c>
      <c r="U414" s="117">
        <v>0</v>
      </c>
      <c r="V414" s="117">
        <v>0</v>
      </c>
      <c r="W414" s="117">
        <v>0</v>
      </c>
      <c r="X414" s="117">
        <v>0</v>
      </c>
      <c r="Y414" s="117">
        <v>0</v>
      </c>
      <c r="Z414" s="117">
        <v>0</v>
      </c>
      <c r="AA414" s="117">
        <v>0</v>
      </c>
      <c r="AB414" s="117">
        <v>0</v>
      </c>
      <c r="AC414" s="117">
        <v>0</v>
      </c>
      <c r="AD414" s="117">
        <v>0</v>
      </c>
      <c r="AE414">
        <v>0</v>
      </c>
    </row>
    <row r="415" spans="1:31" x14ac:dyDescent="0.35">
      <c r="A415">
        <v>6545</v>
      </c>
      <c r="B415" t="s">
        <v>384</v>
      </c>
      <c r="C415" s="109">
        <v>958</v>
      </c>
      <c r="D415" s="107">
        <v>48.338794199393703</v>
      </c>
      <c r="E415" s="112">
        <v>19.818450498544209</v>
      </c>
      <c r="F415">
        <v>0</v>
      </c>
      <c r="G415" s="117">
        <v>0</v>
      </c>
      <c r="H415" s="109">
        <v>0</v>
      </c>
      <c r="I415" s="109">
        <v>0</v>
      </c>
      <c r="J415" s="117">
        <v>0</v>
      </c>
      <c r="K415" s="109">
        <v>0</v>
      </c>
      <c r="L415" s="109">
        <v>0</v>
      </c>
      <c r="M415" s="117">
        <v>0</v>
      </c>
      <c r="N415" s="117">
        <v>0</v>
      </c>
      <c r="O415" s="117">
        <v>0</v>
      </c>
      <c r="P415" s="120">
        <v>0</v>
      </c>
      <c r="Q415" s="120">
        <v>0</v>
      </c>
      <c r="R415" s="120">
        <v>0</v>
      </c>
      <c r="S415" s="117">
        <v>0</v>
      </c>
      <c r="T415" s="117">
        <v>0</v>
      </c>
      <c r="U415" s="117">
        <v>0</v>
      </c>
      <c r="V415" s="117">
        <v>0</v>
      </c>
      <c r="W415" s="117">
        <v>0</v>
      </c>
      <c r="X415" s="117">
        <v>0</v>
      </c>
      <c r="Y415" s="117">
        <v>0</v>
      </c>
      <c r="Z415" s="117">
        <v>0</v>
      </c>
      <c r="AA415" s="117">
        <v>0</v>
      </c>
      <c r="AB415" s="117">
        <v>0</v>
      </c>
      <c r="AC415" s="117">
        <v>0</v>
      </c>
      <c r="AD415" s="117">
        <v>0</v>
      </c>
      <c r="AE415">
        <v>0</v>
      </c>
    </row>
    <row r="416" spans="1:31" x14ac:dyDescent="0.35">
      <c r="A416">
        <v>6608</v>
      </c>
      <c r="B416" t="s">
        <v>385</v>
      </c>
      <c r="C416" s="109">
        <v>1521</v>
      </c>
      <c r="D416" s="107">
        <v>129.46126664060799</v>
      </c>
      <c r="E416" s="112">
        <v>11.748687769465322</v>
      </c>
      <c r="F416">
        <v>0</v>
      </c>
      <c r="G416" s="117">
        <v>0</v>
      </c>
      <c r="H416" s="109">
        <v>0</v>
      </c>
      <c r="I416" s="109">
        <v>0</v>
      </c>
      <c r="J416" s="117">
        <v>0</v>
      </c>
      <c r="K416" s="109">
        <v>0</v>
      </c>
      <c r="L416" s="109">
        <v>0</v>
      </c>
      <c r="M416" s="117">
        <v>0</v>
      </c>
      <c r="N416" s="117">
        <v>0</v>
      </c>
      <c r="O416" s="117">
        <v>0</v>
      </c>
      <c r="P416" s="120">
        <v>0</v>
      </c>
      <c r="Q416" s="120">
        <v>0</v>
      </c>
      <c r="R416" s="120">
        <v>0</v>
      </c>
      <c r="S416" s="117">
        <v>0</v>
      </c>
      <c r="T416" s="117">
        <v>0</v>
      </c>
      <c r="U416" s="117">
        <v>0</v>
      </c>
      <c r="V416" s="117">
        <v>0</v>
      </c>
      <c r="W416" s="117">
        <v>0</v>
      </c>
      <c r="X416" s="117">
        <v>0</v>
      </c>
      <c r="Y416" s="117">
        <v>0</v>
      </c>
      <c r="Z416" s="117">
        <v>0</v>
      </c>
      <c r="AA416" s="117">
        <v>0</v>
      </c>
      <c r="AB416" s="117">
        <v>0</v>
      </c>
      <c r="AC416" s="117">
        <v>0</v>
      </c>
      <c r="AD416" s="117">
        <v>0</v>
      </c>
      <c r="AE416">
        <v>0</v>
      </c>
    </row>
    <row r="417" spans="1:31" x14ac:dyDescent="0.35">
      <c r="A417">
        <v>6615</v>
      </c>
      <c r="B417" t="s">
        <v>176</v>
      </c>
      <c r="C417" s="109">
        <v>272</v>
      </c>
      <c r="D417" s="107">
        <v>661.20733753765899</v>
      </c>
      <c r="E417" s="112">
        <v>0.41136869565442213</v>
      </c>
      <c r="F417">
        <v>1</v>
      </c>
      <c r="G417" s="117">
        <v>108800</v>
      </c>
      <c r="H417" s="109">
        <v>272</v>
      </c>
      <c r="I417" s="109">
        <v>0</v>
      </c>
      <c r="J417" s="117">
        <v>0</v>
      </c>
      <c r="K417" s="109">
        <v>0</v>
      </c>
      <c r="L417" s="109">
        <v>1</v>
      </c>
      <c r="M417" s="117">
        <v>108800</v>
      </c>
      <c r="N417" s="117">
        <v>272</v>
      </c>
      <c r="O417" s="117">
        <v>0</v>
      </c>
      <c r="P417" s="120">
        <v>0</v>
      </c>
      <c r="Q417" s="120">
        <v>0</v>
      </c>
      <c r="R417" s="120">
        <v>0</v>
      </c>
      <c r="S417" s="117">
        <v>108800</v>
      </c>
      <c r="T417" s="117">
        <v>107495</v>
      </c>
      <c r="U417" s="117">
        <v>107495</v>
      </c>
      <c r="V417" s="117">
        <v>102120</v>
      </c>
      <c r="W417" s="117">
        <v>5375</v>
      </c>
      <c r="X417" s="117">
        <v>107495</v>
      </c>
      <c r="Y417" s="117">
        <v>0</v>
      </c>
      <c r="Z417" s="117">
        <v>108726</v>
      </c>
      <c r="AA417" s="117">
        <v>-1231</v>
      </c>
      <c r="AB417" s="117">
        <v>103290</v>
      </c>
      <c r="AC417" s="117">
        <v>4205</v>
      </c>
      <c r="AD417" s="117">
        <v>107495</v>
      </c>
      <c r="AE417">
        <v>0</v>
      </c>
    </row>
    <row r="418" spans="1:31" x14ac:dyDescent="0.35">
      <c r="A418">
        <v>6678</v>
      </c>
      <c r="B418" t="s">
        <v>386</v>
      </c>
      <c r="C418" s="109">
        <v>1824</v>
      </c>
      <c r="D418" s="107">
        <v>186.58946870362701</v>
      </c>
      <c r="E418" s="112">
        <v>9.7754713203947521</v>
      </c>
      <c r="F418">
        <v>0</v>
      </c>
      <c r="G418" s="117">
        <v>0</v>
      </c>
      <c r="H418" s="109">
        <v>0</v>
      </c>
      <c r="I418" s="109">
        <v>0</v>
      </c>
      <c r="J418" s="117">
        <v>0</v>
      </c>
      <c r="K418" s="109">
        <v>0</v>
      </c>
      <c r="L418" s="109">
        <v>0</v>
      </c>
      <c r="M418" s="117">
        <v>0</v>
      </c>
      <c r="N418" s="117">
        <v>0</v>
      </c>
      <c r="O418" s="117">
        <v>0</v>
      </c>
      <c r="P418" s="120">
        <v>0</v>
      </c>
      <c r="Q418" s="120">
        <v>0</v>
      </c>
      <c r="R418" s="120">
        <v>0</v>
      </c>
      <c r="S418" s="117">
        <v>0</v>
      </c>
      <c r="T418" s="117">
        <v>0</v>
      </c>
      <c r="U418" s="117">
        <v>0</v>
      </c>
      <c r="V418" s="117">
        <v>0</v>
      </c>
      <c r="W418" s="117">
        <v>0</v>
      </c>
      <c r="X418" s="117">
        <v>0</v>
      </c>
      <c r="Y418" s="117">
        <v>0</v>
      </c>
      <c r="Z418" s="117">
        <v>0</v>
      </c>
      <c r="AA418" s="117">
        <v>0</v>
      </c>
      <c r="AB418" s="117">
        <v>0</v>
      </c>
      <c r="AC418" s="117">
        <v>0</v>
      </c>
      <c r="AD418" s="117">
        <v>0</v>
      </c>
      <c r="AE418">
        <v>0</v>
      </c>
    </row>
    <row r="419" spans="1:31" x14ac:dyDescent="0.35">
      <c r="A419">
        <v>6685</v>
      </c>
      <c r="B419" t="s">
        <v>387</v>
      </c>
      <c r="C419" s="109">
        <v>4747</v>
      </c>
      <c r="D419" s="107">
        <v>236.38629860763899</v>
      </c>
      <c r="E419" s="112">
        <v>20.081536146387283</v>
      </c>
      <c r="F419">
        <v>0</v>
      </c>
      <c r="G419" s="117">
        <v>0</v>
      </c>
      <c r="H419" s="109">
        <v>0</v>
      </c>
      <c r="I419" s="109">
        <v>0</v>
      </c>
      <c r="J419" s="117">
        <v>0</v>
      </c>
      <c r="K419" s="109">
        <v>0</v>
      </c>
      <c r="L419" s="109">
        <v>0</v>
      </c>
      <c r="M419" s="117">
        <v>0</v>
      </c>
      <c r="N419" s="117">
        <v>0</v>
      </c>
      <c r="O419" s="117">
        <v>0</v>
      </c>
      <c r="P419" s="120">
        <v>0</v>
      </c>
      <c r="Q419" s="120">
        <v>0</v>
      </c>
      <c r="R419" s="120">
        <v>0</v>
      </c>
      <c r="S419" s="117">
        <v>0</v>
      </c>
      <c r="T419" s="117">
        <v>0</v>
      </c>
      <c r="U419" s="117">
        <v>0</v>
      </c>
      <c r="V419" s="117">
        <v>0</v>
      </c>
      <c r="W419" s="117">
        <v>0</v>
      </c>
      <c r="X419" s="117">
        <v>0</v>
      </c>
      <c r="Y419" s="117">
        <v>0</v>
      </c>
      <c r="Z419" s="117">
        <v>0</v>
      </c>
      <c r="AA419" s="117">
        <v>0</v>
      </c>
      <c r="AB419" s="117">
        <v>0</v>
      </c>
      <c r="AC419" s="117">
        <v>0</v>
      </c>
      <c r="AD419" s="117">
        <v>0</v>
      </c>
      <c r="AE419">
        <v>0</v>
      </c>
    </row>
    <row r="420" spans="1:31" x14ac:dyDescent="0.35">
      <c r="A420">
        <v>6692</v>
      </c>
      <c r="B420" t="s">
        <v>388</v>
      </c>
      <c r="C420" s="109">
        <v>1107</v>
      </c>
      <c r="D420" s="107">
        <v>251.625713957145</v>
      </c>
      <c r="E420" s="112">
        <v>4.3993913920440422</v>
      </c>
      <c r="F420">
        <v>0</v>
      </c>
      <c r="G420" s="117">
        <v>0</v>
      </c>
      <c r="H420" s="109">
        <v>0</v>
      </c>
      <c r="I420" s="109">
        <v>0</v>
      </c>
      <c r="J420" s="117">
        <v>0</v>
      </c>
      <c r="K420" s="109">
        <v>0</v>
      </c>
      <c r="L420" s="109">
        <v>0</v>
      </c>
      <c r="M420" s="117">
        <v>0</v>
      </c>
      <c r="N420" s="117">
        <v>0</v>
      </c>
      <c r="O420" s="117">
        <v>0</v>
      </c>
      <c r="P420" s="120">
        <v>0</v>
      </c>
      <c r="Q420" s="120">
        <v>0</v>
      </c>
      <c r="R420" s="120">
        <v>0</v>
      </c>
      <c r="S420" s="117">
        <v>0</v>
      </c>
      <c r="T420" s="117">
        <v>0</v>
      </c>
      <c r="U420" s="117">
        <v>0</v>
      </c>
      <c r="V420" s="117">
        <v>0</v>
      </c>
      <c r="W420" s="117">
        <v>0</v>
      </c>
      <c r="X420" s="117">
        <v>0</v>
      </c>
      <c r="Y420" s="117">
        <v>0</v>
      </c>
      <c r="Z420" s="117">
        <v>0</v>
      </c>
      <c r="AA420" s="117">
        <v>0</v>
      </c>
      <c r="AB420" s="117">
        <v>0</v>
      </c>
      <c r="AC420" s="117">
        <v>0</v>
      </c>
      <c r="AD420" s="117">
        <v>0</v>
      </c>
      <c r="AE420">
        <v>0</v>
      </c>
    </row>
    <row r="421" spans="1:31" x14ac:dyDescent="0.35">
      <c r="A421">
        <v>6713</v>
      </c>
      <c r="B421" t="s">
        <v>177</v>
      </c>
      <c r="C421" s="109">
        <v>392</v>
      </c>
      <c r="D421" s="107">
        <v>93.637822642596205</v>
      </c>
      <c r="E421" s="112">
        <v>4.1863425369918597</v>
      </c>
      <c r="F421">
        <v>1</v>
      </c>
      <c r="G421" s="117">
        <v>156800</v>
      </c>
      <c r="H421" s="109">
        <v>392</v>
      </c>
      <c r="I421" s="109">
        <v>0</v>
      </c>
      <c r="J421" s="117">
        <v>0</v>
      </c>
      <c r="K421" s="109">
        <v>0</v>
      </c>
      <c r="L421" s="109">
        <v>1</v>
      </c>
      <c r="M421" s="117">
        <v>156800</v>
      </c>
      <c r="N421" s="117">
        <v>392</v>
      </c>
      <c r="O421" s="117">
        <v>0</v>
      </c>
      <c r="P421" s="120">
        <v>0</v>
      </c>
      <c r="Q421" s="120">
        <v>0</v>
      </c>
      <c r="R421" s="120">
        <v>0</v>
      </c>
      <c r="S421" s="117">
        <v>156800</v>
      </c>
      <c r="T421" s="117">
        <v>154919</v>
      </c>
      <c r="U421" s="117">
        <v>154919</v>
      </c>
      <c r="V421" s="117">
        <v>147173</v>
      </c>
      <c r="W421" s="117">
        <v>7746</v>
      </c>
      <c r="X421" s="117">
        <v>154919</v>
      </c>
      <c r="Y421" s="117">
        <v>0</v>
      </c>
      <c r="Z421" s="117">
        <v>156693</v>
      </c>
      <c r="AA421" s="117">
        <v>-1774</v>
      </c>
      <c r="AB421" s="117">
        <v>148858</v>
      </c>
      <c r="AC421" s="117">
        <v>6061</v>
      </c>
      <c r="AD421" s="117">
        <v>154919</v>
      </c>
      <c r="AE421">
        <v>0</v>
      </c>
    </row>
    <row r="422" spans="1:31" x14ac:dyDescent="0.35">
      <c r="A422">
        <v>6720</v>
      </c>
      <c r="B422" t="s">
        <v>178</v>
      </c>
      <c r="C422" s="109">
        <v>444</v>
      </c>
      <c r="D422" s="107">
        <v>106.401107005917</v>
      </c>
      <c r="E422" s="112">
        <v>4.1728889152939832</v>
      </c>
      <c r="F422">
        <v>1</v>
      </c>
      <c r="G422" s="117">
        <v>177600</v>
      </c>
      <c r="H422" s="109">
        <v>444</v>
      </c>
      <c r="I422" s="109">
        <v>0</v>
      </c>
      <c r="J422" s="117">
        <v>0</v>
      </c>
      <c r="K422" s="109">
        <v>0</v>
      </c>
      <c r="L422" s="109">
        <v>1</v>
      </c>
      <c r="M422" s="117">
        <v>177600</v>
      </c>
      <c r="N422" s="117">
        <v>444</v>
      </c>
      <c r="O422" s="117">
        <v>0</v>
      </c>
      <c r="P422" s="120">
        <v>0</v>
      </c>
      <c r="Q422" s="120">
        <v>0</v>
      </c>
      <c r="R422" s="120">
        <v>0</v>
      </c>
      <c r="S422" s="117">
        <v>177600</v>
      </c>
      <c r="T422" s="117">
        <v>175469</v>
      </c>
      <c r="U422" s="117">
        <v>175469</v>
      </c>
      <c r="V422" s="117">
        <v>166696</v>
      </c>
      <c r="W422" s="117">
        <v>8773</v>
      </c>
      <c r="X422" s="117">
        <v>175469</v>
      </c>
      <c r="Y422" s="117">
        <v>0</v>
      </c>
      <c r="Z422" s="117">
        <v>177479</v>
      </c>
      <c r="AA422" s="117">
        <v>-2010</v>
      </c>
      <c r="AB422" s="117">
        <v>168605</v>
      </c>
      <c r="AC422" s="117">
        <v>6864</v>
      </c>
      <c r="AD422" s="117">
        <v>175469</v>
      </c>
      <c r="AE422">
        <v>0</v>
      </c>
    </row>
    <row r="423" spans="1:31" x14ac:dyDescent="0.35">
      <c r="A423">
        <v>6734</v>
      </c>
      <c r="B423" t="s">
        <v>389</v>
      </c>
      <c r="C423" s="109">
        <v>1305</v>
      </c>
      <c r="D423" s="107">
        <v>80.063341450710894</v>
      </c>
      <c r="E423" s="112">
        <v>16.299594500479255</v>
      </c>
      <c r="F423">
        <v>0</v>
      </c>
      <c r="G423" s="117">
        <v>0</v>
      </c>
      <c r="H423" s="109">
        <v>0</v>
      </c>
      <c r="I423" s="109">
        <v>0</v>
      </c>
      <c r="J423" s="117">
        <v>0</v>
      </c>
      <c r="K423" s="109">
        <v>0</v>
      </c>
      <c r="L423" s="109">
        <v>0</v>
      </c>
      <c r="M423" s="117">
        <v>0</v>
      </c>
      <c r="N423" s="117">
        <v>0</v>
      </c>
      <c r="O423" s="117">
        <v>0</v>
      </c>
      <c r="P423" s="120">
        <v>0</v>
      </c>
      <c r="Q423" s="120">
        <v>0</v>
      </c>
      <c r="R423" s="120">
        <v>0</v>
      </c>
      <c r="S423" s="117">
        <v>0</v>
      </c>
      <c r="T423" s="117">
        <v>0</v>
      </c>
      <c r="U423" s="117">
        <v>0</v>
      </c>
      <c r="V423" s="117">
        <v>0</v>
      </c>
      <c r="W423" s="117">
        <v>0</v>
      </c>
      <c r="X423" s="117">
        <v>0</v>
      </c>
      <c r="Y423" s="117">
        <v>0</v>
      </c>
      <c r="Z423" s="117">
        <v>0</v>
      </c>
      <c r="AA423" s="117">
        <v>0</v>
      </c>
      <c r="AB423" s="117">
        <v>0</v>
      </c>
      <c r="AC423" s="117">
        <v>0</v>
      </c>
      <c r="AD423" s="117">
        <v>0</v>
      </c>
      <c r="AE423">
        <v>0</v>
      </c>
    </row>
    <row r="424" spans="1:31" x14ac:dyDescent="0.35">
      <c r="A424">
        <v>6748</v>
      </c>
      <c r="B424" t="s">
        <v>390</v>
      </c>
      <c r="C424" s="109">
        <v>343</v>
      </c>
      <c r="D424" s="107">
        <v>28.543187449649999</v>
      </c>
      <c r="E424" s="112">
        <v>12.01687795397938</v>
      </c>
      <c r="F424">
        <v>0</v>
      </c>
      <c r="G424" s="117">
        <v>0</v>
      </c>
      <c r="H424" s="109">
        <v>0</v>
      </c>
      <c r="I424" s="109">
        <v>0</v>
      </c>
      <c r="J424" s="117">
        <v>0</v>
      </c>
      <c r="K424" s="109">
        <v>0</v>
      </c>
      <c r="L424" s="109">
        <v>0</v>
      </c>
      <c r="M424" s="117">
        <v>0</v>
      </c>
      <c r="N424" s="117">
        <v>0</v>
      </c>
      <c r="O424" s="117">
        <v>0</v>
      </c>
      <c r="P424" s="120">
        <v>0</v>
      </c>
      <c r="Q424" s="120">
        <v>0</v>
      </c>
      <c r="R424" s="120">
        <v>0</v>
      </c>
      <c r="S424" s="117">
        <v>0</v>
      </c>
      <c r="T424" s="117">
        <v>0</v>
      </c>
      <c r="U424" s="117">
        <v>0</v>
      </c>
      <c r="V424" s="117">
        <v>0</v>
      </c>
      <c r="W424" s="117">
        <v>0</v>
      </c>
      <c r="X424" s="117">
        <v>0</v>
      </c>
      <c r="Y424" s="117">
        <v>0</v>
      </c>
      <c r="Z424" s="117">
        <v>0</v>
      </c>
      <c r="AA424" s="117">
        <v>0</v>
      </c>
      <c r="AB424" s="117">
        <v>0</v>
      </c>
      <c r="AC424" s="117">
        <v>0</v>
      </c>
      <c r="AD424" s="117">
        <v>0</v>
      </c>
      <c r="AE424">
        <v>0</v>
      </c>
    </row>
    <row r="426" spans="1:31" s="18" customFormat="1" ht="15" thickBot="1" x14ac:dyDescent="0.4">
      <c r="B426" s="18" t="s">
        <v>457</v>
      </c>
      <c r="C426" s="124">
        <v>807337</v>
      </c>
      <c r="D426" s="135">
        <v>57319.525727579654</v>
      </c>
      <c r="E426" s="125">
        <v>14.084851361768067</v>
      </c>
      <c r="F426" s="18">
        <v>152</v>
      </c>
      <c r="G426" s="126">
        <v>26423200</v>
      </c>
      <c r="H426" s="124">
        <v>66058</v>
      </c>
      <c r="I426" s="124">
        <v>29</v>
      </c>
      <c r="J426" s="126">
        <v>2489600</v>
      </c>
      <c r="K426" s="124">
        <v>24896</v>
      </c>
      <c r="L426" s="124">
        <v>181</v>
      </c>
      <c r="M426" s="126">
        <v>28912800</v>
      </c>
      <c r="N426" s="126">
        <v>90954</v>
      </c>
      <c r="O426" s="126">
        <v>2788700</v>
      </c>
      <c r="P426" s="127">
        <v>1</v>
      </c>
      <c r="Q426" s="127">
        <v>48650</v>
      </c>
      <c r="R426" s="127">
        <v>1037</v>
      </c>
      <c r="S426" s="126">
        <v>28961450</v>
      </c>
      <c r="T426" s="126">
        <v>28613999</v>
      </c>
      <c r="U426" s="126">
        <v>28614000</v>
      </c>
      <c r="V426" s="126">
        <v>27183305</v>
      </c>
      <c r="W426" s="126">
        <v>1430695</v>
      </c>
      <c r="X426" s="126">
        <v>28614000</v>
      </c>
      <c r="Y426" s="126">
        <v>0</v>
      </c>
      <c r="Z426" s="126">
        <v>28614000</v>
      </c>
      <c r="AA426" s="126">
        <v>0</v>
      </c>
      <c r="AB426" s="126">
        <v>27183308</v>
      </c>
      <c r="AC426" s="126">
        <v>1430692</v>
      </c>
      <c r="AD426" s="126">
        <v>28614000</v>
      </c>
      <c r="AE426" s="18">
        <v>0</v>
      </c>
    </row>
    <row r="428" spans="1:31" x14ac:dyDescent="0.35">
      <c r="R428" s="128" t="s">
        <v>183</v>
      </c>
      <c r="S428" s="117">
        <v>28614000</v>
      </c>
      <c r="T428" s="117">
        <v>28614000</v>
      </c>
    </row>
    <row r="429" spans="1:31" x14ac:dyDescent="0.35">
      <c r="R429" s="128" t="s">
        <v>458</v>
      </c>
      <c r="S429" s="129">
        <v>0.98800299999999996</v>
      </c>
      <c r="T429" s="129">
        <v>1</v>
      </c>
    </row>
    <row r="430" spans="1:31" x14ac:dyDescent="0.35">
      <c r="R430" s="128" t="s">
        <v>184</v>
      </c>
      <c r="S430" s="129">
        <v>0.98800299999999996</v>
      </c>
      <c r="T430" s="129"/>
    </row>
    <row r="432" spans="1:31" s="18" customFormat="1" ht="15" thickBot="1" x14ac:dyDescent="0.4">
      <c r="B432" s="18" t="s">
        <v>476</v>
      </c>
      <c r="C432" s="124">
        <v>807334</v>
      </c>
      <c r="D432" s="135">
        <v>57319.525727579654</v>
      </c>
      <c r="E432" s="125">
        <v>14.084799023582049</v>
      </c>
      <c r="F432" s="18">
        <v>151</v>
      </c>
      <c r="G432" s="126">
        <v>26118000</v>
      </c>
      <c r="H432" s="124">
        <v>65295</v>
      </c>
      <c r="I432" s="124">
        <v>29</v>
      </c>
      <c r="J432" s="126">
        <v>2466800</v>
      </c>
      <c r="K432" s="124">
        <v>24668</v>
      </c>
      <c r="L432" s="124">
        <v>180</v>
      </c>
      <c r="M432" s="126">
        <v>28584800</v>
      </c>
      <c r="N432" s="126">
        <v>89963</v>
      </c>
      <c r="O432" s="126">
        <v>2788700</v>
      </c>
      <c r="P432" s="127">
        <v>1</v>
      </c>
      <c r="Q432" s="127">
        <v>48650</v>
      </c>
      <c r="R432" s="127">
        <v>1037</v>
      </c>
      <c r="S432" s="126">
        <v>28633450</v>
      </c>
      <c r="T432" s="126">
        <v>28614001</v>
      </c>
      <c r="U432" s="126">
        <v>28614000</v>
      </c>
      <c r="V432" s="126">
        <v>27183308</v>
      </c>
      <c r="W432" s="126">
        <v>1430692</v>
      </c>
      <c r="X432" s="126">
        <v>28614000</v>
      </c>
      <c r="Y432" s="126"/>
      <c r="Z432" s="126"/>
      <c r="AA432" s="126"/>
      <c r="AB432" s="126"/>
      <c r="AC432" s="126"/>
      <c r="AD432" s="126"/>
    </row>
    <row r="433" spans="2:30" s="130" customFormat="1" x14ac:dyDescent="0.35">
      <c r="B433" s="130" t="s">
        <v>477</v>
      </c>
      <c r="C433" s="131"/>
      <c r="D433" s="136">
        <v>0</v>
      </c>
      <c r="E433" s="132">
        <v>5.2338186018019428E-5</v>
      </c>
      <c r="F433" s="130">
        <v>1</v>
      </c>
      <c r="G433" s="133">
        <v>305200</v>
      </c>
      <c r="H433" s="131">
        <v>763</v>
      </c>
      <c r="I433" s="131">
        <v>0</v>
      </c>
      <c r="J433" s="133">
        <v>22800</v>
      </c>
      <c r="K433" s="131">
        <v>228</v>
      </c>
      <c r="L433" s="131">
        <v>1</v>
      </c>
      <c r="M433" s="133">
        <v>328000</v>
      </c>
      <c r="N433" s="133">
        <v>991</v>
      </c>
      <c r="O433" s="133">
        <v>0</v>
      </c>
      <c r="P433" s="134">
        <v>0</v>
      </c>
      <c r="Q433" s="134">
        <v>0</v>
      </c>
      <c r="R433" s="134">
        <v>0</v>
      </c>
      <c r="S433" s="133">
        <v>328000</v>
      </c>
      <c r="T433" s="133">
        <v>-2</v>
      </c>
      <c r="U433" s="133">
        <v>0</v>
      </c>
      <c r="V433" s="133"/>
      <c r="W433" s="133"/>
      <c r="X433" s="133"/>
      <c r="Y433" s="133"/>
      <c r="Z433" s="133"/>
      <c r="AA433" s="133"/>
      <c r="AB433" s="133"/>
      <c r="AC433" s="133"/>
      <c r="AD433" s="133"/>
    </row>
    <row r="435" spans="2:30" x14ac:dyDescent="0.35">
      <c r="R435" s="128" t="s">
        <v>458</v>
      </c>
      <c r="S435" s="129">
        <v>0.99932069999999995</v>
      </c>
      <c r="T435" s="129">
        <v>-1</v>
      </c>
    </row>
    <row r="436" spans="2:30" x14ac:dyDescent="0.35">
      <c r="R436" s="128" t="s">
        <v>184</v>
      </c>
      <c r="S436" s="129">
        <v>0.99932069999999995</v>
      </c>
      <c r="T436" s="129"/>
    </row>
    <row r="437" spans="2:30" x14ac:dyDescent="0.35">
      <c r="S437" s="129"/>
      <c r="T437" s="129"/>
    </row>
  </sheetData>
  <autoFilter ref="A3:AE3" xr:uid="{DDFBD678-27D7-4E88-9B46-8B07BD8E221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98DD-A823-40DA-9162-D5BCA8819D19}">
  <dimension ref="A1:Y431"/>
  <sheetViews>
    <sheetView workbookViewId="0">
      <pane xSplit="2" ySplit="3" topLeftCell="C67" activePane="bottomRight" state="frozen"/>
      <selection pane="topRight" activeCell="C1" sqref="C1"/>
      <selection pane="bottomLeft" activeCell="A4" sqref="A4"/>
      <selection pane="bottomRight" activeCell="C77" sqref="C77"/>
    </sheetView>
  </sheetViews>
  <sheetFormatPr defaultRowHeight="14.5" x14ac:dyDescent="0.35"/>
  <cols>
    <col min="1" max="1" width="6.36328125" style="87" bestFit="1" customWidth="1"/>
    <col min="2" max="2" width="24.81640625" style="23" bestFit="1" customWidth="1"/>
    <col min="3" max="3" width="11.90625" style="45" customWidth="1"/>
    <col min="4" max="4" width="11.90625" style="46" customWidth="1"/>
    <col min="5" max="5" width="11.90625" style="88" customWidth="1"/>
    <col min="6" max="6" width="11.453125" style="25" customWidth="1"/>
    <col min="7" max="7" width="14.1796875" style="26" customWidth="1"/>
    <col min="8" max="8" width="11.6328125" style="45" customWidth="1"/>
    <col min="9" max="9" width="11.453125" style="25" customWidth="1"/>
    <col min="10" max="10" width="14.1796875" style="26" customWidth="1"/>
    <col min="11" max="11" width="12.08984375" style="45" customWidth="1"/>
    <col min="12" max="12" width="12.08984375" style="47" customWidth="1"/>
    <col min="13" max="13" width="12.08984375" style="26" customWidth="1"/>
    <col min="14" max="14" width="12.08984375" style="47" customWidth="1"/>
    <col min="15" max="15" width="10.54296875" style="48" customWidth="1"/>
    <col min="16" max="16" width="16.08984375" style="26" customWidth="1"/>
    <col min="17" max="17" width="11.08984375" style="26" customWidth="1"/>
    <col min="18" max="18" width="16.1796875" style="45" customWidth="1"/>
    <col min="19" max="19" width="17.6328125" style="26" bestFit="1" customWidth="1"/>
    <col min="20" max="21" width="18.08984375" style="43" customWidth="1"/>
    <col min="22" max="23" width="15.54296875" style="43" customWidth="1"/>
    <col min="24" max="25" width="15.54296875" style="26" customWidth="1"/>
  </cols>
  <sheetData>
    <row r="1" spans="1:25" x14ac:dyDescent="0.35">
      <c r="A1" s="22" t="s">
        <v>395</v>
      </c>
      <c r="C1" s="24"/>
      <c r="D1" s="24"/>
      <c r="E1" s="24"/>
      <c r="H1" s="27"/>
      <c r="J1" s="28"/>
      <c r="K1" s="27"/>
      <c r="L1" s="29"/>
      <c r="M1" s="28"/>
      <c r="N1" s="29"/>
      <c r="O1" s="30"/>
      <c r="P1" s="28"/>
      <c r="Q1" s="28"/>
      <c r="R1" s="27"/>
      <c r="S1" s="28"/>
      <c r="T1" s="31">
        <f>T426</f>
        <v>28614001</v>
      </c>
      <c r="U1" s="32"/>
      <c r="V1" s="33">
        <v>0.95</v>
      </c>
      <c r="W1" s="34">
        <f>1-V1</f>
        <v>5.0000000000000044E-2</v>
      </c>
    </row>
    <row r="2" spans="1:25" x14ac:dyDescent="0.35">
      <c r="A2" s="35"/>
      <c r="B2" s="36" t="s">
        <v>396</v>
      </c>
      <c r="C2" s="24"/>
      <c r="D2" s="24"/>
      <c r="E2" s="24"/>
      <c r="G2" s="37">
        <v>400</v>
      </c>
      <c r="H2" s="38"/>
      <c r="J2" s="37">
        <v>100</v>
      </c>
      <c r="K2" s="38"/>
      <c r="L2" s="39"/>
      <c r="M2" s="37"/>
      <c r="N2" s="39"/>
      <c r="O2" s="40"/>
      <c r="Q2" s="41">
        <v>0.5</v>
      </c>
      <c r="R2" s="38"/>
      <c r="S2" s="28"/>
      <c r="T2" s="31">
        <v>28614000</v>
      </c>
      <c r="U2" s="31"/>
      <c r="V2" s="42"/>
    </row>
    <row r="3" spans="1:25" s="103" customFormat="1" ht="39" x14ac:dyDescent="0.35">
      <c r="A3" s="93" t="s">
        <v>0</v>
      </c>
      <c r="B3" s="94" t="s">
        <v>1</v>
      </c>
      <c r="C3" s="95" t="s">
        <v>392</v>
      </c>
      <c r="D3" s="96" t="s">
        <v>2</v>
      </c>
      <c r="E3" s="97" t="s">
        <v>397</v>
      </c>
      <c r="F3" s="93" t="s">
        <v>398</v>
      </c>
      <c r="G3" s="98" t="s">
        <v>185</v>
      </c>
      <c r="H3" s="95" t="s">
        <v>399</v>
      </c>
      <c r="I3" s="93" t="s">
        <v>400</v>
      </c>
      <c r="J3" s="98" t="s">
        <v>186</v>
      </c>
      <c r="K3" s="95" t="s">
        <v>401</v>
      </c>
      <c r="L3" s="99" t="s">
        <v>402</v>
      </c>
      <c r="M3" s="98" t="s">
        <v>403</v>
      </c>
      <c r="N3" s="99" t="s">
        <v>404</v>
      </c>
      <c r="O3" s="100" t="s">
        <v>405</v>
      </c>
      <c r="P3" s="98" t="s">
        <v>406</v>
      </c>
      <c r="Q3" s="98" t="s">
        <v>407</v>
      </c>
      <c r="R3" s="95" t="s">
        <v>408</v>
      </c>
      <c r="S3" s="98" t="s">
        <v>3</v>
      </c>
      <c r="T3" s="101" t="s">
        <v>187</v>
      </c>
      <c r="U3" s="102" t="s">
        <v>409</v>
      </c>
      <c r="V3" s="101" t="s">
        <v>410</v>
      </c>
      <c r="W3" s="101" t="s">
        <v>411</v>
      </c>
      <c r="X3" s="98" t="s">
        <v>412</v>
      </c>
      <c r="Y3" s="98" t="s">
        <v>413</v>
      </c>
    </row>
    <row r="4" spans="1:25" x14ac:dyDescent="0.35">
      <c r="A4" s="23">
        <v>7</v>
      </c>
      <c r="B4" s="44" t="s">
        <v>188</v>
      </c>
      <c r="C4" s="45">
        <f>VLOOKUP(A4,[1]Membership!$A$3:$BE$524,57,FALSE)</f>
        <v>822</v>
      </c>
      <c r="D4" s="46">
        <f>VLOOKUP(A4,'[1]Geo Area'!$B$1:$G$422,6,FALSE)</f>
        <v>42.948128334252303</v>
      </c>
      <c r="E4" s="46">
        <f t="shared" ref="E4:E67" si="0">C4/D4</f>
        <v>19.139367229291633</v>
      </c>
      <c r="F4" s="47">
        <f>IF(AND(C4&lt;746,E4&lt;10),1,0)</f>
        <v>0</v>
      </c>
      <c r="G4" s="26">
        <f>F4*$C4*G$2</f>
        <v>0</v>
      </c>
      <c r="H4" s="45">
        <f t="shared" ref="H4:H67" si="1">IF(G4&gt;0,$C4,0)</f>
        <v>0</v>
      </c>
      <c r="I4" s="47">
        <f>IF(AND(F4=0,C4&lt;1000,E4&lt;10),1,0)</f>
        <v>0</v>
      </c>
      <c r="J4" s="26">
        <f>I4*$C4*J$2</f>
        <v>0</v>
      </c>
      <c r="K4" s="45">
        <f>IF(J4&gt;0,$C4,0)</f>
        <v>0</v>
      </c>
      <c r="L4" s="47">
        <f>F4+I4</f>
        <v>0</v>
      </c>
      <c r="M4" s="26">
        <f>G4+J4</f>
        <v>0</v>
      </c>
      <c r="N4" s="47">
        <f>H4+K4</f>
        <v>0</v>
      </c>
      <c r="O4" s="48">
        <f>VLOOKUP($A4,'[1]11.1.2022 for 2023-24 stop gap'!$A$3:$K$424,11,FALSE)</f>
        <v>0</v>
      </c>
      <c r="P4" s="47">
        <f>IF(AND(M4=0,O4&gt;0),1,0)</f>
        <v>0</v>
      </c>
      <c r="Q4" s="26">
        <f>O4*P4*$Q$2</f>
        <v>0</v>
      </c>
      <c r="R4" s="45">
        <f>IF(Q4&gt;0,$C4,0)</f>
        <v>0</v>
      </c>
      <c r="S4" s="26">
        <f>G4+J4+Q4</f>
        <v>0</v>
      </c>
      <c r="T4" s="43">
        <f>ROUND(S4*($S$430),0)</f>
        <v>0</v>
      </c>
      <c r="U4" s="43">
        <f>T4</f>
        <v>0</v>
      </c>
      <c r="V4" s="43">
        <f>ROUND($U4*$V$1,0)</f>
        <v>0</v>
      </c>
      <c r="W4" s="43">
        <f>U4-V4</f>
        <v>0</v>
      </c>
      <c r="X4" s="26">
        <f>V4+W4</f>
        <v>0</v>
      </c>
      <c r="Y4" s="26">
        <f>X4-U4</f>
        <v>0</v>
      </c>
    </row>
    <row r="5" spans="1:25" x14ac:dyDescent="0.35">
      <c r="A5" s="23">
        <v>14</v>
      </c>
      <c r="B5" s="44" t="s">
        <v>189</v>
      </c>
      <c r="C5" s="45">
        <f>VLOOKUP(A5,[1]Membership!$A$3:$BE$524,57,FALSE)</f>
        <v>1424</v>
      </c>
      <c r="D5" s="46">
        <f>VLOOKUP(A5,'[1]Geo Area'!$B$1:$G$422,6,FALSE)</f>
        <v>486.67101891351001</v>
      </c>
      <c r="E5" s="46">
        <f t="shared" si="0"/>
        <v>2.9260012301103751</v>
      </c>
      <c r="F5" s="47">
        <f t="shared" ref="F5:F68" si="2">IF(AND(C5&lt;746,E5&lt;10),1,0)</f>
        <v>0</v>
      </c>
      <c r="G5" s="26">
        <f t="shared" ref="G5:G68" si="3">F5*$C5*G$2</f>
        <v>0</v>
      </c>
      <c r="H5" s="45">
        <f t="shared" si="1"/>
        <v>0</v>
      </c>
      <c r="I5" s="47">
        <f t="shared" ref="I5:I68" si="4">IF(AND(F5=0,C5&lt;1000,E5&lt;10),1,0)</f>
        <v>0</v>
      </c>
      <c r="J5" s="26">
        <f t="shared" ref="J5:J68" si="5">I5*$C5*J$2</f>
        <v>0</v>
      </c>
      <c r="K5" s="45">
        <f t="shared" ref="K5:K68" si="6">IF(J5&gt;0,$C5,0)</f>
        <v>0</v>
      </c>
      <c r="L5" s="47">
        <f t="shared" ref="L5:N68" si="7">F5+I5</f>
        <v>0</v>
      </c>
      <c r="M5" s="26">
        <f t="shared" si="7"/>
        <v>0</v>
      </c>
      <c r="N5" s="47">
        <f t="shared" si="7"/>
        <v>0</v>
      </c>
      <c r="O5" s="48">
        <f>VLOOKUP($A5,'[1]11.1.2022 for 2023-24 stop gap'!$A$3:$K$424,11,FALSE)</f>
        <v>0</v>
      </c>
      <c r="P5" s="47">
        <f t="shared" ref="P5:P68" si="8">IF(AND(M5=0,O5&gt;0),1,0)</f>
        <v>0</v>
      </c>
      <c r="Q5" s="26">
        <f t="shared" ref="Q5:Q68" si="9">O5*P5*$Q$2</f>
        <v>0</v>
      </c>
      <c r="R5" s="45">
        <f t="shared" ref="R5:R68" si="10">IF(Q5&gt;0,$C5,0)</f>
        <v>0</v>
      </c>
      <c r="S5" s="26">
        <f t="shared" ref="S5:S68" si="11">G5+J5+Q5</f>
        <v>0</v>
      </c>
      <c r="T5" s="43">
        <f t="shared" ref="T5:T68" si="12">ROUND(S5*($S$430),0)</f>
        <v>0</v>
      </c>
      <c r="U5" s="43">
        <f t="shared" ref="U5:U68" si="13">T5</f>
        <v>0</v>
      </c>
      <c r="V5" s="43">
        <f t="shared" ref="V5:V68" si="14">ROUND($U5*$V$1,0)</f>
        <v>0</v>
      </c>
      <c r="W5" s="43">
        <f t="shared" ref="W5:W68" si="15">U5-V5</f>
        <v>0</v>
      </c>
      <c r="X5" s="26">
        <f t="shared" ref="X5:X68" si="16">V5+W5</f>
        <v>0</v>
      </c>
      <c r="Y5" s="26">
        <f t="shared" ref="Y5:Y68" si="17">X5-U5</f>
        <v>0</v>
      </c>
    </row>
    <row r="6" spans="1:25" x14ac:dyDescent="0.35">
      <c r="A6" s="23">
        <v>63</v>
      </c>
      <c r="B6" s="44" t="s">
        <v>4</v>
      </c>
      <c r="C6" s="45">
        <f>VLOOKUP(A6,[1]Membership!$A$3:$BE$524,57,FALSE)</f>
        <v>397</v>
      </c>
      <c r="D6" s="46">
        <f>VLOOKUP(A6,'[1]Geo Area'!$B$1:$G$422,6,FALSE)</f>
        <v>67.224011750946701</v>
      </c>
      <c r="E6" s="46">
        <f t="shared" si="0"/>
        <v>5.9056279097239255</v>
      </c>
      <c r="F6" s="47">
        <f t="shared" si="2"/>
        <v>1</v>
      </c>
      <c r="G6" s="26">
        <f t="shared" si="3"/>
        <v>158800</v>
      </c>
      <c r="H6" s="45">
        <f t="shared" si="1"/>
        <v>397</v>
      </c>
      <c r="I6" s="47">
        <f t="shared" si="4"/>
        <v>0</v>
      </c>
      <c r="J6" s="26">
        <f t="shared" si="5"/>
        <v>0</v>
      </c>
      <c r="K6" s="45">
        <f t="shared" si="6"/>
        <v>0</v>
      </c>
      <c r="L6" s="47">
        <f t="shared" si="7"/>
        <v>1</v>
      </c>
      <c r="M6" s="26">
        <f t="shared" si="7"/>
        <v>158800</v>
      </c>
      <c r="N6" s="47">
        <f t="shared" si="7"/>
        <v>397</v>
      </c>
      <c r="O6" s="48">
        <f>VLOOKUP($A6,'[1]11.1.2022 for 2023-24 stop gap'!$A$3:$K$424,11,FALSE)</f>
        <v>0</v>
      </c>
      <c r="P6" s="47">
        <f t="shared" si="8"/>
        <v>0</v>
      </c>
      <c r="Q6" s="26">
        <f t="shared" si="9"/>
        <v>0</v>
      </c>
      <c r="R6" s="45">
        <f t="shared" si="10"/>
        <v>0</v>
      </c>
      <c r="S6" s="26">
        <f t="shared" si="11"/>
        <v>158800</v>
      </c>
      <c r="T6" s="43">
        <f t="shared" si="12"/>
        <v>158692</v>
      </c>
      <c r="U6" s="43">
        <f t="shared" si="13"/>
        <v>158692</v>
      </c>
      <c r="V6" s="43">
        <f t="shared" si="14"/>
        <v>150757</v>
      </c>
      <c r="W6" s="43">
        <f t="shared" si="15"/>
        <v>7935</v>
      </c>
      <c r="X6" s="26">
        <f t="shared" si="16"/>
        <v>158692</v>
      </c>
      <c r="Y6" s="26">
        <f t="shared" si="17"/>
        <v>0</v>
      </c>
    </row>
    <row r="7" spans="1:25" x14ac:dyDescent="0.35">
      <c r="A7" s="23">
        <v>70</v>
      </c>
      <c r="B7" s="44" t="s">
        <v>190</v>
      </c>
      <c r="C7" s="45">
        <f>VLOOKUP(A7,[1]Membership!$A$3:$BE$524,57,FALSE)</f>
        <v>718</v>
      </c>
      <c r="D7" s="46">
        <f>VLOOKUP(A7,'[1]Geo Area'!$B$1:$G$422,6,FALSE)</f>
        <v>68.357884441137202</v>
      </c>
      <c r="E7" s="46">
        <f t="shared" si="0"/>
        <v>10.50354331281665</v>
      </c>
      <c r="F7" s="47">
        <f t="shared" si="2"/>
        <v>0</v>
      </c>
      <c r="G7" s="26">
        <f t="shared" si="3"/>
        <v>0</v>
      </c>
      <c r="H7" s="45">
        <f t="shared" si="1"/>
        <v>0</v>
      </c>
      <c r="I7" s="47">
        <f t="shared" si="4"/>
        <v>0</v>
      </c>
      <c r="J7" s="26">
        <f t="shared" si="5"/>
        <v>0</v>
      </c>
      <c r="K7" s="45">
        <f t="shared" si="6"/>
        <v>0</v>
      </c>
      <c r="L7" s="47">
        <f t="shared" si="7"/>
        <v>0</v>
      </c>
      <c r="M7" s="26">
        <f t="shared" si="7"/>
        <v>0</v>
      </c>
      <c r="N7" s="47">
        <f t="shared" si="7"/>
        <v>0</v>
      </c>
      <c r="O7" s="48">
        <f>VLOOKUP($A7,'[1]11.1.2022 for 2023-24 stop gap'!$A$3:$K$424,11,FALSE)</f>
        <v>0</v>
      </c>
      <c r="P7" s="47">
        <f t="shared" si="8"/>
        <v>0</v>
      </c>
      <c r="Q7" s="26">
        <f t="shared" si="9"/>
        <v>0</v>
      </c>
      <c r="R7" s="45">
        <f t="shared" si="10"/>
        <v>0</v>
      </c>
      <c r="S7" s="26">
        <f t="shared" si="11"/>
        <v>0</v>
      </c>
      <c r="T7" s="43">
        <f t="shared" si="12"/>
        <v>0</v>
      </c>
      <c r="U7" s="43">
        <f t="shared" si="13"/>
        <v>0</v>
      </c>
      <c r="V7" s="43">
        <f t="shared" si="14"/>
        <v>0</v>
      </c>
      <c r="W7" s="43">
        <f t="shared" si="15"/>
        <v>0</v>
      </c>
      <c r="X7" s="26">
        <f t="shared" si="16"/>
        <v>0</v>
      </c>
      <c r="Y7" s="26">
        <f t="shared" si="17"/>
        <v>0</v>
      </c>
    </row>
    <row r="8" spans="1:25" x14ac:dyDescent="0.35">
      <c r="A8" s="23">
        <v>84</v>
      </c>
      <c r="B8" s="44" t="s">
        <v>5</v>
      </c>
      <c r="C8" s="45">
        <f>VLOOKUP(A8,[1]Membership!$A$3:$BE$524,57,FALSE)</f>
        <v>233</v>
      </c>
      <c r="D8" s="46">
        <f>VLOOKUP(A8,'[1]Geo Area'!$B$1:$G$422,6,FALSE)</f>
        <v>136.73151522561</v>
      </c>
      <c r="E8" s="46">
        <f t="shared" si="0"/>
        <v>1.7040694650062562</v>
      </c>
      <c r="F8" s="47">
        <f t="shared" si="2"/>
        <v>1</v>
      </c>
      <c r="G8" s="26">
        <f t="shared" si="3"/>
        <v>93200</v>
      </c>
      <c r="H8" s="45">
        <f t="shared" si="1"/>
        <v>233</v>
      </c>
      <c r="I8" s="47">
        <f t="shared" si="4"/>
        <v>0</v>
      </c>
      <c r="J8" s="26">
        <f t="shared" si="5"/>
        <v>0</v>
      </c>
      <c r="K8" s="45">
        <f t="shared" si="6"/>
        <v>0</v>
      </c>
      <c r="L8" s="47">
        <f t="shared" si="7"/>
        <v>1</v>
      </c>
      <c r="M8" s="26">
        <f t="shared" si="7"/>
        <v>93200</v>
      </c>
      <c r="N8" s="47">
        <f t="shared" si="7"/>
        <v>233</v>
      </c>
      <c r="O8" s="48">
        <f>VLOOKUP($A8,'[1]11.1.2022 for 2023-24 stop gap'!$A$3:$K$424,11,FALSE)</f>
        <v>0</v>
      </c>
      <c r="P8" s="47">
        <f t="shared" si="8"/>
        <v>0</v>
      </c>
      <c r="Q8" s="26">
        <f t="shared" si="9"/>
        <v>0</v>
      </c>
      <c r="R8" s="45">
        <f t="shared" si="10"/>
        <v>0</v>
      </c>
      <c r="S8" s="26">
        <f t="shared" si="11"/>
        <v>93200</v>
      </c>
      <c r="T8" s="43">
        <f t="shared" si="12"/>
        <v>93137</v>
      </c>
      <c r="U8" s="43">
        <f t="shared" si="13"/>
        <v>93137</v>
      </c>
      <c r="V8" s="43">
        <f t="shared" si="14"/>
        <v>88480</v>
      </c>
      <c r="W8" s="43">
        <f t="shared" si="15"/>
        <v>4657</v>
      </c>
      <c r="X8" s="26">
        <f t="shared" si="16"/>
        <v>93137</v>
      </c>
      <c r="Y8" s="26">
        <f t="shared" si="17"/>
        <v>0</v>
      </c>
    </row>
    <row r="9" spans="1:25" x14ac:dyDescent="0.35">
      <c r="A9" s="23">
        <v>91</v>
      </c>
      <c r="B9" s="44" t="s">
        <v>6</v>
      </c>
      <c r="C9" s="45">
        <f>VLOOKUP(A9,[1]Membership!$A$3:$BE$524,57,FALSE)</f>
        <v>508</v>
      </c>
      <c r="D9" s="46">
        <f>VLOOKUP(A9,'[1]Geo Area'!$B$1:$G$422,6,FALSE)</f>
        <v>133.42937215665901</v>
      </c>
      <c r="E9" s="46">
        <f t="shared" si="0"/>
        <v>3.8072576659025179</v>
      </c>
      <c r="F9" s="47">
        <f t="shared" si="2"/>
        <v>1</v>
      </c>
      <c r="G9" s="26">
        <f t="shared" si="3"/>
        <v>203200</v>
      </c>
      <c r="H9" s="45">
        <f t="shared" si="1"/>
        <v>508</v>
      </c>
      <c r="I9" s="47">
        <f t="shared" si="4"/>
        <v>0</v>
      </c>
      <c r="J9" s="26">
        <f t="shared" si="5"/>
        <v>0</v>
      </c>
      <c r="K9" s="45">
        <f t="shared" si="6"/>
        <v>0</v>
      </c>
      <c r="L9" s="47">
        <f t="shared" si="7"/>
        <v>1</v>
      </c>
      <c r="M9" s="26">
        <f t="shared" si="7"/>
        <v>203200</v>
      </c>
      <c r="N9" s="47">
        <f t="shared" si="7"/>
        <v>508</v>
      </c>
      <c r="O9" s="48">
        <f>VLOOKUP($A9,'[1]11.1.2022 for 2023-24 stop gap'!$A$3:$K$424,11,FALSE)</f>
        <v>0</v>
      </c>
      <c r="P9" s="47">
        <f t="shared" si="8"/>
        <v>0</v>
      </c>
      <c r="Q9" s="26">
        <f t="shared" si="9"/>
        <v>0</v>
      </c>
      <c r="R9" s="45">
        <f t="shared" si="10"/>
        <v>0</v>
      </c>
      <c r="S9" s="26">
        <f t="shared" si="11"/>
        <v>203200</v>
      </c>
      <c r="T9" s="43">
        <f t="shared" si="12"/>
        <v>203062</v>
      </c>
      <c r="U9" s="43">
        <f t="shared" si="13"/>
        <v>203062</v>
      </c>
      <c r="V9" s="43">
        <f t="shared" si="14"/>
        <v>192909</v>
      </c>
      <c r="W9" s="43">
        <f t="shared" si="15"/>
        <v>10153</v>
      </c>
      <c r="X9" s="26">
        <f t="shared" si="16"/>
        <v>203062</v>
      </c>
      <c r="Y9" s="26">
        <f t="shared" si="17"/>
        <v>0</v>
      </c>
    </row>
    <row r="10" spans="1:25" x14ac:dyDescent="0.35">
      <c r="A10" s="23">
        <v>105</v>
      </c>
      <c r="B10" s="44" t="s">
        <v>7</v>
      </c>
      <c r="C10" s="45">
        <f>VLOOKUP(A10,[1]Membership!$A$3:$BE$524,57,FALSE)</f>
        <v>443</v>
      </c>
      <c r="D10" s="46">
        <f>VLOOKUP(A10,'[1]Geo Area'!$B$1:$G$422,6,FALSE)</f>
        <v>108.334788478353</v>
      </c>
      <c r="E10" s="46">
        <f t="shared" si="0"/>
        <v>4.0891758429797314</v>
      </c>
      <c r="F10" s="47">
        <f t="shared" si="2"/>
        <v>1</v>
      </c>
      <c r="G10" s="26">
        <f t="shared" si="3"/>
        <v>177200</v>
      </c>
      <c r="H10" s="45">
        <f t="shared" si="1"/>
        <v>443</v>
      </c>
      <c r="I10" s="47">
        <f t="shared" si="4"/>
        <v>0</v>
      </c>
      <c r="J10" s="26">
        <f t="shared" si="5"/>
        <v>0</v>
      </c>
      <c r="K10" s="45">
        <f t="shared" si="6"/>
        <v>0</v>
      </c>
      <c r="L10" s="47">
        <f t="shared" si="7"/>
        <v>1</v>
      </c>
      <c r="M10" s="26">
        <f t="shared" si="7"/>
        <v>177200</v>
      </c>
      <c r="N10" s="47">
        <f t="shared" si="7"/>
        <v>443</v>
      </c>
      <c r="O10" s="48">
        <f>VLOOKUP($A10,'[1]11.1.2022 for 2023-24 stop gap'!$A$3:$K$424,11,FALSE)</f>
        <v>0</v>
      </c>
      <c r="P10" s="47">
        <f t="shared" si="8"/>
        <v>0</v>
      </c>
      <c r="Q10" s="26">
        <f t="shared" si="9"/>
        <v>0</v>
      </c>
      <c r="R10" s="45">
        <f t="shared" si="10"/>
        <v>0</v>
      </c>
      <c r="S10" s="26">
        <f t="shared" si="11"/>
        <v>177200</v>
      </c>
      <c r="T10" s="43">
        <f t="shared" si="12"/>
        <v>177080</v>
      </c>
      <c r="U10" s="43">
        <f t="shared" si="13"/>
        <v>177080</v>
      </c>
      <c r="V10" s="43">
        <f t="shared" si="14"/>
        <v>168226</v>
      </c>
      <c r="W10" s="43">
        <f t="shared" si="15"/>
        <v>8854</v>
      </c>
      <c r="X10" s="26">
        <f t="shared" si="16"/>
        <v>177080</v>
      </c>
      <c r="Y10" s="26">
        <f t="shared" si="17"/>
        <v>0</v>
      </c>
    </row>
    <row r="11" spans="1:25" x14ac:dyDescent="0.35">
      <c r="A11" s="23">
        <v>112</v>
      </c>
      <c r="B11" s="44" t="s">
        <v>191</v>
      </c>
      <c r="C11" s="45">
        <f>VLOOKUP(A11,[1]Membership!$A$3:$BE$524,57,FALSE)</f>
        <v>1695</v>
      </c>
      <c r="D11" s="46">
        <f>VLOOKUP(A11,'[1]Geo Area'!$B$1:$G$422,6,FALSE)</f>
        <v>13.0279920289807</v>
      </c>
      <c r="E11" s="46">
        <f t="shared" si="0"/>
        <v>130.10447014624214</v>
      </c>
      <c r="F11" s="47">
        <f t="shared" si="2"/>
        <v>0</v>
      </c>
      <c r="G11" s="26">
        <f t="shared" si="3"/>
        <v>0</v>
      </c>
      <c r="H11" s="45">
        <f t="shared" si="1"/>
        <v>0</v>
      </c>
      <c r="I11" s="47">
        <f t="shared" si="4"/>
        <v>0</v>
      </c>
      <c r="J11" s="26">
        <f t="shared" si="5"/>
        <v>0</v>
      </c>
      <c r="K11" s="45">
        <f t="shared" si="6"/>
        <v>0</v>
      </c>
      <c r="L11" s="47">
        <f t="shared" si="7"/>
        <v>0</v>
      </c>
      <c r="M11" s="26">
        <f t="shared" si="7"/>
        <v>0</v>
      </c>
      <c r="N11" s="47">
        <f t="shared" si="7"/>
        <v>0</v>
      </c>
      <c r="O11" s="48">
        <f>VLOOKUP($A11,'[1]11.1.2022 for 2023-24 stop gap'!$A$3:$K$424,11,FALSE)</f>
        <v>0</v>
      </c>
      <c r="P11" s="47">
        <f t="shared" si="8"/>
        <v>0</v>
      </c>
      <c r="Q11" s="26">
        <f t="shared" si="9"/>
        <v>0</v>
      </c>
      <c r="R11" s="45">
        <f t="shared" si="10"/>
        <v>0</v>
      </c>
      <c r="S11" s="26">
        <f t="shared" si="11"/>
        <v>0</v>
      </c>
      <c r="T11" s="43">
        <f t="shared" si="12"/>
        <v>0</v>
      </c>
      <c r="U11" s="43">
        <f t="shared" si="13"/>
        <v>0</v>
      </c>
      <c r="V11" s="43">
        <f t="shared" si="14"/>
        <v>0</v>
      </c>
      <c r="W11" s="43">
        <f t="shared" si="15"/>
        <v>0</v>
      </c>
      <c r="X11" s="26">
        <f t="shared" si="16"/>
        <v>0</v>
      </c>
      <c r="Y11" s="26">
        <f t="shared" si="17"/>
        <v>0</v>
      </c>
    </row>
    <row r="12" spans="1:25" x14ac:dyDescent="0.35">
      <c r="A12" s="23">
        <v>119</v>
      </c>
      <c r="B12" s="44" t="s">
        <v>192</v>
      </c>
      <c r="C12" s="45">
        <f>VLOOKUP(A12,[1]Membership!$A$3:$BE$524,57,FALSE)</f>
        <v>1463</v>
      </c>
      <c r="D12" s="46">
        <f>VLOOKUP(A12,'[1]Geo Area'!$B$1:$G$422,6,FALSE)</f>
        <v>163.01555188504199</v>
      </c>
      <c r="E12" s="46">
        <f t="shared" si="0"/>
        <v>8.9746038527152461</v>
      </c>
      <c r="F12" s="47">
        <f t="shared" si="2"/>
        <v>0</v>
      </c>
      <c r="G12" s="26">
        <f t="shared" si="3"/>
        <v>0</v>
      </c>
      <c r="H12" s="45">
        <f t="shared" si="1"/>
        <v>0</v>
      </c>
      <c r="I12" s="47">
        <f t="shared" si="4"/>
        <v>0</v>
      </c>
      <c r="J12" s="26">
        <f t="shared" si="5"/>
        <v>0</v>
      </c>
      <c r="K12" s="45">
        <f t="shared" si="6"/>
        <v>0</v>
      </c>
      <c r="L12" s="47">
        <f t="shared" si="7"/>
        <v>0</v>
      </c>
      <c r="M12" s="26">
        <f t="shared" si="7"/>
        <v>0</v>
      </c>
      <c r="N12" s="47">
        <f t="shared" si="7"/>
        <v>0</v>
      </c>
      <c r="O12" s="48">
        <f>VLOOKUP($A12,'[1]11.1.2022 for 2023-24 stop gap'!$A$3:$K$424,11,FALSE)</f>
        <v>0</v>
      </c>
      <c r="P12" s="47">
        <f t="shared" si="8"/>
        <v>0</v>
      </c>
      <c r="Q12" s="26">
        <f t="shared" si="9"/>
        <v>0</v>
      </c>
      <c r="R12" s="45">
        <f t="shared" si="10"/>
        <v>0</v>
      </c>
      <c r="S12" s="26">
        <f t="shared" si="11"/>
        <v>0</v>
      </c>
      <c r="T12" s="43">
        <f t="shared" si="12"/>
        <v>0</v>
      </c>
      <c r="U12" s="43">
        <f t="shared" si="13"/>
        <v>0</v>
      </c>
      <c r="V12" s="43">
        <f t="shared" si="14"/>
        <v>0</v>
      </c>
      <c r="W12" s="43">
        <f t="shared" si="15"/>
        <v>0</v>
      </c>
      <c r="X12" s="26">
        <f t="shared" si="16"/>
        <v>0</v>
      </c>
      <c r="Y12" s="26">
        <f t="shared" si="17"/>
        <v>0</v>
      </c>
    </row>
    <row r="13" spans="1:25" x14ac:dyDescent="0.35">
      <c r="A13" s="23">
        <v>126</v>
      </c>
      <c r="B13" s="44" t="s">
        <v>8</v>
      </c>
      <c r="C13" s="45">
        <f>VLOOKUP(A13,[1]Membership!$A$3:$BE$524,57,FALSE)</f>
        <v>890</v>
      </c>
      <c r="D13" s="46">
        <f>VLOOKUP(A13,'[1]Geo Area'!$B$1:$G$422,6,FALSE)</f>
        <v>99.486624656210694</v>
      </c>
      <c r="E13" s="46">
        <f t="shared" si="0"/>
        <v>8.9459261792780058</v>
      </c>
      <c r="F13" s="47">
        <f t="shared" si="2"/>
        <v>0</v>
      </c>
      <c r="G13" s="26">
        <f t="shared" si="3"/>
        <v>0</v>
      </c>
      <c r="H13" s="45">
        <f t="shared" si="1"/>
        <v>0</v>
      </c>
      <c r="I13" s="47">
        <f t="shared" si="4"/>
        <v>1</v>
      </c>
      <c r="J13" s="26">
        <f t="shared" si="5"/>
        <v>89000</v>
      </c>
      <c r="K13" s="45">
        <f t="shared" si="6"/>
        <v>890</v>
      </c>
      <c r="L13" s="47">
        <f t="shared" si="7"/>
        <v>1</v>
      </c>
      <c r="M13" s="26">
        <f t="shared" si="7"/>
        <v>89000</v>
      </c>
      <c r="N13" s="47">
        <f t="shared" si="7"/>
        <v>890</v>
      </c>
      <c r="O13" s="48">
        <f>VLOOKUP($A13,'[1]11.1.2022 for 2023-24 stop gap'!$A$3:$K$424,11,FALSE)</f>
        <v>89100</v>
      </c>
      <c r="P13" s="47">
        <f t="shared" si="8"/>
        <v>0</v>
      </c>
      <c r="Q13" s="26">
        <f t="shared" si="9"/>
        <v>0</v>
      </c>
      <c r="R13" s="45">
        <f t="shared" si="10"/>
        <v>0</v>
      </c>
      <c r="S13" s="26">
        <f t="shared" si="11"/>
        <v>89000</v>
      </c>
      <c r="T13" s="43">
        <f t="shared" si="12"/>
        <v>88940</v>
      </c>
      <c r="U13" s="43">
        <f t="shared" si="13"/>
        <v>88940</v>
      </c>
      <c r="V13" s="43">
        <f t="shared" si="14"/>
        <v>84493</v>
      </c>
      <c r="W13" s="43">
        <f t="shared" si="15"/>
        <v>4447</v>
      </c>
      <c r="X13" s="26">
        <f t="shared" si="16"/>
        <v>88940</v>
      </c>
      <c r="Y13" s="26">
        <f t="shared" si="17"/>
        <v>0</v>
      </c>
    </row>
    <row r="14" spans="1:25" x14ac:dyDescent="0.35">
      <c r="A14" s="23">
        <v>140</v>
      </c>
      <c r="B14" s="44" t="s">
        <v>414</v>
      </c>
      <c r="C14" s="45">
        <f>VLOOKUP(A14,[1]Membership!$A$3:$BE$524,57,FALSE)</f>
        <v>2112</v>
      </c>
      <c r="D14" s="46">
        <f>VLOOKUP(A14,'[1]Geo Area'!$B$1:$G$422,6,FALSE)</f>
        <v>542.52381633212599</v>
      </c>
      <c r="E14" s="46">
        <f t="shared" si="0"/>
        <v>3.8929166543852909</v>
      </c>
      <c r="F14" s="47">
        <f t="shared" si="2"/>
        <v>0</v>
      </c>
      <c r="G14" s="26">
        <f t="shared" si="3"/>
        <v>0</v>
      </c>
      <c r="H14" s="45">
        <f t="shared" si="1"/>
        <v>0</v>
      </c>
      <c r="I14" s="47">
        <f t="shared" si="4"/>
        <v>0</v>
      </c>
      <c r="J14" s="26">
        <f t="shared" si="5"/>
        <v>0</v>
      </c>
      <c r="K14" s="45">
        <f t="shared" si="6"/>
        <v>0</v>
      </c>
      <c r="L14" s="47">
        <f t="shared" si="7"/>
        <v>0</v>
      </c>
      <c r="M14" s="26">
        <f t="shared" si="7"/>
        <v>0</v>
      </c>
      <c r="N14" s="47">
        <f t="shared" si="7"/>
        <v>0</v>
      </c>
      <c r="O14" s="48">
        <f>VLOOKUP($A14,'[1]11.1.2022 for 2023-24 stop gap'!$A$3:$K$424,11,FALSE)</f>
        <v>0</v>
      </c>
      <c r="P14" s="47">
        <f t="shared" si="8"/>
        <v>0</v>
      </c>
      <c r="Q14" s="26">
        <f t="shared" si="9"/>
        <v>0</v>
      </c>
      <c r="R14" s="45">
        <f t="shared" si="10"/>
        <v>0</v>
      </c>
      <c r="S14" s="26">
        <f t="shared" si="11"/>
        <v>0</v>
      </c>
      <c r="T14" s="43">
        <f t="shared" si="12"/>
        <v>0</v>
      </c>
      <c r="U14" s="43">
        <f t="shared" si="13"/>
        <v>0</v>
      </c>
      <c r="V14" s="43">
        <f t="shared" si="14"/>
        <v>0</v>
      </c>
      <c r="W14" s="43">
        <f t="shared" si="15"/>
        <v>0</v>
      </c>
      <c r="X14" s="26">
        <f t="shared" si="16"/>
        <v>0</v>
      </c>
      <c r="Y14" s="26">
        <f t="shared" si="17"/>
        <v>0</v>
      </c>
    </row>
    <row r="15" spans="1:25" x14ac:dyDescent="0.35">
      <c r="A15" s="23">
        <v>147</v>
      </c>
      <c r="B15" s="44" t="s">
        <v>193</v>
      </c>
      <c r="C15" s="45">
        <f>VLOOKUP(A15,[1]Membership!$A$3:$BE$524,57,FALSE)</f>
        <v>14222</v>
      </c>
      <c r="D15" s="46">
        <f>VLOOKUP(A15,'[1]Geo Area'!$B$1:$G$422,6,FALSE)</f>
        <v>44.615526066548398</v>
      </c>
      <c r="E15" s="46">
        <f t="shared" si="0"/>
        <v>318.76795487710945</v>
      </c>
      <c r="F15" s="47">
        <f t="shared" si="2"/>
        <v>0</v>
      </c>
      <c r="G15" s="26">
        <f t="shared" si="3"/>
        <v>0</v>
      </c>
      <c r="H15" s="45">
        <f t="shared" si="1"/>
        <v>0</v>
      </c>
      <c r="I15" s="47">
        <f t="shared" si="4"/>
        <v>0</v>
      </c>
      <c r="J15" s="26">
        <f t="shared" si="5"/>
        <v>0</v>
      </c>
      <c r="K15" s="45">
        <f t="shared" si="6"/>
        <v>0</v>
      </c>
      <c r="L15" s="47">
        <f t="shared" si="7"/>
        <v>0</v>
      </c>
      <c r="M15" s="26">
        <f t="shared" si="7"/>
        <v>0</v>
      </c>
      <c r="N15" s="47">
        <f t="shared" si="7"/>
        <v>0</v>
      </c>
      <c r="O15" s="48">
        <f>VLOOKUP($A15,'[1]11.1.2022 for 2023-24 stop gap'!$A$3:$K$424,11,FALSE)</f>
        <v>0</v>
      </c>
      <c r="P15" s="47">
        <f t="shared" si="8"/>
        <v>0</v>
      </c>
      <c r="Q15" s="26">
        <f t="shared" si="9"/>
        <v>0</v>
      </c>
      <c r="R15" s="45">
        <f t="shared" si="10"/>
        <v>0</v>
      </c>
      <c r="S15" s="26">
        <f t="shared" si="11"/>
        <v>0</v>
      </c>
      <c r="T15" s="43">
        <f t="shared" si="12"/>
        <v>0</v>
      </c>
      <c r="U15" s="43">
        <f t="shared" si="13"/>
        <v>0</v>
      </c>
      <c r="V15" s="43">
        <f t="shared" si="14"/>
        <v>0</v>
      </c>
      <c r="W15" s="43">
        <f t="shared" si="15"/>
        <v>0</v>
      </c>
      <c r="X15" s="26">
        <f t="shared" si="16"/>
        <v>0</v>
      </c>
      <c r="Y15" s="26">
        <f t="shared" si="17"/>
        <v>0</v>
      </c>
    </row>
    <row r="16" spans="1:25" x14ac:dyDescent="0.35">
      <c r="A16" s="23">
        <v>154</v>
      </c>
      <c r="B16" s="44" t="s">
        <v>194</v>
      </c>
      <c r="C16" s="45">
        <f>VLOOKUP(A16,[1]Membership!$A$3:$BE$524,57,FALSE)</f>
        <v>1342</v>
      </c>
      <c r="D16" s="46">
        <f>VLOOKUP(A16,'[1]Geo Area'!$B$1:$G$422,6,FALSE)</f>
        <v>213.551091536109</v>
      </c>
      <c r="E16" s="46">
        <f t="shared" si="0"/>
        <v>6.2842104451293963</v>
      </c>
      <c r="F16" s="47">
        <f t="shared" si="2"/>
        <v>0</v>
      </c>
      <c r="G16" s="26">
        <f t="shared" si="3"/>
        <v>0</v>
      </c>
      <c r="H16" s="45">
        <f t="shared" si="1"/>
        <v>0</v>
      </c>
      <c r="I16" s="47">
        <f t="shared" si="4"/>
        <v>0</v>
      </c>
      <c r="J16" s="26">
        <f t="shared" si="5"/>
        <v>0</v>
      </c>
      <c r="K16" s="45">
        <f t="shared" si="6"/>
        <v>0</v>
      </c>
      <c r="L16" s="47">
        <f t="shared" si="7"/>
        <v>0</v>
      </c>
      <c r="M16" s="26">
        <f t="shared" si="7"/>
        <v>0</v>
      </c>
      <c r="N16" s="47">
        <f t="shared" si="7"/>
        <v>0</v>
      </c>
      <c r="O16" s="48">
        <f>VLOOKUP($A16,'[1]11.1.2022 for 2023-24 stop gap'!$A$3:$K$424,11,FALSE)</f>
        <v>0</v>
      </c>
      <c r="P16" s="47">
        <f t="shared" si="8"/>
        <v>0</v>
      </c>
      <c r="Q16" s="26">
        <f t="shared" si="9"/>
        <v>0</v>
      </c>
      <c r="R16" s="45">
        <f t="shared" si="10"/>
        <v>0</v>
      </c>
      <c r="S16" s="26">
        <f t="shared" si="11"/>
        <v>0</v>
      </c>
      <c r="T16" s="43">
        <f t="shared" si="12"/>
        <v>0</v>
      </c>
      <c r="U16" s="43">
        <f t="shared" si="13"/>
        <v>0</v>
      </c>
      <c r="V16" s="43">
        <f t="shared" si="14"/>
        <v>0</v>
      </c>
      <c r="W16" s="43">
        <f t="shared" si="15"/>
        <v>0</v>
      </c>
      <c r="X16" s="26">
        <f t="shared" si="16"/>
        <v>0</v>
      </c>
      <c r="Y16" s="26">
        <f t="shared" si="17"/>
        <v>0</v>
      </c>
    </row>
    <row r="17" spans="1:25" x14ac:dyDescent="0.35">
      <c r="A17" s="23">
        <v>161</v>
      </c>
      <c r="B17" s="44" t="s">
        <v>9</v>
      </c>
      <c r="C17" s="45">
        <f>VLOOKUP(A17,[1]Membership!$A$3:$BE$524,57,FALSE)</f>
        <v>277</v>
      </c>
      <c r="D17" s="46">
        <f>VLOOKUP(A17,'[1]Geo Area'!$B$1:$G$422,6,FALSE)</f>
        <v>83.285693348103294</v>
      </c>
      <c r="E17" s="46">
        <f t="shared" si="0"/>
        <v>3.325901350694684</v>
      </c>
      <c r="F17" s="47">
        <f t="shared" si="2"/>
        <v>1</v>
      </c>
      <c r="G17" s="26">
        <f t="shared" si="3"/>
        <v>110800</v>
      </c>
      <c r="H17" s="45">
        <f t="shared" si="1"/>
        <v>277</v>
      </c>
      <c r="I17" s="47">
        <f t="shared" si="4"/>
        <v>0</v>
      </c>
      <c r="J17" s="26">
        <f t="shared" si="5"/>
        <v>0</v>
      </c>
      <c r="K17" s="45">
        <f t="shared" si="6"/>
        <v>0</v>
      </c>
      <c r="L17" s="47">
        <f t="shared" si="7"/>
        <v>1</v>
      </c>
      <c r="M17" s="26">
        <f t="shared" si="7"/>
        <v>110800</v>
      </c>
      <c r="N17" s="47">
        <f t="shared" si="7"/>
        <v>277</v>
      </c>
      <c r="O17" s="48">
        <f>VLOOKUP($A17,'[1]11.1.2022 for 2023-24 stop gap'!$A$3:$K$424,11,FALSE)</f>
        <v>0</v>
      </c>
      <c r="P17" s="47">
        <f t="shared" si="8"/>
        <v>0</v>
      </c>
      <c r="Q17" s="26">
        <f t="shared" si="9"/>
        <v>0</v>
      </c>
      <c r="R17" s="45">
        <f t="shared" si="10"/>
        <v>0</v>
      </c>
      <c r="S17" s="26">
        <f t="shared" si="11"/>
        <v>110800</v>
      </c>
      <c r="T17" s="43">
        <f t="shared" si="12"/>
        <v>110725</v>
      </c>
      <c r="U17" s="43">
        <f t="shared" si="13"/>
        <v>110725</v>
      </c>
      <c r="V17" s="43">
        <f t="shared" si="14"/>
        <v>105189</v>
      </c>
      <c r="W17" s="43">
        <f t="shared" si="15"/>
        <v>5536</v>
      </c>
      <c r="X17" s="26">
        <f t="shared" si="16"/>
        <v>110725</v>
      </c>
      <c r="Y17" s="26">
        <f t="shared" si="17"/>
        <v>0</v>
      </c>
    </row>
    <row r="18" spans="1:25" x14ac:dyDescent="0.35">
      <c r="A18" s="23">
        <v>170</v>
      </c>
      <c r="B18" s="44" t="s">
        <v>195</v>
      </c>
      <c r="C18" s="45">
        <f>VLOOKUP(A18,[1]Membership!$A$3:$BE$524,57,FALSE)</f>
        <v>1927</v>
      </c>
      <c r="D18" s="46">
        <f>VLOOKUP(A18,'[1]Geo Area'!$B$1:$G$422,6,FALSE)</f>
        <v>408.80563459479498</v>
      </c>
      <c r="E18" s="46">
        <f t="shared" si="0"/>
        <v>4.7137315069300048</v>
      </c>
      <c r="F18" s="47">
        <f t="shared" si="2"/>
        <v>0</v>
      </c>
      <c r="G18" s="26">
        <f t="shared" si="3"/>
        <v>0</v>
      </c>
      <c r="H18" s="45">
        <f t="shared" si="1"/>
        <v>0</v>
      </c>
      <c r="I18" s="47">
        <f t="shared" si="4"/>
        <v>0</v>
      </c>
      <c r="J18" s="26">
        <f t="shared" si="5"/>
        <v>0</v>
      </c>
      <c r="K18" s="45">
        <f t="shared" si="6"/>
        <v>0</v>
      </c>
      <c r="L18" s="47">
        <f t="shared" si="7"/>
        <v>0</v>
      </c>
      <c r="M18" s="26">
        <f t="shared" si="7"/>
        <v>0</v>
      </c>
      <c r="N18" s="47">
        <f t="shared" si="7"/>
        <v>0</v>
      </c>
      <c r="O18" s="48">
        <f>VLOOKUP($A18,'[1]11.1.2022 for 2023-24 stop gap'!$A$3:$K$424,11,FALSE)</f>
        <v>0</v>
      </c>
      <c r="P18" s="47">
        <f t="shared" si="8"/>
        <v>0</v>
      </c>
      <c r="Q18" s="26">
        <f t="shared" si="9"/>
        <v>0</v>
      </c>
      <c r="R18" s="45">
        <f t="shared" si="10"/>
        <v>0</v>
      </c>
      <c r="S18" s="26">
        <f t="shared" si="11"/>
        <v>0</v>
      </c>
      <c r="T18" s="43">
        <f t="shared" si="12"/>
        <v>0</v>
      </c>
      <c r="U18" s="43">
        <f t="shared" si="13"/>
        <v>0</v>
      </c>
      <c r="V18" s="43">
        <f t="shared" si="14"/>
        <v>0</v>
      </c>
      <c r="W18" s="43">
        <f t="shared" si="15"/>
        <v>0</v>
      </c>
      <c r="X18" s="26">
        <f t="shared" si="16"/>
        <v>0</v>
      </c>
      <c r="Y18" s="26">
        <f t="shared" si="17"/>
        <v>0</v>
      </c>
    </row>
    <row r="19" spans="1:25" x14ac:dyDescent="0.35">
      <c r="A19" s="23">
        <v>182</v>
      </c>
      <c r="B19" s="44" t="s">
        <v>196</v>
      </c>
      <c r="C19" s="45">
        <f>VLOOKUP(A19,[1]Membership!$A$3:$BE$524,57,FALSE)</f>
        <v>2141</v>
      </c>
      <c r="D19" s="46">
        <f>VLOOKUP(A19,'[1]Geo Area'!$B$1:$G$422,6,FALSE)</f>
        <v>10.1235623039362</v>
      </c>
      <c r="E19" s="46">
        <f t="shared" si="0"/>
        <v>211.48682012531751</v>
      </c>
      <c r="F19" s="47">
        <f t="shared" si="2"/>
        <v>0</v>
      </c>
      <c r="G19" s="26">
        <f t="shared" si="3"/>
        <v>0</v>
      </c>
      <c r="H19" s="45">
        <f t="shared" si="1"/>
        <v>0</v>
      </c>
      <c r="I19" s="47">
        <f t="shared" si="4"/>
        <v>0</v>
      </c>
      <c r="J19" s="26">
        <f t="shared" si="5"/>
        <v>0</v>
      </c>
      <c r="K19" s="45">
        <f t="shared" si="6"/>
        <v>0</v>
      </c>
      <c r="L19" s="47">
        <f t="shared" si="7"/>
        <v>0</v>
      </c>
      <c r="M19" s="26">
        <f t="shared" si="7"/>
        <v>0</v>
      </c>
      <c r="N19" s="47">
        <f t="shared" si="7"/>
        <v>0</v>
      </c>
      <c r="O19" s="48">
        <f>VLOOKUP($A19,'[1]11.1.2022 for 2023-24 stop gap'!$A$3:$K$424,11,FALSE)</f>
        <v>0</v>
      </c>
      <c r="P19" s="47">
        <f t="shared" si="8"/>
        <v>0</v>
      </c>
      <c r="Q19" s="26">
        <f t="shared" si="9"/>
        <v>0</v>
      </c>
      <c r="R19" s="45">
        <f t="shared" si="10"/>
        <v>0</v>
      </c>
      <c r="S19" s="26">
        <f t="shared" si="11"/>
        <v>0</v>
      </c>
      <c r="T19" s="43">
        <f t="shared" si="12"/>
        <v>0</v>
      </c>
      <c r="U19" s="43">
        <f t="shared" si="13"/>
        <v>0</v>
      </c>
      <c r="V19" s="43">
        <f t="shared" si="14"/>
        <v>0</v>
      </c>
      <c r="W19" s="43">
        <f t="shared" si="15"/>
        <v>0</v>
      </c>
      <c r="X19" s="26">
        <f t="shared" si="16"/>
        <v>0</v>
      </c>
      <c r="Y19" s="26">
        <f t="shared" si="17"/>
        <v>0</v>
      </c>
    </row>
    <row r="20" spans="1:25" x14ac:dyDescent="0.35">
      <c r="A20" s="23">
        <v>196</v>
      </c>
      <c r="B20" s="44" t="s">
        <v>10</v>
      </c>
      <c r="C20" s="45">
        <f>VLOOKUP(A20,[1]Membership!$A$3:$BE$524,57,FALSE)</f>
        <v>443</v>
      </c>
      <c r="D20" s="46">
        <f>VLOOKUP(A20,'[1]Geo Area'!$B$1:$G$422,6,FALSE)</f>
        <v>156.28936763034801</v>
      </c>
      <c r="E20" s="46">
        <f t="shared" si="0"/>
        <v>2.8344858432582138</v>
      </c>
      <c r="F20" s="47">
        <f t="shared" si="2"/>
        <v>1</v>
      </c>
      <c r="G20" s="26">
        <f t="shared" si="3"/>
        <v>177200</v>
      </c>
      <c r="H20" s="45">
        <f t="shared" si="1"/>
        <v>443</v>
      </c>
      <c r="I20" s="47">
        <f t="shared" si="4"/>
        <v>0</v>
      </c>
      <c r="J20" s="26">
        <f t="shared" si="5"/>
        <v>0</v>
      </c>
      <c r="K20" s="45">
        <f t="shared" si="6"/>
        <v>0</v>
      </c>
      <c r="L20" s="47">
        <f t="shared" si="7"/>
        <v>1</v>
      </c>
      <c r="M20" s="26">
        <f t="shared" si="7"/>
        <v>177200</v>
      </c>
      <c r="N20" s="47">
        <f t="shared" si="7"/>
        <v>443</v>
      </c>
      <c r="O20" s="48">
        <f>VLOOKUP($A20,'[1]11.1.2022 for 2023-24 stop gap'!$A$3:$K$424,11,FALSE)</f>
        <v>0</v>
      </c>
      <c r="P20" s="47">
        <f t="shared" si="8"/>
        <v>0</v>
      </c>
      <c r="Q20" s="26">
        <f t="shared" si="9"/>
        <v>0</v>
      </c>
      <c r="R20" s="45">
        <f t="shared" si="10"/>
        <v>0</v>
      </c>
      <c r="S20" s="26">
        <f t="shared" si="11"/>
        <v>177200</v>
      </c>
      <c r="T20" s="43">
        <f t="shared" si="12"/>
        <v>177080</v>
      </c>
      <c r="U20" s="43">
        <f t="shared" si="13"/>
        <v>177080</v>
      </c>
      <c r="V20" s="43">
        <f t="shared" si="14"/>
        <v>168226</v>
      </c>
      <c r="W20" s="43">
        <f t="shared" si="15"/>
        <v>8854</v>
      </c>
      <c r="X20" s="26">
        <f t="shared" si="16"/>
        <v>177080</v>
      </c>
      <c r="Y20" s="26">
        <f t="shared" si="17"/>
        <v>0</v>
      </c>
    </row>
    <row r="21" spans="1:25" x14ac:dyDescent="0.35">
      <c r="A21" s="23">
        <v>203</v>
      </c>
      <c r="B21" s="44" t="s">
        <v>11</v>
      </c>
      <c r="C21" s="45">
        <f>VLOOKUP(A21,[1]Membership!$A$3:$BE$524,57,FALSE)</f>
        <v>802</v>
      </c>
      <c r="D21" s="46">
        <f>VLOOKUP(A21,'[1]Geo Area'!$B$1:$G$422,6,FALSE)</f>
        <v>150.774872440899</v>
      </c>
      <c r="E21" s="46">
        <f t="shared" si="0"/>
        <v>5.3191887150451374</v>
      </c>
      <c r="F21" s="47">
        <f t="shared" si="2"/>
        <v>0</v>
      </c>
      <c r="G21" s="26">
        <f t="shared" si="3"/>
        <v>0</v>
      </c>
      <c r="H21" s="45">
        <f t="shared" si="1"/>
        <v>0</v>
      </c>
      <c r="I21" s="47">
        <f t="shared" si="4"/>
        <v>1</v>
      </c>
      <c r="J21" s="26">
        <f t="shared" si="5"/>
        <v>80200</v>
      </c>
      <c r="K21" s="45">
        <f t="shared" si="6"/>
        <v>802</v>
      </c>
      <c r="L21" s="47">
        <f t="shared" si="7"/>
        <v>1</v>
      </c>
      <c r="M21" s="26">
        <f t="shared" si="7"/>
        <v>80200</v>
      </c>
      <c r="N21" s="47">
        <f t="shared" si="7"/>
        <v>802</v>
      </c>
      <c r="O21" s="48">
        <f>VLOOKUP($A21,'[1]11.1.2022 for 2023-24 stop gap'!$A$3:$K$424,11,FALSE)</f>
        <v>75400</v>
      </c>
      <c r="P21" s="47">
        <f t="shared" si="8"/>
        <v>0</v>
      </c>
      <c r="Q21" s="26">
        <f t="shared" si="9"/>
        <v>0</v>
      </c>
      <c r="R21" s="45">
        <f t="shared" si="10"/>
        <v>0</v>
      </c>
      <c r="S21" s="26">
        <f t="shared" si="11"/>
        <v>80200</v>
      </c>
      <c r="T21" s="43">
        <f t="shared" si="12"/>
        <v>80146</v>
      </c>
      <c r="U21" s="43">
        <f t="shared" si="13"/>
        <v>80146</v>
      </c>
      <c r="V21" s="43">
        <f t="shared" si="14"/>
        <v>76139</v>
      </c>
      <c r="W21" s="43">
        <f t="shared" si="15"/>
        <v>4007</v>
      </c>
      <c r="X21" s="26">
        <f t="shared" si="16"/>
        <v>80146</v>
      </c>
      <c r="Y21" s="26">
        <f t="shared" si="17"/>
        <v>0</v>
      </c>
    </row>
    <row r="22" spans="1:25" x14ac:dyDescent="0.35">
      <c r="A22" s="23">
        <v>217</v>
      </c>
      <c r="B22" s="44" t="s">
        <v>12</v>
      </c>
      <c r="C22" s="45">
        <f>VLOOKUP(A22,[1]Membership!$A$3:$BE$524,57,FALSE)</f>
        <v>603</v>
      </c>
      <c r="D22" s="46">
        <f>VLOOKUP(A22,'[1]Geo Area'!$B$1:$G$422,6,FALSE)</f>
        <v>165.509830221664</v>
      </c>
      <c r="E22" s="46">
        <f t="shared" si="0"/>
        <v>3.6432881309370817</v>
      </c>
      <c r="F22" s="47">
        <f t="shared" si="2"/>
        <v>1</v>
      </c>
      <c r="G22" s="26">
        <f t="shared" si="3"/>
        <v>241200</v>
      </c>
      <c r="H22" s="45">
        <f t="shared" si="1"/>
        <v>603</v>
      </c>
      <c r="I22" s="47">
        <f t="shared" si="4"/>
        <v>0</v>
      </c>
      <c r="J22" s="26">
        <f t="shared" si="5"/>
        <v>0</v>
      </c>
      <c r="K22" s="45">
        <f t="shared" si="6"/>
        <v>0</v>
      </c>
      <c r="L22" s="47">
        <f t="shared" si="7"/>
        <v>1</v>
      </c>
      <c r="M22" s="26">
        <f t="shared" si="7"/>
        <v>241200</v>
      </c>
      <c r="N22" s="47">
        <f t="shared" si="7"/>
        <v>603</v>
      </c>
      <c r="O22" s="48">
        <f>VLOOKUP($A22,'[1]11.1.2022 for 2023-24 stop gap'!$A$3:$K$424,11,FALSE)</f>
        <v>0</v>
      </c>
      <c r="P22" s="47">
        <f t="shared" si="8"/>
        <v>0</v>
      </c>
      <c r="Q22" s="26">
        <f t="shared" si="9"/>
        <v>0</v>
      </c>
      <c r="R22" s="45">
        <f t="shared" si="10"/>
        <v>0</v>
      </c>
      <c r="S22" s="26">
        <f t="shared" si="11"/>
        <v>241200</v>
      </c>
      <c r="T22" s="43">
        <f t="shared" si="12"/>
        <v>241036</v>
      </c>
      <c r="U22" s="43">
        <f t="shared" si="13"/>
        <v>241036</v>
      </c>
      <c r="V22" s="43">
        <f t="shared" si="14"/>
        <v>228984</v>
      </c>
      <c r="W22" s="43">
        <f t="shared" si="15"/>
        <v>12052</v>
      </c>
      <c r="X22" s="26">
        <f t="shared" si="16"/>
        <v>241036</v>
      </c>
      <c r="Y22" s="26">
        <f t="shared" si="17"/>
        <v>0</v>
      </c>
    </row>
    <row r="23" spans="1:25" x14ac:dyDescent="0.35">
      <c r="A23" s="23">
        <v>231</v>
      </c>
      <c r="B23" s="44" t="s">
        <v>197</v>
      </c>
      <c r="C23" s="45">
        <f>VLOOKUP(A23,[1]Membership!$A$3:$BE$524,57,FALSE)</f>
        <v>1644</v>
      </c>
      <c r="D23" s="46">
        <f>VLOOKUP(A23,'[1]Geo Area'!$B$1:$G$422,6,FALSE)</f>
        <v>115.66138741537</v>
      </c>
      <c r="E23" s="46">
        <f t="shared" si="0"/>
        <v>14.213905234388813</v>
      </c>
      <c r="F23" s="47">
        <f t="shared" si="2"/>
        <v>0</v>
      </c>
      <c r="G23" s="26">
        <f t="shared" si="3"/>
        <v>0</v>
      </c>
      <c r="H23" s="45">
        <f t="shared" si="1"/>
        <v>0</v>
      </c>
      <c r="I23" s="47">
        <f t="shared" si="4"/>
        <v>0</v>
      </c>
      <c r="J23" s="26">
        <f t="shared" si="5"/>
        <v>0</v>
      </c>
      <c r="K23" s="45">
        <f t="shared" si="6"/>
        <v>0</v>
      </c>
      <c r="L23" s="47">
        <f t="shared" si="7"/>
        <v>0</v>
      </c>
      <c r="M23" s="26">
        <f t="shared" si="7"/>
        <v>0</v>
      </c>
      <c r="N23" s="47">
        <f t="shared" si="7"/>
        <v>0</v>
      </c>
      <c r="O23" s="48">
        <f>VLOOKUP($A23,'[1]11.1.2022 for 2023-24 stop gap'!$A$3:$K$424,11,FALSE)</f>
        <v>0</v>
      </c>
      <c r="P23" s="47">
        <f t="shared" si="8"/>
        <v>0</v>
      </c>
      <c r="Q23" s="26">
        <f t="shared" si="9"/>
        <v>0</v>
      </c>
      <c r="R23" s="45">
        <f t="shared" si="10"/>
        <v>0</v>
      </c>
      <c r="S23" s="26">
        <f t="shared" si="11"/>
        <v>0</v>
      </c>
      <c r="T23" s="43">
        <f t="shared" si="12"/>
        <v>0</v>
      </c>
      <c r="U23" s="43">
        <f t="shared" si="13"/>
        <v>0</v>
      </c>
      <c r="V23" s="43">
        <f t="shared" si="14"/>
        <v>0</v>
      </c>
      <c r="W23" s="43">
        <f t="shared" si="15"/>
        <v>0</v>
      </c>
      <c r="X23" s="26">
        <f t="shared" si="16"/>
        <v>0</v>
      </c>
      <c r="Y23" s="26">
        <f t="shared" si="17"/>
        <v>0</v>
      </c>
    </row>
    <row r="24" spans="1:25" x14ac:dyDescent="0.35">
      <c r="A24" s="23">
        <v>238</v>
      </c>
      <c r="B24" s="44" t="s">
        <v>198</v>
      </c>
      <c r="C24" s="45">
        <f>VLOOKUP(A24,[1]Membership!$A$3:$BE$524,57,FALSE)</f>
        <v>1021</v>
      </c>
      <c r="D24" s="46">
        <f>VLOOKUP(A24,'[1]Geo Area'!$B$1:$G$422,6,FALSE)</f>
        <v>147.03542132782201</v>
      </c>
      <c r="E24" s="46">
        <f t="shared" si="0"/>
        <v>6.9439050181223685</v>
      </c>
      <c r="F24" s="47">
        <f t="shared" si="2"/>
        <v>0</v>
      </c>
      <c r="G24" s="26">
        <f t="shared" si="3"/>
        <v>0</v>
      </c>
      <c r="H24" s="45">
        <f t="shared" si="1"/>
        <v>0</v>
      </c>
      <c r="I24" s="47">
        <f t="shared" si="4"/>
        <v>0</v>
      </c>
      <c r="J24" s="26">
        <f t="shared" si="5"/>
        <v>0</v>
      </c>
      <c r="K24" s="45">
        <f t="shared" si="6"/>
        <v>0</v>
      </c>
      <c r="L24" s="47">
        <f t="shared" si="7"/>
        <v>0</v>
      </c>
      <c r="M24" s="26">
        <f t="shared" si="7"/>
        <v>0</v>
      </c>
      <c r="N24" s="47">
        <f t="shared" si="7"/>
        <v>0</v>
      </c>
      <c r="O24" s="48">
        <f>VLOOKUP($A24,'[1]11.1.2022 for 2023-24 stop gap'!$A$3:$K$424,11,FALSE)</f>
        <v>0</v>
      </c>
      <c r="P24" s="47">
        <f t="shared" si="8"/>
        <v>0</v>
      </c>
      <c r="Q24" s="26">
        <f t="shared" si="9"/>
        <v>0</v>
      </c>
      <c r="R24" s="45">
        <f t="shared" si="10"/>
        <v>0</v>
      </c>
      <c r="S24" s="26">
        <f t="shared" si="11"/>
        <v>0</v>
      </c>
      <c r="T24" s="43">
        <f t="shared" si="12"/>
        <v>0</v>
      </c>
      <c r="U24" s="43">
        <f t="shared" si="13"/>
        <v>0</v>
      </c>
      <c r="V24" s="43">
        <f t="shared" si="14"/>
        <v>0</v>
      </c>
      <c r="W24" s="43">
        <f t="shared" si="15"/>
        <v>0</v>
      </c>
      <c r="X24" s="26">
        <f t="shared" si="16"/>
        <v>0</v>
      </c>
      <c r="Y24" s="26">
        <f t="shared" si="17"/>
        <v>0</v>
      </c>
    </row>
    <row r="25" spans="1:25" x14ac:dyDescent="0.35">
      <c r="A25" s="23">
        <v>245</v>
      </c>
      <c r="B25" s="44" t="s">
        <v>13</v>
      </c>
      <c r="C25" s="45">
        <f>VLOOKUP(A25,[1]Membership!$A$3:$BE$524,57,FALSE)</f>
        <v>619</v>
      </c>
      <c r="D25" s="46">
        <f>VLOOKUP(A25,'[1]Geo Area'!$B$1:$G$422,6,FALSE)</f>
        <v>94.776529558176904</v>
      </c>
      <c r="E25" s="46">
        <f t="shared" si="0"/>
        <v>6.5311528380033979</v>
      </c>
      <c r="F25" s="47">
        <f t="shared" si="2"/>
        <v>1</v>
      </c>
      <c r="G25" s="26">
        <f t="shared" si="3"/>
        <v>247600</v>
      </c>
      <c r="H25" s="45">
        <f t="shared" si="1"/>
        <v>619</v>
      </c>
      <c r="I25" s="47">
        <f t="shared" si="4"/>
        <v>0</v>
      </c>
      <c r="J25" s="26">
        <f t="shared" si="5"/>
        <v>0</v>
      </c>
      <c r="K25" s="45">
        <f t="shared" si="6"/>
        <v>0</v>
      </c>
      <c r="L25" s="47">
        <f t="shared" si="7"/>
        <v>1</v>
      </c>
      <c r="M25" s="26">
        <f t="shared" si="7"/>
        <v>247600</v>
      </c>
      <c r="N25" s="47">
        <f t="shared" si="7"/>
        <v>619</v>
      </c>
      <c r="O25" s="48">
        <f>VLOOKUP($A25,'[1]11.1.2022 for 2023-24 stop gap'!$A$3:$K$424,11,FALSE)</f>
        <v>0</v>
      </c>
      <c r="P25" s="47">
        <f t="shared" si="8"/>
        <v>0</v>
      </c>
      <c r="Q25" s="26">
        <f t="shared" si="9"/>
        <v>0</v>
      </c>
      <c r="R25" s="45">
        <f t="shared" si="10"/>
        <v>0</v>
      </c>
      <c r="S25" s="26">
        <f t="shared" si="11"/>
        <v>247600</v>
      </c>
      <c r="T25" s="43">
        <f t="shared" si="12"/>
        <v>247432</v>
      </c>
      <c r="U25" s="43">
        <f t="shared" si="13"/>
        <v>247432</v>
      </c>
      <c r="V25" s="43">
        <f t="shared" si="14"/>
        <v>235060</v>
      </c>
      <c r="W25" s="43">
        <f t="shared" si="15"/>
        <v>12372</v>
      </c>
      <c r="X25" s="26">
        <f t="shared" si="16"/>
        <v>247432</v>
      </c>
      <c r="Y25" s="26">
        <f t="shared" si="17"/>
        <v>0</v>
      </c>
    </row>
    <row r="26" spans="1:25" x14ac:dyDescent="0.35">
      <c r="A26" s="23">
        <v>280</v>
      </c>
      <c r="B26" s="44" t="s">
        <v>199</v>
      </c>
      <c r="C26" s="45">
        <f>VLOOKUP(A26,[1]Membership!$A$3:$BE$524,57,FALSE)</f>
        <v>2807</v>
      </c>
      <c r="D26" s="46">
        <f>VLOOKUP(A26,'[1]Geo Area'!$B$1:$G$422,6,FALSE)</f>
        <v>158.03591660102799</v>
      </c>
      <c r="E26" s="46">
        <f t="shared" si="0"/>
        <v>17.761785171192795</v>
      </c>
      <c r="F26" s="47">
        <f t="shared" si="2"/>
        <v>0</v>
      </c>
      <c r="G26" s="26">
        <f t="shared" si="3"/>
        <v>0</v>
      </c>
      <c r="H26" s="45">
        <f t="shared" si="1"/>
        <v>0</v>
      </c>
      <c r="I26" s="47">
        <f t="shared" si="4"/>
        <v>0</v>
      </c>
      <c r="J26" s="26">
        <f t="shared" si="5"/>
        <v>0</v>
      </c>
      <c r="K26" s="45">
        <f t="shared" si="6"/>
        <v>0</v>
      </c>
      <c r="L26" s="47">
        <f t="shared" si="7"/>
        <v>0</v>
      </c>
      <c r="M26" s="26">
        <f t="shared" si="7"/>
        <v>0</v>
      </c>
      <c r="N26" s="47">
        <f t="shared" si="7"/>
        <v>0</v>
      </c>
      <c r="O26" s="48">
        <f>VLOOKUP($A26,'[1]11.1.2022 for 2023-24 stop gap'!$A$3:$K$424,11,FALSE)</f>
        <v>0</v>
      </c>
      <c r="P26" s="47">
        <f t="shared" si="8"/>
        <v>0</v>
      </c>
      <c r="Q26" s="26">
        <f t="shared" si="9"/>
        <v>0</v>
      </c>
      <c r="R26" s="45">
        <f t="shared" si="10"/>
        <v>0</v>
      </c>
      <c r="S26" s="26">
        <f t="shared" si="11"/>
        <v>0</v>
      </c>
      <c r="T26" s="43">
        <f t="shared" si="12"/>
        <v>0</v>
      </c>
      <c r="U26" s="43">
        <f t="shared" si="13"/>
        <v>0</v>
      </c>
      <c r="V26" s="43">
        <f t="shared" si="14"/>
        <v>0</v>
      </c>
      <c r="W26" s="43">
        <f t="shared" si="15"/>
        <v>0</v>
      </c>
      <c r="X26" s="26">
        <f t="shared" si="16"/>
        <v>0</v>
      </c>
      <c r="Y26" s="26">
        <f t="shared" si="17"/>
        <v>0</v>
      </c>
    </row>
    <row r="27" spans="1:25" x14ac:dyDescent="0.35">
      <c r="A27" s="23">
        <v>287</v>
      </c>
      <c r="B27" s="44" t="s">
        <v>14</v>
      </c>
      <c r="C27" s="45">
        <f>VLOOKUP(A27,[1]Membership!$A$3:$BE$524,57,FALSE)</f>
        <v>416</v>
      </c>
      <c r="D27" s="46">
        <f>VLOOKUP(A27,'[1]Geo Area'!$B$1:$G$422,6,FALSE)</f>
        <v>67.130997643572698</v>
      </c>
      <c r="E27" s="46">
        <f t="shared" si="0"/>
        <v>6.1968392337727902</v>
      </c>
      <c r="F27" s="47">
        <f t="shared" si="2"/>
        <v>1</v>
      </c>
      <c r="G27" s="26">
        <f t="shared" si="3"/>
        <v>166400</v>
      </c>
      <c r="H27" s="45">
        <f t="shared" si="1"/>
        <v>416</v>
      </c>
      <c r="I27" s="47">
        <f t="shared" si="4"/>
        <v>0</v>
      </c>
      <c r="J27" s="26">
        <f t="shared" si="5"/>
        <v>0</v>
      </c>
      <c r="K27" s="45">
        <f t="shared" si="6"/>
        <v>0</v>
      </c>
      <c r="L27" s="47">
        <f t="shared" si="7"/>
        <v>1</v>
      </c>
      <c r="M27" s="26">
        <f t="shared" si="7"/>
        <v>166400</v>
      </c>
      <c r="N27" s="47">
        <f t="shared" si="7"/>
        <v>416</v>
      </c>
      <c r="O27" s="48">
        <f>VLOOKUP($A27,'[1]11.1.2022 for 2023-24 stop gap'!$A$3:$K$424,11,FALSE)</f>
        <v>0</v>
      </c>
      <c r="P27" s="47">
        <f t="shared" si="8"/>
        <v>0</v>
      </c>
      <c r="Q27" s="26">
        <f t="shared" si="9"/>
        <v>0</v>
      </c>
      <c r="R27" s="45">
        <f t="shared" si="10"/>
        <v>0</v>
      </c>
      <c r="S27" s="26">
        <f t="shared" si="11"/>
        <v>166400</v>
      </c>
      <c r="T27" s="43">
        <f t="shared" si="12"/>
        <v>166287</v>
      </c>
      <c r="U27" s="43">
        <f t="shared" si="13"/>
        <v>166287</v>
      </c>
      <c r="V27" s="43">
        <f t="shared" si="14"/>
        <v>157973</v>
      </c>
      <c r="W27" s="43">
        <f t="shared" si="15"/>
        <v>8314</v>
      </c>
      <c r="X27" s="26">
        <f t="shared" si="16"/>
        <v>166287</v>
      </c>
      <c r="Y27" s="26">
        <f t="shared" si="17"/>
        <v>0</v>
      </c>
    </row>
    <row r="28" spans="1:25" x14ac:dyDescent="0.35">
      <c r="A28" s="23">
        <v>308</v>
      </c>
      <c r="B28" s="44" t="s">
        <v>200</v>
      </c>
      <c r="C28" s="45">
        <f>VLOOKUP(A28,[1]Membership!$A$3:$BE$524,57,FALSE)</f>
        <v>1320</v>
      </c>
      <c r="D28" s="46">
        <f>VLOOKUP(A28,'[1]Geo Area'!$B$1:$G$422,6,FALSE)</f>
        <v>180.950076647207</v>
      </c>
      <c r="E28" s="46">
        <f t="shared" si="0"/>
        <v>7.2948297367873733</v>
      </c>
      <c r="F28" s="47">
        <f t="shared" si="2"/>
        <v>0</v>
      </c>
      <c r="G28" s="26">
        <f t="shared" si="3"/>
        <v>0</v>
      </c>
      <c r="H28" s="45">
        <f t="shared" si="1"/>
        <v>0</v>
      </c>
      <c r="I28" s="47">
        <f t="shared" si="4"/>
        <v>0</v>
      </c>
      <c r="J28" s="26">
        <f t="shared" si="5"/>
        <v>0</v>
      </c>
      <c r="K28" s="45">
        <f t="shared" si="6"/>
        <v>0</v>
      </c>
      <c r="L28" s="47">
        <f t="shared" si="7"/>
        <v>0</v>
      </c>
      <c r="M28" s="26">
        <f t="shared" si="7"/>
        <v>0</v>
      </c>
      <c r="N28" s="47">
        <f t="shared" si="7"/>
        <v>0</v>
      </c>
      <c r="O28" s="48">
        <f>VLOOKUP($A28,'[1]11.1.2022 for 2023-24 stop gap'!$A$3:$K$424,11,FALSE)</f>
        <v>0</v>
      </c>
      <c r="P28" s="47">
        <f t="shared" si="8"/>
        <v>0</v>
      </c>
      <c r="Q28" s="26">
        <f t="shared" si="9"/>
        <v>0</v>
      </c>
      <c r="R28" s="45">
        <f t="shared" si="10"/>
        <v>0</v>
      </c>
      <c r="S28" s="26">
        <f t="shared" si="11"/>
        <v>0</v>
      </c>
      <c r="T28" s="43">
        <f t="shared" si="12"/>
        <v>0</v>
      </c>
      <c r="U28" s="43">
        <f t="shared" si="13"/>
        <v>0</v>
      </c>
      <c r="V28" s="43">
        <f t="shared" si="14"/>
        <v>0</v>
      </c>
      <c r="W28" s="43">
        <f t="shared" si="15"/>
        <v>0</v>
      </c>
      <c r="X28" s="26">
        <f t="shared" si="16"/>
        <v>0</v>
      </c>
      <c r="Y28" s="26">
        <f t="shared" si="17"/>
        <v>0</v>
      </c>
    </row>
    <row r="29" spans="1:25" x14ac:dyDescent="0.35">
      <c r="A29" s="23">
        <v>315</v>
      </c>
      <c r="B29" s="44" t="s">
        <v>15</v>
      </c>
      <c r="C29" s="45">
        <f>VLOOKUP(A29,[1]Membership!$A$3:$BE$524,57,FALSE)</f>
        <v>452</v>
      </c>
      <c r="D29" s="46">
        <f>VLOOKUP(A29,'[1]Geo Area'!$B$1:$G$422,6,FALSE)</f>
        <v>216.76787782289099</v>
      </c>
      <c r="E29" s="46">
        <f t="shared" si="0"/>
        <v>2.0851797994226069</v>
      </c>
      <c r="F29" s="47">
        <f t="shared" si="2"/>
        <v>1</v>
      </c>
      <c r="G29" s="26">
        <f t="shared" si="3"/>
        <v>180800</v>
      </c>
      <c r="H29" s="45">
        <f t="shared" si="1"/>
        <v>452</v>
      </c>
      <c r="I29" s="47">
        <f t="shared" si="4"/>
        <v>0</v>
      </c>
      <c r="J29" s="26">
        <f t="shared" si="5"/>
        <v>0</v>
      </c>
      <c r="K29" s="45">
        <f t="shared" si="6"/>
        <v>0</v>
      </c>
      <c r="L29" s="47">
        <f t="shared" si="7"/>
        <v>1</v>
      </c>
      <c r="M29" s="26">
        <f t="shared" si="7"/>
        <v>180800</v>
      </c>
      <c r="N29" s="47">
        <f t="shared" si="7"/>
        <v>452</v>
      </c>
      <c r="O29" s="48">
        <f>VLOOKUP($A29,'[1]11.1.2022 for 2023-24 stop gap'!$A$3:$K$424,11,FALSE)</f>
        <v>0</v>
      </c>
      <c r="P29" s="47">
        <f t="shared" si="8"/>
        <v>0</v>
      </c>
      <c r="Q29" s="26">
        <f t="shared" si="9"/>
        <v>0</v>
      </c>
      <c r="R29" s="45">
        <f t="shared" si="10"/>
        <v>0</v>
      </c>
      <c r="S29" s="26">
        <f t="shared" si="11"/>
        <v>180800</v>
      </c>
      <c r="T29" s="43">
        <f t="shared" si="12"/>
        <v>180677</v>
      </c>
      <c r="U29" s="43">
        <f t="shared" si="13"/>
        <v>180677</v>
      </c>
      <c r="V29" s="43">
        <f t="shared" si="14"/>
        <v>171643</v>
      </c>
      <c r="W29" s="43">
        <f t="shared" si="15"/>
        <v>9034</v>
      </c>
      <c r="X29" s="26">
        <f t="shared" si="16"/>
        <v>180677</v>
      </c>
      <c r="Y29" s="26">
        <f t="shared" si="17"/>
        <v>0</v>
      </c>
    </row>
    <row r="30" spans="1:25" x14ac:dyDescent="0.35">
      <c r="A30" s="23">
        <v>336</v>
      </c>
      <c r="B30" s="44" t="s">
        <v>415</v>
      </c>
      <c r="C30" s="45">
        <f>VLOOKUP(A30,[1]Membership!$A$3:$BE$524,57,FALSE)</f>
        <v>3190</v>
      </c>
      <c r="D30" s="46">
        <f>VLOOKUP(A30,'[1]Geo Area'!$B$1:$G$422,6,FALSE)</f>
        <v>116.748554044366</v>
      </c>
      <c r="E30" s="46">
        <f t="shared" si="0"/>
        <v>27.323678876466065</v>
      </c>
      <c r="F30" s="47">
        <f t="shared" si="2"/>
        <v>0</v>
      </c>
      <c r="G30" s="26">
        <f t="shared" si="3"/>
        <v>0</v>
      </c>
      <c r="H30" s="45">
        <f t="shared" si="1"/>
        <v>0</v>
      </c>
      <c r="I30" s="47">
        <f t="shared" si="4"/>
        <v>0</v>
      </c>
      <c r="J30" s="26">
        <f t="shared" si="5"/>
        <v>0</v>
      </c>
      <c r="K30" s="45">
        <f t="shared" si="6"/>
        <v>0</v>
      </c>
      <c r="L30" s="47">
        <f t="shared" si="7"/>
        <v>0</v>
      </c>
      <c r="M30" s="26">
        <f t="shared" si="7"/>
        <v>0</v>
      </c>
      <c r="N30" s="47">
        <f t="shared" si="7"/>
        <v>0</v>
      </c>
      <c r="O30" s="48">
        <f>VLOOKUP($A30,'[1]11.1.2022 for 2023-24 stop gap'!$A$3:$K$424,11,FALSE)</f>
        <v>0</v>
      </c>
      <c r="P30" s="47">
        <f t="shared" si="8"/>
        <v>0</v>
      </c>
      <c r="Q30" s="26">
        <f t="shared" si="9"/>
        <v>0</v>
      </c>
      <c r="R30" s="45">
        <f t="shared" si="10"/>
        <v>0</v>
      </c>
      <c r="S30" s="26">
        <f t="shared" si="11"/>
        <v>0</v>
      </c>
      <c r="T30" s="43">
        <f t="shared" si="12"/>
        <v>0</v>
      </c>
      <c r="U30" s="43">
        <f t="shared" si="13"/>
        <v>0</v>
      </c>
      <c r="V30" s="43">
        <f t="shared" si="14"/>
        <v>0</v>
      </c>
      <c r="W30" s="43">
        <f t="shared" si="15"/>
        <v>0</v>
      </c>
      <c r="X30" s="26">
        <f t="shared" si="16"/>
        <v>0</v>
      </c>
      <c r="Y30" s="26">
        <f t="shared" si="17"/>
        <v>0</v>
      </c>
    </row>
    <row r="31" spans="1:25" x14ac:dyDescent="0.35">
      <c r="A31" s="23">
        <v>350</v>
      </c>
      <c r="B31" s="44" t="s">
        <v>201</v>
      </c>
      <c r="C31" s="45">
        <f>VLOOKUP(A31,[1]Membership!$A$3:$BE$524,57,FALSE)</f>
        <v>941</v>
      </c>
      <c r="D31" s="46">
        <f>VLOOKUP(A31,'[1]Geo Area'!$B$1:$G$422,6,FALSE)</f>
        <v>71.588351594603907</v>
      </c>
      <c r="E31" s="46">
        <f t="shared" si="0"/>
        <v>13.144596558512314</v>
      </c>
      <c r="F31" s="47">
        <f t="shared" si="2"/>
        <v>0</v>
      </c>
      <c r="G31" s="26">
        <f t="shared" si="3"/>
        <v>0</v>
      </c>
      <c r="H31" s="45">
        <f t="shared" si="1"/>
        <v>0</v>
      </c>
      <c r="I31" s="47">
        <f t="shared" si="4"/>
        <v>0</v>
      </c>
      <c r="J31" s="26">
        <f t="shared" si="5"/>
        <v>0</v>
      </c>
      <c r="K31" s="45">
        <f t="shared" si="6"/>
        <v>0</v>
      </c>
      <c r="L31" s="47">
        <f t="shared" si="7"/>
        <v>0</v>
      </c>
      <c r="M31" s="26">
        <f t="shared" si="7"/>
        <v>0</v>
      </c>
      <c r="N31" s="47">
        <f t="shared" si="7"/>
        <v>0</v>
      </c>
      <c r="O31" s="48">
        <f>VLOOKUP($A31,'[1]11.1.2022 for 2023-24 stop gap'!$A$3:$K$424,11,FALSE)</f>
        <v>0</v>
      </c>
      <c r="P31" s="47">
        <f t="shared" si="8"/>
        <v>0</v>
      </c>
      <c r="Q31" s="26">
        <f t="shared" si="9"/>
        <v>0</v>
      </c>
      <c r="R31" s="45">
        <f t="shared" si="10"/>
        <v>0</v>
      </c>
      <c r="S31" s="26">
        <f t="shared" si="11"/>
        <v>0</v>
      </c>
      <c r="T31" s="43">
        <f t="shared" si="12"/>
        <v>0</v>
      </c>
      <c r="U31" s="43">
        <f t="shared" si="13"/>
        <v>0</v>
      </c>
      <c r="V31" s="43">
        <f t="shared" si="14"/>
        <v>0</v>
      </c>
      <c r="W31" s="43">
        <f t="shared" si="15"/>
        <v>0</v>
      </c>
      <c r="X31" s="26">
        <f t="shared" si="16"/>
        <v>0</v>
      </c>
      <c r="Y31" s="26">
        <f t="shared" si="17"/>
        <v>0</v>
      </c>
    </row>
    <row r="32" spans="1:25" x14ac:dyDescent="0.35">
      <c r="A32" s="23">
        <v>364</v>
      </c>
      <c r="B32" s="44" t="s">
        <v>16</v>
      </c>
      <c r="C32" s="45">
        <f>VLOOKUP(A32,[1]Membership!$A$3:$BE$524,57,FALSE)</f>
        <v>363</v>
      </c>
      <c r="D32" s="46">
        <f>VLOOKUP(A32,'[1]Geo Area'!$B$1:$G$422,6,FALSE)</f>
        <v>101.32654750362001</v>
      </c>
      <c r="E32" s="46">
        <f t="shared" si="0"/>
        <v>3.5824767441822827</v>
      </c>
      <c r="F32" s="47">
        <f t="shared" si="2"/>
        <v>1</v>
      </c>
      <c r="G32" s="26">
        <f t="shared" si="3"/>
        <v>145200</v>
      </c>
      <c r="H32" s="45">
        <f t="shared" si="1"/>
        <v>363</v>
      </c>
      <c r="I32" s="47">
        <f t="shared" si="4"/>
        <v>0</v>
      </c>
      <c r="J32" s="26">
        <f t="shared" si="5"/>
        <v>0</v>
      </c>
      <c r="K32" s="45">
        <f t="shared" si="6"/>
        <v>0</v>
      </c>
      <c r="L32" s="47">
        <f t="shared" si="7"/>
        <v>1</v>
      </c>
      <c r="M32" s="26">
        <f t="shared" si="7"/>
        <v>145200</v>
      </c>
      <c r="N32" s="47">
        <f t="shared" si="7"/>
        <v>363</v>
      </c>
      <c r="O32" s="48">
        <f>VLOOKUP($A32,'[1]11.1.2022 for 2023-24 stop gap'!$A$3:$K$424,11,FALSE)</f>
        <v>0</v>
      </c>
      <c r="P32" s="47">
        <f t="shared" si="8"/>
        <v>0</v>
      </c>
      <c r="Q32" s="26">
        <f t="shared" si="9"/>
        <v>0</v>
      </c>
      <c r="R32" s="45">
        <f t="shared" si="10"/>
        <v>0</v>
      </c>
      <c r="S32" s="26">
        <f t="shared" si="11"/>
        <v>145200</v>
      </c>
      <c r="T32" s="43">
        <f t="shared" si="12"/>
        <v>145101</v>
      </c>
      <c r="U32" s="43">
        <f t="shared" si="13"/>
        <v>145101</v>
      </c>
      <c r="V32" s="43">
        <f t="shared" si="14"/>
        <v>137846</v>
      </c>
      <c r="W32" s="43">
        <f t="shared" si="15"/>
        <v>7255</v>
      </c>
      <c r="X32" s="26">
        <f t="shared" si="16"/>
        <v>145101</v>
      </c>
      <c r="Y32" s="26">
        <f t="shared" si="17"/>
        <v>0</v>
      </c>
    </row>
    <row r="33" spans="1:25" x14ac:dyDescent="0.35">
      <c r="A33" s="23">
        <v>413</v>
      </c>
      <c r="B33" s="44" t="s">
        <v>202</v>
      </c>
      <c r="C33" s="45">
        <f>VLOOKUP(A33,[1]Membership!$A$3:$BE$524,57,FALSE)</f>
        <v>5877</v>
      </c>
      <c r="D33" s="46">
        <f>VLOOKUP(A33,'[1]Geo Area'!$B$1:$G$422,6,FALSE)</f>
        <v>17.5406813984428</v>
      </c>
      <c r="E33" s="46">
        <f t="shared" si="0"/>
        <v>335.04969769998439</v>
      </c>
      <c r="F33" s="47">
        <f t="shared" si="2"/>
        <v>0</v>
      </c>
      <c r="G33" s="26">
        <f t="shared" si="3"/>
        <v>0</v>
      </c>
      <c r="H33" s="45">
        <f t="shared" si="1"/>
        <v>0</v>
      </c>
      <c r="I33" s="47">
        <f t="shared" si="4"/>
        <v>0</v>
      </c>
      <c r="J33" s="26">
        <f t="shared" si="5"/>
        <v>0</v>
      </c>
      <c r="K33" s="45">
        <f t="shared" si="6"/>
        <v>0</v>
      </c>
      <c r="L33" s="47">
        <f t="shared" si="7"/>
        <v>0</v>
      </c>
      <c r="M33" s="26">
        <f t="shared" si="7"/>
        <v>0</v>
      </c>
      <c r="N33" s="47">
        <f t="shared" si="7"/>
        <v>0</v>
      </c>
      <c r="O33" s="48">
        <f>VLOOKUP($A33,'[1]11.1.2022 for 2023-24 stop gap'!$A$3:$K$424,11,FALSE)</f>
        <v>0</v>
      </c>
      <c r="P33" s="47">
        <f t="shared" si="8"/>
        <v>0</v>
      </c>
      <c r="Q33" s="26">
        <f t="shared" si="9"/>
        <v>0</v>
      </c>
      <c r="R33" s="45">
        <f t="shared" si="10"/>
        <v>0</v>
      </c>
      <c r="S33" s="26">
        <f t="shared" si="11"/>
        <v>0</v>
      </c>
      <c r="T33" s="43">
        <f t="shared" si="12"/>
        <v>0</v>
      </c>
      <c r="U33" s="43">
        <f t="shared" si="13"/>
        <v>0</v>
      </c>
      <c r="V33" s="43">
        <f t="shared" si="14"/>
        <v>0</v>
      </c>
      <c r="W33" s="43">
        <f t="shared" si="15"/>
        <v>0</v>
      </c>
      <c r="X33" s="26">
        <f t="shared" si="16"/>
        <v>0</v>
      </c>
      <c r="Y33" s="26">
        <f t="shared" si="17"/>
        <v>0</v>
      </c>
    </row>
    <row r="34" spans="1:25" x14ac:dyDescent="0.35">
      <c r="A34" s="23">
        <v>422</v>
      </c>
      <c r="B34" s="44" t="s">
        <v>203</v>
      </c>
      <c r="C34" s="45">
        <f>VLOOKUP(A34,[1]Membership!$A$3:$BE$524,57,FALSE)</f>
        <v>1218</v>
      </c>
      <c r="D34" s="46">
        <f>VLOOKUP(A34,'[1]Geo Area'!$B$1:$G$422,6,FALSE)</f>
        <v>30.1138637060706</v>
      </c>
      <c r="E34" s="46">
        <f t="shared" si="0"/>
        <v>40.446487102698335</v>
      </c>
      <c r="F34" s="47">
        <f t="shared" si="2"/>
        <v>0</v>
      </c>
      <c r="G34" s="26">
        <f t="shared" si="3"/>
        <v>0</v>
      </c>
      <c r="H34" s="45">
        <f t="shared" si="1"/>
        <v>0</v>
      </c>
      <c r="I34" s="47">
        <f t="shared" si="4"/>
        <v>0</v>
      </c>
      <c r="J34" s="26">
        <f t="shared" si="5"/>
        <v>0</v>
      </c>
      <c r="K34" s="45">
        <f t="shared" si="6"/>
        <v>0</v>
      </c>
      <c r="L34" s="47">
        <f t="shared" si="7"/>
        <v>0</v>
      </c>
      <c r="M34" s="26">
        <f t="shared" si="7"/>
        <v>0</v>
      </c>
      <c r="N34" s="47">
        <f t="shared" si="7"/>
        <v>0</v>
      </c>
      <c r="O34" s="48">
        <f>VLOOKUP($A34,'[1]11.1.2022 for 2023-24 stop gap'!$A$3:$K$424,11,FALSE)</f>
        <v>0</v>
      </c>
      <c r="P34" s="47">
        <f t="shared" si="8"/>
        <v>0</v>
      </c>
      <c r="Q34" s="26">
        <f t="shared" si="9"/>
        <v>0</v>
      </c>
      <c r="R34" s="45">
        <f t="shared" si="10"/>
        <v>0</v>
      </c>
      <c r="S34" s="26">
        <f t="shared" si="11"/>
        <v>0</v>
      </c>
      <c r="T34" s="43">
        <f t="shared" si="12"/>
        <v>0</v>
      </c>
      <c r="U34" s="43">
        <f t="shared" si="13"/>
        <v>0</v>
      </c>
      <c r="V34" s="43">
        <f t="shared" si="14"/>
        <v>0</v>
      </c>
      <c r="W34" s="43">
        <f t="shared" si="15"/>
        <v>0</v>
      </c>
      <c r="X34" s="26">
        <f t="shared" si="16"/>
        <v>0</v>
      </c>
      <c r="Y34" s="26">
        <f t="shared" si="17"/>
        <v>0</v>
      </c>
    </row>
    <row r="35" spans="1:25" x14ac:dyDescent="0.35">
      <c r="A35" s="23">
        <v>427</v>
      </c>
      <c r="B35" s="44" t="s">
        <v>17</v>
      </c>
      <c r="C35" s="45">
        <f>VLOOKUP(A35,[1]Membership!$A$3:$BE$524,57,FALSE)</f>
        <v>257</v>
      </c>
      <c r="D35" s="46">
        <f>VLOOKUP(A35,'[1]Geo Area'!$B$1:$G$422,6,FALSE)</f>
        <v>32.440788476061996</v>
      </c>
      <c r="E35" s="46">
        <f t="shared" si="0"/>
        <v>7.9221255731697111</v>
      </c>
      <c r="F35" s="47">
        <f t="shared" si="2"/>
        <v>1</v>
      </c>
      <c r="G35" s="26">
        <f t="shared" si="3"/>
        <v>102800</v>
      </c>
      <c r="H35" s="45">
        <f t="shared" si="1"/>
        <v>257</v>
      </c>
      <c r="I35" s="47">
        <f t="shared" si="4"/>
        <v>0</v>
      </c>
      <c r="J35" s="26">
        <f t="shared" si="5"/>
        <v>0</v>
      </c>
      <c r="K35" s="45">
        <f t="shared" si="6"/>
        <v>0</v>
      </c>
      <c r="L35" s="47">
        <f t="shared" si="7"/>
        <v>1</v>
      </c>
      <c r="M35" s="26">
        <f t="shared" si="7"/>
        <v>102800</v>
      </c>
      <c r="N35" s="47">
        <f t="shared" si="7"/>
        <v>257</v>
      </c>
      <c r="O35" s="48">
        <f>VLOOKUP($A35,'[1]11.1.2022 for 2023-24 stop gap'!$A$3:$K$424,11,FALSE)</f>
        <v>0</v>
      </c>
      <c r="P35" s="47">
        <f t="shared" si="8"/>
        <v>0</v>
      </c>
      <c r="Q35" s="26">
        <f t="shared" si="9"/>
        <v>0</v>
      </c>
      <c r="R35" s="45">
        <f t="shared" si="10"/>
        <v>0</v>
      </c>
      <c r="S35" s="26">
        <f t="shared" si="11"/>
        <v>102800</v>
      </c>
      <c r="T35" s="43">
        <f t="shared" si="12"/>
        <v>102730</v>
      </c>
      <c r="U35" s="43">
        <f t="shared" si="13"/>
        <v>102730</v>
      </c>
      <c r="V35" s="43">
        <f t="shared" si="14"/>
        <v>97594</v>
      </c>
      <c r="W35" s="43">
        <f t="shared" si="15"/>
        <v>5136</v>
      </c>
      <c r="X35" s="26">
        <f t="shared" si="16"/>
        <v>102730</v>
      </c>
      <c r="Y35" s="26">
        <f t="shared" si="17"/>
        <v>0</v>
      </c>
    </row>
    <row r="36" spans="1:25" x14ac:dyDescent="0.35">
      <c r="A36" s="23">
        <v>434</v>
      </c>
      <c r="B36" s="44" t="s">
        <v>204</v>
      </c>
      <c r="C36" s="45">
        <f>VLOOKUP(A36,[1]Membership!$A$3:$BE$524,57,FALSE)</f>
        <v>1422</v>
      </c>
      <c r="D36" s="46">
        <f>VLOOKUP(A36,'[1]Geo Area'!$B$1:$G$422,6,FALSE)</f>
        <v>206.23747537822501</v>
      </c>
      <c r="E36" s="46">
        <f t="shared" si="0"/>
        <v>6.8949641542699842</v>
      </c>
      <c r="F36" s="47">
        <f t="shared" si="2"/>
        <v>0</v>
      </c>
      <c r="G36" s="26">
        <f t="shared" si="3"/>
        <v>0</v>
      </c>
      <c r="H36" s="45">
        <f t="shared" si="1"/>
        <v>0</v>
      </c>
      <c r="I36" s="47">
        <f t="shared" si="4"/>
        <v>0</v>
      </c>
      <c r="J36" s="26">
        <f t="shared" si="5"/>
        <v>0</v>
      </c>
      <c r="K36" s="45">
        <f t="shared" si="6"/>
        <v>0</v>
      </c>
      <c r="L36" s="47">
        <f t="shared" si="7"/>
        <v>0</v>
      </c>
      <c r="M36" s="26">
        <f t="shared" si="7"/>
        <v>0</v>
      </c>
      <c r="N36" s="47">
        <f t="shared" si="7"/>
        <v>0</v>
      </c>
      <c r="O36" s="48">
        <f>VLOOKUP($A36,'[1]11.1.2022 for 2023-24 stop gap'!$A$3:$K$424,11,FALSE)</f>
        <v>0</v>
      </c>
      <c r="P36" s="47">
        <f t="shared" si="8"/>
        <v>0</v>
      </c>
      <c r="Q36" s="26">
        <f t="shared" si="9"/>
        <v>0</v>
      </c>
      <c r="R36" s="45">
        <f t="shared" si="10"/>
        <v>0</v>
      </c>
      <c r="S36" s="26">
        <f t="shared" si="11"/>
        <v>0</v>
      </c>
      <c r="T36" s="43">
        <f t="shared" si="12"/>
        <v>0</v>
      </c>
      <c r="U36" s="43">
        <f t="shared" si="13"/>
        <v>0</v>
      </c>
      <c r="V36" s="43">
        <f t="shared" si="14"/>
        <v>0</v>
      </c>
      <c r="W36" s="43">
        <f t="shared" si="15"/>
        <v>0</v>
      </c>
      <c r="X36" s="26">
        <f t="shared" si="16"/>
        <v>0</v>
      </c>
      <c r="Y36" s="26">
        <f t="shared" si="17"/>
        <v>0</v>
      </c>
    </row>
    <row r="37" spans="1:25" x14ac:dyDescent="0.35">
      <c r="A37" s="23">
        <v>441</v>
      </c>
      <c r="B37" s="44" t="s">
        <v>18</v>
      </c>
      <c r="C37" s="45">
        <f>VLOOKUP(A37,[1]Membership!$A$3:$BE$524,57,FALSE)</f>
        <v>203</v>
      </c>
      <c r="D37" s="46">
        <f>VLOOKUP(A37,'[1]Geo Area'!$B$1:$G$422,6,FALSE)</f>
        <v>231.42706346111601</v>
      </c>
      <c r="E37" s="46">
        <f t="shared" si="0"/>
        <v>0.87716620936214629</v>
      </c>
      <c r="F37" s="47">
        <f t="shared" si="2"/>
        <v>1</v>
      </c>
      <c r="G37" s="26">
        <f t="shared" si="3"/>
        <v>81200</v>
      </c>
      <c r="H37" s="45">
        <f t="shared" si="1"/>
        <v>203</v>
      </c>
      <c r="I37" s="47">
        <f t="shared" si="4"/>
        <v>0</v>
      </c>
      <c r="J37" s="26">
        <f t="shared" si="5"/>
        <v>0</v>
      </c>
      <c r="K37" s="45">
        <f t="shared" si="6"/>
        <v>0</v>
      </c>
      <c r="L37" s="47">
        <f t="shared" si="7"/>
        <v>1</v>
      </c>
      <c r="M37" s="26">
        <f t="shared" si="7"/>
        <v>81200</v>
      </c>
      <c r="N37" s="47">
        <f t="shared" si="7"/>
        <v>203</v>
      </c>
      <c r="O37" s="48">
        <f>VLOOKUP($A37,'[1]11.1.2022 for 2023-24 stop gap'!$A$3:$K$424,11,FALSE)</f>
        <v>0</v>
      </c>
      <c r="P37" s="47">
        <f t="shared" si="8"/>
        <v>0</v>
      </c>
      <c r="Q37" s="26">
        <f t="shared" si="9"/>
        <v>0</v>
      </c>
      <c r="R37" s="45">
        <f t="shared" si="10"/>
        <v>0</v>
      </c>
      <c r="S37" s="26">
        <f t="shared" si="11"/>
        <v>81200</v>
      </c>
      <c r="T37" s="43">
        <f t="shared" si="12"/>
        <v>81145</v>
      </c>
      <c r="U37" s="43">
        <f t="shared" si="13"/>
        <v>81145</v>
      </c>
      <c r="V37" s="43">
        <f t="shared" si="14"/>
        <v>77088</v>
      </c>
      <c r="W37" s="43">
        <f t="shared" si="15"/>
        <v>4057</v>
      </c>
      <c r="X37" s="26">
        <f t="shared" si="16"/>
        <v>81145</v>
      </c>
      <c r="Y37" s="26">
        <f t="shared" si="17"/>
        <v>0</v>
      </c>
    </row>
    <row r="38" spans="1:25" x14ac:dyDescent="0.35">
      <c r="A38" s="23">
        <v>469</v>
      </c>
      <c r="B38" s="44" t="s">
        <v>19</v>
      </c>
      <c r="C38" s="45">
        <f>VLOOKUP(A38,[1]Membership!$A$3:$BE$524,57,FALSE)</f>
        <v>786</v>
      </c>
      <c r="D38" s="46">
        <f>VLOOKUP(A38,'[1]Geo Area'!$B$1:$G$422,6,FALSE)</f>
        <v>104.296423775292</v>
      </c>
      <c r="E38" s="46">
        <f t="shared" si="0"/>
        <v>7.5362123795677523</v>
      </c>
      <c r="F38" s="47">
        <f t="shared" si="2"/>
        <v>0</v>
      </c>
      <c r="G38" s="26">
        <f t="shared" si="3"/>
        <v>0</v>
      </c>
      <c r="H38" s="45">
        <f t="shared" si="1"/>
        <v>0</v>
      </c>
      <c r="I38" s="47">
        <f t="shared" si="4"/>
        <v>1</v>
      </c>
      <c r="J38" s="26">
        <f t="shared" si="5"/>
        <v>78600</v>
      </c>
      <c r="K38" s="45">
        <f t="shared" si="6"/>
        <v>786</v>
      </c>
      <c r="L38" s="47">
        <f t="shared" si="7"/>
        <v>1</v>
      </c>
      <c r="M38" s="26">
        <f t="shared" si="7"/>
        <v>78600</v>
      </c>
      <c r="N38" s="47">
        <f t="shared" si="7"/>
        <v>786</v>
      </c>
      <c r="O38" s="48">
        <f>VLOOKUP($A38,'[1]11.1.2022 for 2023-24 stop gap'!$A$3:$K$424,11,FALSE)</f>
        <v>77100</v>
      </c>
      <c r="P38" s="47">
        <f t="shared" si="8"/>
        <v>0</v>
      </c>
      <c r="Q38" s="26">
        <f t="shared" si="9"/>
        <v>0</v>
      </c>
      <c r="R38" s="45">
        <f t="shared" si="10"/>
        <v>0</v>
      </c>
      <c r="S38" s="26">
        <f t="shared" si="11"/>
        <v>78600</v>
      </c>
      <c r="T38" s="43">
        <f t="shared" si="12"/>
        <v>78547</v>
      </c>
      <c r="U38" s="43">
        <f t="shared" si="13"/>
        <v>78547</v>
      </c>
      <c r="V38" s="43">
        <f t="shared" si="14"/>
        <v>74620</v>
      </c>
      <c r="W38" s="43">
        <f t="shared" si="15"/>
        <v>3927</v>
      </c>
      <c r="X38" s="26">
        <f t="shared" si="16"/>
        <v>78547</v>
      </c>
      <c r="Y38" s="26">
        <f t="shared" si="17"/>
        <v>0</v>
      </c>
    </row>
    <row r="39" spans="1:25" x14ac:dyDescent="0.35">
      <c r="A39" s="23">
        <v>476</v>
      </c>
      <c r="B39" s="44" t="s">
        <v>205</v>
      </c>
      <c r="C39" s="45">
        <f>VLOOKUP(A39,[1]Membership!$A$3:$BE$524,57,FALSE)</f>
        <v>1690</v>
      </c>
      <c r="D39" s="46">
        <f>VLOOKUP(A39,'[1]Geo Area'!$B$1:$G$422,6,FALSE)</f>
        <v>466.35104685270198</v>
      </c>
      <c r="E39" s="46">
        <f t="shared" si="0"/>
        <v>3.6238795032313722</v>
      </c>
      <c r="F39" s="47">
        <f t="shared" si="2"/>
        <v>0</v>
      </c>
      <c r="G39" s="26">
        <f t="shared" si="3"/>
        <v>0</v>
      </c>
      <c r="H39" s="45">
        <f t="shared" si="1"/>
        <v>0</v>
      </c>
      <c r="I39" s="47">
        <f t="shared" si="4"/>
        <v>0</v>
      </c>
      <c r="J39" s="26">
        <f t="shared" si="5"/>
        <v>0</v>
      </c>
      <c r="K39" s="45">
        <f t="shared" si="6"/>
        <v>0</v>
      </c>
      <c r="L39" s="47">
        <f t="shared" si="7"/>
        <v>0</v>
      </c>
      <c r="M39" s="26">
        <f t="shared" si="7"/>
        <v>0</v>
      </c>
      <c r="N39" s="47">
        <f t="shared" si="7"/>
        <v>0</v>
      </c>
      <c r="O39" s="48">
        <f>VLOOKUP($A39,'[1]11.1.2022 for 2023-24 stop gap'!$A$3:$K$424,11,FALSE)</f>
        <v>0</v>
      </c>
      <c r="P39" s="47">
        <f t="shared" si="8"/>
        <v>0</v>
      </c>
      <c r="Q39" s="26">
        <f t="shared" si="9"/>
        <v>0</v>
      </c>
      <c r="R39" s="45">
        <f t="shared" si="10"/>
        <v>0</v>
      </c>
      <c r="S39" s="26">
        <f t="shared" si="11"/>
        <v>0</v>
      </c>
      <c r="T39" s="43">
        <f t="shared" si="12"/>
        <v>0</v>
      </c>
      <c r="U39" s="43">
        <f t="shared" si="13"/>
        <v>0</v>
      </c>
      <c r="V39" s="43">
        <f t="shared" si="14"/>
        <v>0</v>
      </c>
      <c r="W39" s="43">
        <f t="shared" si="15"/>
        <v>0</v>
      </c>
      <c r="X39" s="26">
        <f t="shared" si="16"/>
        <v>0</v>
      </c>
      <c r="Y39" s="26">
        <f t="shared" si="17"/>
        <v>0</v>
      </c>
    </row>
    <row r="40" spans="1:25" x14ac:dyDescent="0.35">
      <c r="A40" s="23">
        <v>485</v>
      </c>
      <c r="B40" s="44" t="s">
        <v>20</v>
      </c>
      <c r="C40" s="45">
        <f>VLOOKUP(A40,[1]Membership!$A$3:$BE$524,57,FALSE)</f>
        <v>662</v>
      </c>
      <c r="D40" s="46">
        <f>VLOOKUP(A40,'[1]Geo Area'!$B$1:$G$422,6,FALSE)</f>
        <v>176.07241044108801</v>
      </c>
      <c r="E40" s="46">
        <f t="shared" si="0"/>
        <v>3.7598167614198608</v>
      </c>
      <c r="F40" s="47">
        <f t="shared" si="2"/>
        <v>1</v>
      </c>
      <c r="G40" s="26">
        <f t="shared" si="3"/>
        <v>264800</v>
      </c>
      <c r="H40" s="45">
        <f t="shared" si="1"/>
        <v>662</v>
      </c>
      <c r="I40" s="47">
        <f t="shared" si="4"/>
        <v>0</v>
      </c>
      <c r="J40" s="26">
        <f t="shared" si="5"/>
        <v>0</v>
      </c>
      <c r="K40" s="45">
        <f t="shared" si="6"/>
        <v>0</v>
      </c>
      <c r="L40" s="47">
        <f t="shared" si="7"/>
        <v>1</v>
      </c>
      <c r="M40" s="26">
        <f t="shared" si="7"/>
        <v>264800</v>
      </c>
      <c r="N40" s="47">
        <f t="shared" si="7"/>
        <v>662</v>
      </c>
      <c r="O40" s="48">
        <f>VLOOKUP($A40,'[1]11.1.2022 for 2023-24 stop gap'!$A$3:$K$424,11,FALSE)</f>
        <v>0</v>
      </c>
      <c r="P40" s="47">
        <f t="shared" si="8"/>
        <v>0</v>
      </c>
      <c r="Q40" s="26">
        <f t="shared" si="9"/>
        <v>0</v>
      </c>
      <c r="R40" s="45">
        <f t="shared" si="10"/>
        <v>0</v>
      </c>
      <c r="S40" s="26">
        <f t="shared" si="11"/>
        <v>264800</v>
      </c>
      <c r="T40" s="43">
        <f t="shared" si="12"/>
        <v>264620</v>
      </c>
      <c r="U40" s="43">
        <f t="shared" si="13"/>
        <v>264620</v>
      </c>
      <c r="V40" s="43">
        <f t="shared" si="14"/>
        <v>251389</v>
      </c>
      <c r="W40" s="43">
        <f t="shared" si="15"/>
        <v>13231</v>
      </c>
      <c r="X40" s="26">
        <f t="shared" si="16"/>
        <v>264620</v>
      </c>
      <c r="Y40" s="26">
        <f t="shared" si="17"/>
        <v>0</v>
      </c>
    </row>
    <row r="41" spans="1:25" x14ac:dyDescent="0.35">
      <c r="A41" s="23">
        <v>490</v>
      </c>
      <c r="B41" s="44" t="s">
        <v>21</v>
      </c>
      <c r="C41" s="45">
        <f>VLOOKUP(A41,[1]Membership!$A$3:$BE$524,57,FALSE)</f>
        <v>437</v>
      </c>
      <c r="D41" s="46">
        <f>VLOOKUP(A41,'[1]Geo Area'!$B$1:$G$422,6,FALSE)</f>
        <v>114.376958892133</v>
      </c>
      <c r="E41" s="46">
        <f t="shared" si="0"/>
        <v>3.8206995904841934</v>
      </c>
      <c r="F41" s="47">
        <f t="shared" si="2"/>
        <v>1</v>
      </c>
      <c r="G41" s="26">
        <f t="shared" si="3"/>
        <v>174800</v>
      </c>
      <c r="H41" s="45">
        <f t="shared" si="1"/>
        <v>437</v>
      </c>
      <c r="I41" s="47">
        <f t="shared" si="4"/>
        <v>0</v>
      </c>
      <c r="J41" s="26">
        <f t="shared" si="5"/>
        <v>0</v>
      </c>
      <c r="K41" s="45">
        <f t="shared" si="6"/>
        <v>0</v>
      </c>
      <c r="L41" s="47">
        <f t="shared" si="7"/>
        <v>1</v>
      </c>
      <c r="M41" s="26">
        <f t="shared" si="7"/>
        <v>174800</v>
      </c>
      <c r="N41" s="47">
        <f t="shared" si="7"/>
        <v>437</v>
      </c>
      <c r="O41" s="48">
        <f>VLOOKUP($A41,'[1]11.1.2022 for 2023-24 stop gap'!$A$3:$K$424,11,FALSE)</f>
        <v>0</v>
      </c>
      <c r="P41" s="47">
        <f t="shared" si="8"/>
        <v>0</v>
      </c>
      <c r="Q41" s="26">
        <f t="shared" si="9"/>
        <v>0</v>
      </c>
      <c r="R41" s="45">
        <f t="shared" si="10"/>
        <v>0</v>
      </c>
      <c r="S41" s="26">
        <f t="shared" si="11"/>
        <v>174800</v>
      </c>
      <c r="T41" s="43">
        <f t="shared" si="12"/>
        <v>174681</v>
      </c>
      <c r="U41" s="43">
        <f t="shared" si="13"/>
        <v>174681</v>
      </c>
      <c r="V41" s="43">
        <f t="shared" si="14"/>
        <v>165947</v>
      </c>
      <c r="W41" s="43">
        <f t="shared" si="15"/>
        <v>8734</v>
      </c>
      <c r="X41" s="26">
        <f t="shared" si="16"/>
        <v>174681</v>
      </c>
      <c r="Y41" s="26">
        <f t="shared" si="17"/>
        <v>0</v>
      </c>
    </row>
    <row r="42" spans="1:25" x14ac:dyDescent="0.35">
      <c r="A42" s="23">
        <v>497</v>
      </c>
      <c r="B42" s="44" t="s">
        <v>206</v>
      </c>
      <c r="C42" s="45">
        <f>VLOOKUP(A42,[1]Membership!$A$3:$BE$524,57,FALSE)</f>
        <v>1228</v>
      </c>
      <c r="D42" s="46">
        <f>VLOOKUP(A42,'[1]Geo Area'!$B$1:$G$422,6,FALSE)</f>
        <v>168.749957811081</v>
      </c>
      <c r="E42" s="46">
        <f t="shared" si="0"/>
        <v>7.2770388563579429</v>
      </c>
      <c r="F42" s="47">
        <f t="shared" si="2"/>
        <v>0</v>
      </c>
      <c r="G42" s="26">
        <f t="shared" si="3"/>
        <v>0</v>
      </c>
      <c r="H42" s="45">
        <f t="shared" si="1"/>
        <v>0</v>
      </c>
      <c r="I42" s="47">
        <f t="shared" si="4"/>
        <v>0</v>
      </c>
      <c r="J42" s="26">
        <f t="shared" si="5"/>
        <v>0</v>
      </c>
      <c r="K42" s="45">
        <f t="shared" si="6"/>
        <v>0</v>
      </c>
      <c r="L42" s="47">
        <f t="shared" si="7"/>
        <v>0</v>
      </c>
      <c r="M42" s="26">
        <f t="shared" si="7"/>
        <v>0</v>
      </c>
      <c r="N42" s="47">
        <f t="shared" si="7"/>
        <v>0</v>
      </c>
      <c r="O42" s="48">
        <f>VLOOKUP($A42,'[1]11.1.2022 for 2023-24 stop gap'!$A$3:$K$424,11,FALSE)</f>
        <v>0</v>
      </c>
      <c r="P42" s="47">
        <f t="shared" si="8"/>
        <v>0</v>
      </c>
      <c r="Q42" s="26">
        <f t="shared" si="9"/>
        <v>0</v>
      </c>
      <c r="R42" s="45">
        <f t="shared" si="10"/>
        <v>0</v>
      </c>
      <c r="S42" s="26">
        <f t="shared" si="11"/>
        <v>0</v>
      </c>
      <c r="T42" s="43">
        <f t="shared" si="12"/>
        <v>0</v>
      </c>
      <c r="U42" s="43">
        <f t="shared" si="13"/>
        <v>0</v>
      </c>
      <c r="V42" s="43">
        <f t="shared" si="14"/>
        <v>0</v>
      </c>
      <c r="W42" s="43">
        <f t="shared" si="15"/>
        <v>0</v>
      </c>
      <c r="X42" s="26">
        <f t="shared" si="16"/>
        <v>0</v>
      </c>
      <c r="Y42" s="26">
        <f t="shared" si="17"/>
        <v>0</v>
      </c>
    </row>
    <row r="43" spans="1:25" x14ac:dyDescent="0.35">
      <c r="A43" s="23">
        <v>602</v>
      </c>
      <c r="B43" s="44" t="s">
        <v>22</v>
      </c>
      <c r="C43" s="45">
        <f>VLOOKUP(A43,[1]Membership!$A$3:$BE$524,57,FALSE)</f>
        <v>725</v>
      </c>
      <c r="D43" s="46">
        <f>VLOOKUP(A43,'[1]Geo Area'!$B$1:$G$422,6,FALSE)</f>
        <v>148.75907706579201</v>
      </c>
      <c r="E43" s="46">
        <f t="shared" si="0"/>
        <v>4.8736521784102802</v>
      </c>
      <c r="F43" s="47">
        <f t="shared" si="2"/>
        <v>1</v>
      </c>
      <c r="G43" s="26">
        <f t="shared" si="3"/>
        <v>290000</v>
      </c>
      <c r="H43" s="45">
        <f t="shared" si="1"/>
        <v>725</v>
      </c>
      <c r="I43" s="47">
        <f t="shared" si="4"/>
        <v>0</v>
      </c>
      <c r="J43" s="26">
        <f t="shared" si="5"/>
        <v>0</v>
      </c>
      <c r="K43" s="45">
        <f t="shared" si="6"/>
        <v>0</v>
      </c>
      <c r="L43" s="47">
        <f t="shared" si="7"/>
        <v>1</v>
      </c>
      <c r="M43" s="26">
        <f t="shared" si="7"/>
        <v>290000</v>
      </c>
      <c r="N43" s="47">
        <f t="shared" si="7"/>
        <v>725</v>
      </c>
      <c r="O43" s="48">
        <f>VLOOKUP($A43,'[1]11.1.2022 for 2023-24 stop gap'!$A$3:$K$424,11,FALSE)</f>
        <v>0</v>
      </c>
      <c r="P43" s="47">
        <f t="shared" si="8"/>
        <v>0</v>
      </c>
      <c r="Q43" s="26">
        <f t="shared" si="9"/>
        <v>0</v>
      </c>
      <c r="R43" s="45">
        <f t="shared" si="10"/>
        <v>0</v>
      </c>
      <c r="S43" s="26">
        <f t="shared" si="11"/>
        <v>290000</v>
      </c>
      <c r="T43" s="43">
        <f t="shared" si="12"/>
        <v>289803</v>
      </c>
      <c r="U43" s="43">
        <f t="shared" si="13"/>
        <v>289803</v>
      </c>
      <c r="V43" s="43">
        <f t="shared" si="14"/>
        <v>275313</v>
      </c>
      <c r="W43" s="43">
        <f t="shared" si="15"/>
        <v>14490</v>
      </c>
      <c r="X43" s="26">
        <f t="shared" si="16"/>
        <v>289803</v>
      </c>
      <c r="Y43" s="26">
        <f t="shared" si="17"/>
        <v>0</v>
      </c>
    </row>
    <row r="44" spans="1:25" x14ac:dyDescent="0.35">
      <c r="A44" s="23">
        <v>609</v>
      </c>
      <c r="B44" s="44" t="s">
        <v>416</v>
      </c>
      <c r="C44" s="45">
        <f>VLOOKUP(A44,[1]Membership!$A$3:$BE$524,57,FALSE)</f>
        <v>747</v>
      </c>
      <c r="D44" s="46">
        <f>VLOOKUP(A44,'[1]Geo Area'!$B$1:$G$422,6,FALSE)</f>
        <v>174.74703476894501</v>
      </c>
      <c r="E44" s="46">
        <f t="shared" si="0"/>
        <v>4.2747506473440451</v>
      </c>
      <c r="F44" s="47">
        <f t="shared" si="2"/>
        <v>0</v>
      </c>
      <c r="G44" s="26">
        <f t="shared" si="3"/>
        <v>0</v>
      </c>
      <c r="H44" s="45">
        <f t="shared" si="1"/>
        <v>0</v>
      </c>
      <c r="I44" s="47">
        <f t="shared" si="4"/>
        <v>1</v>
      </c>
      <c r="J44" s="26">
        <f t="shared" si="5"/>
        <v>74700</v>
      </c>
      <c r="K44" s="45">
        <f t="shared" si="6"/>
        <v>747</v>
      </c>
      <c r="L44" s="47">
        <f t="shared" si="7"/>
        <v>1</v>
      </c>
      <c r="M44" s="26">
        <f t="shared" si="7"/>
        <v>74700</v>
      </c>
      <c r="N44" s="47">
        <f t="shared" si="7"/>
        <v>747</v>
      </c>
      <c r="O44" s="48">
        <f>VLOOKUP($A44,'[1]11.1.2022 for 2023-24 stop gap'!$A$3:$K$424,11,FALSE)</f>
        <v>76800</v>
      </c>
      <c r="P44" s="47">
        <f t="shared" si="8"/>
        <v>0</v>
      </c>
      <c r="Q44" s="26">
        <f t="shared" si="9"/>
        <v>0</v>
      </c>
      <c r="R44" s="45">
        <f t="shared" si="10"/>
        <v>0</v>
      </c>
      <c r="S44" s="26">
        <f t="shared" si="11"/>
        <v>74700</v>
      </c>
      <c r="T44" s="43">
        <f t="shared" si="12"/>
        <v>74649</v>
      </c>
      <c r="U44" s="43">
        <f t="shared" si="13"/>
        <v>74649</v>
      </c>
      <c r="V44" s="43">
        <f t="shared" si="14"/>
        <v>70917</v>
      </c>
      <c r="W44" s="43">
        <f t="shared" si="15"/>
        <v>3732</v>
      </c>
      <c r="X44" s="26">
        <f t="shared" si="16"/>
        <v>74649</v>
      </c>
      <c r="Y44" s="26">
        <f t="shared" si="17"/>
        <v>0</v>
      </c>
    </row>
    <row r="45" spans="1:25" x14ac:dyDescent="0.35">
      <c r="A45" s="23">
        <v>616</v>
      </c>
      <c r="B45" s="44" t="s">
        <v>23</v>
      </c>
      <c r="C45" s="45">
        <f>VLOOKUP(A45,[1]Membership!$A$3:$BE$524,57,FALSE)</f>
        <v>135</v>
      </c>
      <c r="D45" s="46">
        <f>VLOOKUP(A45,'[1]Geo Area'!$B$1:$G$422,6,FALSE)</f>
        <v>267.069467305854</v>
      </c>
      <c r="E45" s="46">
        <f t="shared" si="0"/>
        <v>0.5054864614882949</v>
      </c>
      <c r="F45" s="47">
        <f t="shared" si="2"/>
        <v>1</v>
      </c>
      <c r="G45" s="26">
        <f t="shared" si="3"/>
        <v>54000</v>
      </c>
      <c r="H45" s="45">
        <f t="shared" si="1"/>
        <v>135</v>
      </c>
      <c r="I45" s="47">
        <f t="shared" si="4"/>
        <v>0</v>
      </c>
      <c r="J45" s="26">
        <f t="shared" si="5"/>
        <v>0</v>
      </c>
      <c r="K45" s="45">
        <f t="shared" si="6"/>
        <v>0</v>
      </c>
      <c r="L45" s="47">
        <f t="shared" si="7"/>
        <v>1</v>
      </c>
      <c r="M45" s="26">
        <f t="shared" si="7"/>
        <v>54000</v>
      </c>
      <c r="N45" s="47">
        <f t="shared" si="7"/>
        <v>135</v>
      </c>
      <c r="O45" s="48">
        <f>VLOOKUP($A45,'[1]11.1.2022 for 2023-24 stop gap'!$A$3:$K$424,11,FALSE)</f>
        <v>0</v>
      </c>
      <c r="P45" s="47">
        <f t="shared" si="8"/>
        <v>0</v>
      </c>
      <c r="Q45" s="26">
        <f t="shared" si="9"/>
        <v>0</v>
      </c>
      <c r="R45" s="45">
        <f t="shared" si="10"/>
        <v>0</v>
      </c>
      <c r="S45" s="26">
        <f t="shared" si="11"/>
        <v>54000</v>
      </c>
      <c r="T45" s="43">
        <f t="shared" si="12"/>
        <v>53963</v>
      </c>
      <c r="U45" s="43">
        <f t="shared" si="13"/>
        <v>53963</v>
      </c>
      <c r="V45" s="43">
        <f t="shared" si="14"/>
        <v>51265</v>
      </c>
      <c r="W45" s="43">
        <f t="shared" si="15"/>
        <v>2698</v>
      </c>
      <c r="X45" s="26">
        <f t="shared" si="16"/>
        <v>53963</v>
      </c>
      <c r="Y45" s="26">
        <f t="shared" si="17"/>
        <v>0</v>
      </c>
    </row>
    <row r="46" spans="1:25" x14ac:dyDescent="0.35">
      <c r="A46" s="23">
        <v>623</v>
      </c>
      <c r="B46" s="44" t="s">
        <v>24</v>
      </c>
      <c r="C46" s="45">
        <f>VLOOKUP(A46,[1]Membership!$A$3:$BE$524,57,FALSE)</f>
        <v>388</v>
      </c>
      <c r="D46" s="46">
        <f>VLOOKUP(A46,'[1]Geo Area'!$B$1:$G$422,6,FALSE)</f>
        <v>125.392489017595</v>
      </c>
      <c r="E46" s="46">
        <f t="shared" si="0"/>
        <v>3.0942842194125046</v>
      </c>
      <c r="F46" s="47">
        <f t="shared" si="2"/>
        <v>1</v>
      </c>
      <c r="G46" s="26">
        <f t="shared" si="3"/>
        <v>155200</v>
      </c>
      <c r="H46" s="45">
        <f t="shared" si="1"/>
        <v>388</v>
      </c>
      <c r="I46" s="47">
        <f t="shared" si="4"/>
        <v>0</v>
      </c>
      <c r="J46" s="26">
        <f t="shared" si="5"/>
        <v>0</v>
      </c>
      <c r="K46" s="45">
        <f t="shared" si="6"/>
        <v>0</v>
      </c>
      <c r="L46" s="47">
        <f t="shared" si="7"/>
        <v>1</v>
      </c>
      <c r="M46" s="26">
        <f t="shared" si="7"/>
        <v>155200</v>
      </c>
      <c r="N46" s="47">
        <f t="shared" si="7"/>
        <v>388</v>
      </c>
      <c r="O46" s="48">
        <f>VLOOKUP($A46,'[1]11.1.2022 for 2023-24 stop gap'!$A$3:$K$424,11,FALSE)</f>
        <v>0</v>
      </c>
      <c r="P46" s="47">
        <f t="shared" si="8"/>
        <v>0</v>
      </c>
      <c r="Q46" s="26">
        <f t="shared" si="9"/>
        <v>0</v>
      </c>
      <c r="R46" s="45">
        <f t="shared" si="10"/>
        <v>0</v>
      </c>
      <c r="S46" s="26">
        <f t="shared" si="11"/>
        <v>155200</v>
      </c>
      <c r="T46" s="43">
        <f t="shared" si="12"/>
        <v>155095</v>
      </c>
      <c r="U46" s="43">
        <f t="shared" si="13"/>
        <v>155095</v>
      </c>
      <c r="V46" s="43">
        <f t="shared" si="14"/>
        <v>147340</v>
      </c>
      <c r="W46" s="43">
        <f t="shared" si="15"/>
        <v>7755</v>
      </c>
      <c r="X46" s="26">
        <f t="shared" si="16"/>
        <v>155095</v>
      </c>
      <c r="Y46" s="26">
        <f t="shared" si="17"/>
        <v>0</v>
      </c>
    </row>
    <row r="47" spans="1:25" x14ac:dyDescent="0.35">
      <c r="A47" s="23">
        <v>637</v>
      </c>
      <c r="B47" s="44" t="s">
        <v>25</v>
      </c>
      <c r="C47" s="45">
        <f>VLOOKUP(A47,[1]Membership!$A$3:$BE$524,57,FALSE)</f>
        <v>728</v>
      </c>
      <c r="D47" s="46">
        <f>VLOOKUP(A47,'[1]Geo Area'!$B$1:$G$422,6,FALSE)</f>
        <v>161.90187759526299</v>
      </c>
      <c r="E47" s="46">
        <f t="shared" si="0"/>
        <v>4.4965506936239521</v>
      </c>
      <c r="F47" s="47">
        <f t="shared" si="2"/>
        <v>1</v>
      </c>
      <c r="G47" s="26">
        <f t="shared" si="3"/>
        <v>291200</v>
      </c>
      <c r="H47" s="45">
        <f t="shared" si="1"/>
        <v>728</v>
      </c>
      <c r="I47" s="47">
        <f t="shared" si="4"/>
        <v>0</v>
      </c>
      <c r="J47" s="26">
        <f t="shared" si="5"/>
        <v>0</v>
      </c>
      <c r="K47" s="45">
        <f t="shared" si="6"/>
        <v>0</v>
      </c>
      <c r="L47" s="47">
        <f t="shared" si="7"/>
        <v>1</v>
      </c>
      <c r="M47" s="26">
        <f t="shared" si="7"/>
        <v>291200</v>
      </c>
      <c r="N47" s="47">
        <f t="shared" si="7"/>
        <v>728</v>
      </c>
      <c r="O47" s="48">
        <f>VLOOKUP($A47,'[1]11.1.2022 for 2023-24 stop gap'!$A$3:$K$424,11,FALSE)</f>
        <v>0</v>
      </c>
      <c r="P47" s="47">
        <f t="shared" si="8"/>
        <v>0</v>
      </c>
      <c r="Q47" s="26">
        <f t="shared" si="9"/>
        <v>0</v>
      </c>
      <c r="R47" s="45">
        <f t="shared" si="10"/>
        <v>0</v>
      </c>
      <c r="S47" s="26">
        <f t="shared" si="11"/>
        <v>291200</v>
      </c>
      <c r="T47" s="43">
        <f t="shared" si="12"/>
        <v>291002</v>
      </c>
      <c r="U47" s="43">
        <f t="shared" si="13"/>
        <v>291002</v>
      </c>
      <c r="V47" s="43">
        <f t="shared" si="14"/>
        <v>276452</v>
      </c>
      <c r="W47" s="43">
        <f t="shared" si="15"/>
        <v>14550</v>
      </c>
      <c r="X47" s="26">
        <f t="shared" si="16"/>
        <v>291002</v>
      </c>
      <c r="Y47" s="26">
        <f t="shared" si="17"/>
        <v>0</v>
      </c>
    </row>
    <row r="48" spans="1:25" x14ac:dyDescent="0.35">
      <c r="A48" s="23">
        <v>657</v>
      </c>
      <c r="B48" s="44" t="s">
        <v>26</v>
      </c>
      <c r="C48" s="45">
        <f>VLOOKUP(A48,[1]Membership!$A$3:$BE$524,57,FALSE)</f>
        <v>144</v>
      </c>
      <c r="D48" s="46">
        <f>VLOOKUP(A48,'[1]Geo Area'!$B$1:$G$422,6,FALSE)</f>
        <v>33.707782182117299</v>
      </c>
      <c r="E48" s="46">
        <f t="shared" si="0"/>
        <v>4.2720105173930749</v>
      </c>
      <c r="F48" s="47">
        <f t="shared" si="2"/>
        <v>1</v>
      </c>
      <c r="G48" s="26">
        <f t="shared" si="3"/>
        <v>57600</v>
      </c>
      <c r="H48" s="45">
        <f t="shared" si="1"/>
        <v>144</v>
      </c>
      <c r="I48" s="47">
        <f t="shared" si="4"/>
        <v>0</v>
      </c>
      <c r="J48" s="26">
        <f t="shared" si="5"/>
        <v>0</v>
      </c>
      <c r="K48" s="45">
        <f t="shared" si="6"/>
        <v>0</v>
      </c>
      <c r="L48" s="47">
        <f t="shared" si="7"/>
        <v>1</v>
      </c>
      <c r="M48" s="26">
        <f t="shared" si="7"/>
        <v>57600</v>
      </c>
      <c r="N48" s="47">
        <f t="shared" si="7"/>
        <v>144</v>
      </c>
      <c r="O48" s="48">
        <f>VLOOKUP($A48,'[1]11.1.2022 for 2023-24 stop gap'!$A$3:$K$424,11,FALSE)</f>
        <v>0</v>
      </c>
      <c r="P48" s="47">
        <f t="shared" si="8"/>
        <v>0</v>
      </c>
      <c r="Q48" s="26">
        <f t="shared" si="9"/>
        <v>0</v>
      </c>
      <c r="R48" s="45">
        <f t="shared" si="10"/>
        <v>0</v>
      </c>
      <c r="S48" s="26">
        <f t="shared" si="11"/>
        <v>57600</v>
      </c>
      <c r="T48" s="43">
        <f t="shared" si="12"/>
        <v>57561</v>
      </c>
      <c r="U48" s="43">
        <f t="shared" si="13"/>
        <v>57561</v>
      </c>
      <c r="V48" s="43">
        <f t="shared" si="14"/>
        <v>54683</v>
      </c>
      <c r="W48" s="43">
        <f t="shared" si="15"/>
        <v>2878</v>
      </c>
      <c r="X48" s="26">
        <f t="shared" si="16"/>
        <v>57561</v>
      </c>
      <c r="Y48" s="26">
        <f t="shared" si="17"/>
        <v>0</v>
      </c>
    </row>
    <row r="49" spans="1:25" x14ac:dyDescent="0.35">
      <c r="A49" s="23">
        <v>658</v>
      </c>
      <c r="B49" s="44" t="s">
        <v>207</v>
      </c>
      <c r="C49" s="45">
        <f>VLOOKUP(A49,[1]Membership!$A$3:$BE$524,57,FALSE)</f>
        <v>895</v>
      </c>
      <c r="D49" s="46">
        <f>VLOOKUP(A49,'[1]Geo Area'!$B$1:$G$422,6,FALSE)</f>
        <v>63.520406902551002</v>
      </c>
      <c r="E49" s="46">
        <f t="shared" si="0"/>
        <v>14.089960119006362</v>
      </c>
      <c r="F49" s="47">
        <f t="shared" si="2"/>
        <v>0</v>
      </c>
      <c r="G49" s="26">
        <f t="shared" si="3"/>
        <v>0</v>
      </c>
      <c r="H49" s="45">
        <f t="shared" si="1"/>
        <v>0</v>
      </c>
      <c r="I49" s="47">
        <f t="shared" si="4"/>
        <v>0</v>
      </c>
      <c r="J49" s="26">
        <f t="shared" si="5"/>
        <v>0</v>
      </c>
      <c r="K49" s="45">
        <f t="shared" si="6"/>
        <v>0</v>
      </c>
      <c r="L49" s="47">
        <f t="shared" si="7"/>
        <v>0</v>
      </c>
      <c r="M49" s="26">
        <f t="shared" si="7"/>
        <v>0</v>
      </c>
      <c r="N49" s="47">
        <f t="shared" si="7"/>
        <v>0</v>
      </c>
      <c r="O49" s="48">
        <f>VLOOKUP($A49,'[1]11.1.2022 for 2023-24 stop gap'!$A$3:$K$424,11,FALSE)</f>
        <v>0</v>
      </c>
      <c r="P49" s="47">
        <f t="shared" si="8"/>
        <v>0</v>
      </c>
      <c r="Q49" s="26">
        <f t="shared" si="9"/>
        <v>0</v>
      </c>
      <c r="R49" s="45">
        <f t="shared" si="10"/>
        <v>0</v>
      </c>
      <c r="S49" s="26">
        <f t="shared" si="11"/>
        <v>0</v>
      </c>
      <c r="T49" s="43">
        <f t="shared" si="12"/>
        <v>0</v>
      </c>
      <c r="U49" s="43">
        <f t="shared" si="13"/>
        <v>0</v>
      </c>
      <c r="V49" s="43">
        <f t="shared" si="14"/>
        <v>0</v>
      </c>
      <c r="W49" s="43">
        <f t="shared" si="15"/>
        <v>0</v>
      </c>
      <c r="X49" s="26">
        <f t="shared" si="16"/>
        <v>0</v>
      </c>
      <c r="Y49" s="26">
        <f t="shared" si="17"/>
        <v>0</v>
      </c>
    </row>
    <row r="50" spans="1:25" x14ac:dyDescent="0.35">
      <c r="A50" s="23">
        <v>665</v>
      </c>
      <c r="B50" s="44" t="s">
        <v>208</v>
      </c>
      <c r="C50" s="45">
        <f>VLOOKUP(A50,[1]Membership!$A$3:$BE$524,57,FALSE)</f>
        <v>743</v>
      </c>
      <c r="D50" s="46">
        <f>VLOOKUP(A50,'[1]Geo Area'!$B$1:$G$422,6,FALSE)</f>
        <v>32.646324469260499</v>
      </c>
      <c r="E50" s="46">
        <f t="shared" si="0"/>
        <v>22.759070495044625</v>
      </c>
      <c r="F50" s="47">
        <f t="shared" si="2"/>
        <v>0</v>
      </c>
      <c r="G50" s="26">
        <f t="shared" si="3"/>
        <v>0</v>
      </c>
      <c r="H50" s="45">
        <f t="shared" si="1"/>
        <v>0</v>
      </c>
      <c r="I50" s="47">
        <f t="shared" si="4"/>
        <v>0</v>
      </c>
      <c r="J50" s="26">
        <f t="shared" si="5"/>
        <v>0</v>
      </c>
      <c r="K50" s="45">
        <f t="shared" si="6"/>
        <v>0</v>
      </c>
      <c r="L50" s="47">
        <f t="shared" si="7"/>
        <v>0</v>
      </c>
      <c r="M50" s="26">
        <f t="shared" si="7"/>
        <v>0</v>
      </c>
      <c r="N50" s="47">
        <f t="shared" si="7"/>
        <v>0</v>
      </c>
      <c r="O50" s="48">
        <f>VLOOKUP($A50,'[1]11.1.2022 for 2023-24 stop gap'!$A$3:$K$424,11,FALSE)</f>
        <v>0</v>
      </c>
      <c r="P50" s="47">
        <f t="shared" si="8"/>
        <v>0</v>
      </c>
      <c r="Q50" s="26">
        <f t="shared" si="9"/>
        <v>0</v>
      </c>
      <c r="R50" s="45">
        <f t="shared" si="10"/>
        <v>0</v>
      </c>
      <c r="S50" s="26">
        <f t="shared" si="11"/>
        <v>0</v>
      </c>
      <c r="T50" s="43">
        <f t="shared" si="12"/>
        <v>0</v>
      </c>
      <c r="U50" s="43">
        <f t="shared" si="13"/>
        <v>0</v>
      </c>
      <c r="V50" s="43">
        <f t="shared" si="14"/>
        <v>0</v>
      </c>
      <c r="W50" s="43">
        <f t="shared" si="15"/>
        <v>0</v>
      </c>
      <c r="X50" s="26">
        <f t="shared" si="16"/>
        <v>0</v>
      </c>
      <c r="Y50" s="26">
        <f t="shared" si="17"/>
        <v>0</v>
      </c>
    </row>
    <row r="51" spans="1:25" x14ac:dyDescent="0.35">
      <c r="A51" s="49">
        <v>700</v>
      </c>
      <c r="B51" s="50" t="s">
        <v>27</v>
      </c>
      <c r="C51" s="51">
        <f>VLOOKUP(A51,[1]Membership!$A$3:$BE$524,57,FALSE)</f>
        <v>1059</v>
      </c>
      <c r="D51" s="52">
        <f>VLOOKUP(A51,'[1]Geo Area'!$B$1:$G$422,6,FALSE)</f>
        <v>99.260308855942299</v>
      </c>
      <c r="E51" s="52">
        <f t="shared" si="0"/>
        <v>10.668917034470844</v>
      </c>
      <c r="F51" s="53">
        <f t="shared" si="2"/>
        <v>0</v>
      </c>
      <c r="G51" s="54">
        <f t="shared" si="3"/>
        <v>0</v>
      </c>
      <c r="H51" s="51">
        <f t="shared" si="1"/>
        <v>0</v>
      </c>
      <c r="I51" s="53">
        <f t="shared" si="4"/>
        <v>0</v>
      </c>
      <c r="J51" s="54">
        <f t="shared" si="5"/>
        <v>0</v>
      </c>
      <c r="K51" s="51">
        <f t="shared" si="6"/>
        <v>0</v>
      </c>
      <c r="L51" s="53">
        <f t="shared" si="7"/>
        <v>0</v>
      </c>
      <c r="M51" s="54">
        <f t="shared" si="7"/>
        <v>0</v>
      </c>
      <c r="N51" s="53">
        <f t="shared" si="7"/>
        <v>0</v>
      </c>
      <c r="O51" s="55">
        <f>VLOOKUP($A51,'[1]11.1.2022 for 2023-24 stop gap'!$A$3:$K$424,11,FALSE)</f>
        <v>0</v>
      </c>
      <c r="P51" s="53">
        <f t="shared" si="8"/>
        <v>0</v>
      </c>
      <c r="Q51" s="54">
        <f t="shared" si="9"/>
        <v>0</v>
      </c>
      <c r="R51" s="51">
        <f t="shared" si="10"/>
        <v>0</v>
      </c>
      <c r="S51" s="54">
        <f t="shared" si="11"/>
        <v>0</v>
      </c>
      <c r="T51" s="56">
        <f t="shared" si="12"/>
        <v>0</v>
      </c>
      <c r="U51" s="56">
        <f t="shared" si="13"/>
        <v>0</v>
      </c>
      <c r="V51" s="56">
        <f t="shared" si="14"/>
        <v>0</v>
      </c>
      <c r="W51" s="56">
        <f t="shared" si="15"/>
        <v>0</v>
      </c>
      <c r="X51" s="54">
        <f t="shared" si="16"/>
        <v>0</v>
      </c>
      <c r="Y51" s="54">
        <f t="shared" si="17"/>
        <v>0</v>
      </c>
    </row>
    <row r="52" spans="1:25" x14ac:dyDescent="0.35">
      <c r="A52" s="23">
        <v>714</v>
      </c>
      <c r="B52" s="44" t="s">
        <v>209</v>
      </c>
      <c r="C52" s="45">
        <f>VLOOKUP(A52,[1]Membership!$A$3:$BE$524,57,FALSE)</f>
        <v>7820</v>
      </c>
      <c r="D52" s="46">
        <f>VLOOKUP(A52,'[1]Geo Area'!$B$1:$G$422,6,FALSE)</f>
        <v>32.874599380051301</v>
      </c>
      <c r="E52" s="46">
        <f t="shared" si="0"/>
        <v>237.87362119902423</v>
      </c>
      <c r="F52" s="47">
        <f t="shared" si="2"/>
        <v>0</v>
      </c>
      <c r="G52" s="26">
        <f t="shared" si="3"/>
        <v>0</v>
      </c>
      <c r="H52" s="45">
        <f t="shared" si="1"/>
        <v>0</v>
      </c>
      <c r="I52" s="47">
        <f t="shared" si="4"/>
        <v>0</v>
      </c>
      <c r="J52" s="26">
        <f t="shared" si="5"/>
        <v>0</v>
      </c>
      <c r="K52" s="45">
        <f t="shared" si="6"/>
        <v>0</v>
      </c>
      <c r="L52" s="47">
        <f t="shared" si="7"/>
        <v>0</v>
      </c>
      <c r="M52" s="26">
        <f t="shared" si="7"/>
        <v>0</v>
      </c>
      <c r="N52" s="47">
        <f t="shared" si="7"/>
        <v>0</v>
      </c>
      <c r="O52" s="48">
        <f>VLOOKUP($A52,'[1]11.1.2022 for 2023-24 stop gap'!$A$3:$K$424,11,FALSE)</f>
        <v>0</v>
      </c>
      <c r="P52" s="47">
        <f t="shared" si="8"/>
        <v>0</v>
      </c>
      <c r="Q52" s="26">
        <f t="shared" si="9"/>
        <v>0</v>
      </c>
      <c r="R52" s="45">
        <f t="shared" si="10"/>
        <v>0</v>
      </c>
      <c r="S52" s="26">
        <f t="shared" si="11"/>
        <v>0</v>
      </c>
      <c r="T52" s="43">
        <f t="shared" si="12"/>
        <v>0</v>
      </c>
      <c r="U52" s="43">
        <f t="shared" si="13"/>
        <v>0</v>
      </c>
      <c r="V52" s="43">
        <f t="shared" si="14"/>
        <v>0</v>
      </c>
      <c r="W52" s="43">
        <f t="shared" si="15"/>
        <v>0</v>
      </c>
      <c r="X52" s="26">
        <f t="shared" si="16"/>
        <v>0</v>
      </c>
      <c r="Y52" s="26">
        <f t="shared" si="17"/>
        <v>0</v>
      </c>
    </row>
    <row r="53" spans="1:25" x14ac:dyDescent="0.35">
      <c r="A53" s="23">
        <v>721</v>
      </c>
      <c r="B53" s="44" t="s">
        <v>210</v>
      </c>
      <c r="C53" s="45">
        <f>VLOOKUP(A53,[1]Membership!$A$3:$BE$524,57,FALSE)</f>
        <v>1771</v>
      </c>
      <c r="D53" s="46">
        <f>VLOOKUP(A53,'[1]Geo Area'!$B$1:$G$422,6,FALSE)</f>
        <v>4.4521335580750803</v>
      </c>
      <c r="E53" s="46">
        <f t="shared" si="0"/>
        <v>397.78680870609543</v>
      </c>
      <c r="F53" s="47">
        <f t="shared" si="2"/>
        <v>0</v>
      </c>
      <c r="G53" s="26">
        <f t="shared" si="3"/>
        <v>0</v>
      </c>
      <c r="H53" s="45">
        <f t="shared" si="1"/>
        <v>0</v>
      </c>
      <c r="I53" s="47">
        <f t="shared" si="4"/>
        <v>0</v>
      </c>
      <c r="J53" s="26">
        <f t="shared" si="5"/>
        <v>0</v>
      </c>
      <c r="K53" s="45">
        <f t="shared" si="6"/>
        <v>0</v>
      </c>
      <c r="L53" s="47">
        <f t="shared" si="7"/>
        <v>0</v>
      </c>
      <c r="M53" s="26">
        <f t="shared" si="7"/>
        <v>0</v>
      </c>
      <c r="N53" s="47">
        <f t="shared" si="7"/>
        <v>0</v>
      </c>
      <c r="O53" s="48">
        <f>VLOOKUP($A53,'[1]11.1.2022 for 2023-24 stop gap'!$A$3:$K$424,11,FALSE)</f>
        <v>0</v>
      </c>
      <c r="P53" s="47">
        <f t="shared" si="8"/>
        <v>0</v>
      </c>
      <c r="Q53" s="26">
        <f t="shared" si="9"/>
        <v>0</v>
      </c>
      <c r="R53" s="45">
        <f t="shared" si="10"/>
        <v>0</v>
      </c>
      <c r="S53" s="26">
        <f t="shared" si="11"/>
        <v>0</v>
      </c>
      <c r="T53" s="43">
        <f t="shared" si="12"/>
        <v>0</v>
      </c>
      <c r="U53" s="43">
        <f t="shared" si="13"/>
        <v>0</v>
      </c>
      <c r="V53" s="43">
        <f t="shared" si="14"/>
        <v>0</v>
      </c>
      <c r="W53" s="43">
        <f t="shared" si="15"/>
        <v>0</v>
      </c>
      <c r="X53" s="26">
        <f t="shared" si="16"/>
        <v>0</v>
      </c>
      <c r="Y53" s="26">
        <f t="shared" si="17"/>
        <v>0</v>
      </c>
    </row>
    <row r="54" spans="1:25" x14ac:dyDescent="0.35">
      <c r="A54" s="23">
        <v>735</v>
      </c>
      <c r="B54" s="44" t="s">
        <v>28</v>
      </c>
      <c r="C54" s="45">
        <f>VLOOKUP(A54,[1]Membership!$A$3:$BE$524,57,FALSE)</f>
        <v>472</v>
      </c>
      <c r="D54" s="46">
        <f>VLOOKUP(A54,'[1]Geo Area'!$B$1:$G$422,6,FALSE)</f>
        <v>270.46411937325399</v>
      </c>
      <c r="E54" s="46">
        <f t="shared" si="0"/>
        <v>1.7451483068946991</v>
      </c>
      <c r="F54" s="47">
        <f t="shared" si="2"/>
        <v>1</v>
      </c>
      <c r="G54" s="26">
        <f t="shared" si="3"/>
        <v>188800</v>
      </c>
      <c r="H54" s="45">
        <f t="shared" si="1"/>
        <v>472</v>
      </c>
      <c r="I54" s="47">
        <f t="shared" si="4"/>
        <v>0</v>
      </c>
      <c r="J54" s="26">
        <f t="shared" si="5"/>
        <v>0</v>
      </c>
      <c r="K54" s="45">
        <f t="shared" si="6"/>
        <v>0</v>
      </c>
      <c r="L54" s="47">
        <f t="shared" si="7"/>
        <v>1</v>
      </c>
      <c r="M54" s="26">
        <f t="shared" si="7"/>
        <v>188800</v>
      </c>
      <c r="N54" s="47">
        <f t="shared" si="7"/>
        <v>472</v>
      </c>
      <c r="O54" s="48">
        <f>VLOOKUP($A54,'[1]11.1.2022 for 2023-24 stop gap'!$A$3:$K$424,11,FALSE)</f>
        <v>0</v>
      </c>
      <c r="P54" s="47">
        <f t="shared" si="8"/>
        <v>0</v>
      </c>
      <c r="Q54" s="26">
        <f t="shared" si="9"/>
        <v>0</v>
      </c>
      <c r="R54" s="45">
        <f t="shared" si="10"/>
        <v>0</v>
      </c>
      <c r="S54" s="26">
        <f t="shared" si="11"/>
        <v>188800</v>
      </c>
      <c r="T54" s="43">
        <f t="shared" si="12"/>
        <v>188672</v>
      </c>
      <c r="U54" s="43">
        <f t="shared" si="13"/>
        <v>188672</v>
      </c>
      <c r="V54" s="43">
        <f t="shared" si="14"/>
        <v>179238</v>
      </c>
      <c r="W54" s="43">
        <f t="shared" si="15"/>
        <v>9434</v>
      </c>
      <c r="X54" s="26">
        <f t="shared" si="16"/>
        <v>188672</v>
      </c>
      <c r="Y54" s="26">
        <f t="shared" si="17"/>
        <v>0</v>
      </c>
    </row>
    <row r="55" spans="1:25" x14ac:dyDescent="0.35">
      <c r="A55" s="23">
        <v>777</v>
      </c>
      <c r="B55" s="44" t="s">
        <v>211</v>
      </c>
      <c r="C55" s="45">
        <f>VLOOKUP(A55,[1]Membership!$A$3:$BE$524,57,FALSE)</f>
        <v>3169</v>
      </c>
      <c r="D55" s="46">
        <f>VLOOKUP(A55,'[1]Geo Area'!$B$1:$G$422,6,FALSE)</f>
        <v>99.591520180913705</v>
      </c>
      <c r="E55" s="46">
        <f t="shared" si="0"/>
        <v>31.819978189341118</v>
      </c>
      <c r="F55" s="47">
        <f t="shared" si="2"/>
        <v>0</v>
      </c>
      <c r="G55" s="26">
        <f t="shared" si="3"/>
        <v>0</v>
      </c>
      <c r="H55" s="45">
        <f t="shared" si="1"/>
        <v>0</v>
      </c>
      <c r="I55" s="47">
        <f t="shared" si="4"/>
        <v>0</v>
      </c>
      <c r="J55" s="26">
        <f t="shared" si="5"/>
        <v>0</v>
      </c>
      <c r="K55" s="45">
        <f t="shared" si="6"/>
        <v>0</v>
      </c>
      <c r="L55" s="47">
        <f t="shared" si="7"/>
        <v>0</v>
      </c>
      <c r="M55" s="26">
        <f t="shared" si="7"/>
        <v>0</v>
      </c>
      <c r="N55" s="47">
        <f t="shared" si="7"/>
        <v>0</v>
      </c>
      <c r="O55" s="48">
        <f>VLOOKUP($A55,'[1]11.1.2022 for 2023-24 stop gap'!$A$3:$K$424,11,FALSE)</f>
        <v>0</v>
      </c>
      <c r="P55" s="47">
        <f t="shared" si="8"/>
        <v>0</v>
      </c>
      <c r="Q55" s="26">
        <f t="shared" si="9"/>
        <v>0</v>
      </c>
      <c r="R55" s="45">
        <f t="shared" si="10"/>
        <v>0</v>
      </c>
      <c r="S55" s="26">
        <f t="shared" si="11"/>
        <v>0</v>
      </c>
      <c r="T55" s="43">
        <f t="shared" si="12"/>
        <v>0</v>
      </c>
      <c r="U55" s="43">
        <f t="shared" si="13"/>
        <v>0</v>
      </c>
      <c r="V55" s="43">
        <f t="shared" si="14"/>
        <v>0</v>
      </c>
      <c r="W55" s="43">
        <f t="shared" si="15"/>
        <v>0</v>
      </c>
      <c r="X55" s="26">
        <f t="shared" si="16"/>
        <v>0</v>
      </c>
      <c r="Y55" s="26">
        <f t="shared" si="17"/>
        <v>0</v>
      </c>
    </row>
    <row r="56" spans="1:25" x14ac:dyDescent="0.35">
      <c r="A56" s="23">
        <v>840</v>
      </c>
      <c r="B56" s="44" t="s">
        <v>29</v>
      </c>
      <c r="C56" s="45">
        <f>VLOOKUP(A56,[1]Membership!$A$3:$BE$524,57,FALSE)</f>
        <v>135</v>
      </c>
      <c r="D56" s="46">
        <f>VLOOKUP(A56,'[1]Geo Area'!$B$1:$G$422,6,FALSE)</f>
        <v>233.34088551474801</v>
      </c>
      <c r="E56" s="46">
        <f t="shared" si="0"/>
        <v>0.57855270285012905</v>
      </c>
      <c r="F56" s="47">
        <f t="shared" si="2"/>
        <v>1</v>
      </c>
      <c r="G56" s="26">
        <f t="shared" si="3"/>
        <v>54000</v>
      </c>
      <c r="H56" s="45">
        <f t="shared" si="1"/>
        <v>135</v>
      </c>
      <c r="I56" s="47">
        <f t="shared" si="4"/>
        <v>0</v>
      </c>
      <c r="J56" s="26">
        <f t="shared" si="5"/>
        <v>0</v>
      </c>
      <c r="K56" s="45">
        <f t="shared" si="6"/>
        <v>0</v>
      </c>
      <c r="L56" s="47">
        <f t="shared" si="7"/>
        <v>1</v>
      </c>
      <c r="M56" s="26">
        <f t="shared" si="7"/>
        <v>54000</v>
      </c>
      <c r="N56" s="47">
        <f t="shared" si="7"/>
        <v>135</v>
      </c>
      <c r="O56" s="48">
        <f>VLOOKUP($A56,'[1]11.1.2022 for 2023-24 stop gap'!$A$3:$K$424,11,FALSE)</f>
        <v>0</v>
      </c>
      <c r="P56" s="47">
        <f t="shared" si="8"/>
        <v>0</v>
      </c>
      <c r="Q56" s="26">
        <f t="shared" si="9"/>
        <v>0</v>
      </c>
      <c r="R56" s="45">
        <f t="shared" si="10"/>
        <v>0</v>
      </c>
      <c r="S56" s="26">
        <f t="shared" si="11"/>
        <v>54000</v>
      </c>
      <c r="T56" s="43">
        <f t="shared" si="12"/>
        <v>53963</v>
      </c>
      <c r="U56" s="43">
        <f t="shared" si="13"/>
        <v>53963</v>
      </c>
      <c r="V56" s="43">
        <f t="shared" si="14"/>
        <v>51265</v>
      </c>
      <c r="W56" s="43">
        <f t="shared" si="15"/>
        <v>2698</v>
      </c>
      <c r="X56" s="26">
        <f t="shared" si="16"/>
        <v>53963</v>
      </c>
      <c r="Y56" s="26">
        <f t="shared" si="17"/>
        <v>0</v>
      </c>
    </row>
    <row r="57" spans="1:25" x14ac:dyDescent="0.35">
      <c r="A57" s="23">
        <v>870</v>
      </c>
      <c r="B57" s="44" t="s">
        <v>30</v>
      </c>
      <c r="C57" s="45">
        <f>VLOOKUP(A57,[1]Membership!$A$3:$BE$524,57,FALSE)</f>
        <v>824</v>
      </c>
      <c r="D57" s="46">
        <f>VLOOKUP(A57,'[1]Geo Area'!$B$1:$G$422,6,FALSE)</f>
        <v>152.24211894312</v>
      </c>
      <c r="E57" s="46">
        <f t="shared" si="0"/>
        <v>5.412431235983119</v>
      </c>
      <c r="F57" s="47">
        <f t="shared" si="2"/>
        <v>0</v>
      </c>
      <c r="G57" s="26">
        <f t="shared" si="3"/>
        <v>0</v>
      </c>
      <c r="H57" s="45">
        <f t="shared" si="1"/>
        <v>0</v>
      </c>
      <c r="I57" s="47">
        <f t="shared" si="4"/>
        <v>1</v>
      </c>
      <c r="J57" s="26">
        <f t="shared" si="5"/>
        <v>82400</v>
      </c>
      <c r="K57" s="45">
        <f t="shared" si="6"/>
        <v>824</v>
      </c>
      <c r="L57" s="47">
        <f t="shared" si="7"/>
        <v>1</v>
      </c>
      <c r="M57" s="26">
        <f t="shared" si="7"/>
        <v>82400</v>
      </c>
      <c r="N57" s="47">
        <f t="shared" si="7"/>
        <v>824</v>
      </c>
      <c r="O57" s="48">
        <f>VLOOKUP($A57,'[1]11.1.2022 for 2023-24 stop gap'!$A$3:$K$424,11,FALSE)</f>
        <v>84100</v>
      </c>
      <c r="P57" s="47">
        <f t="shared" si="8"/>
        <v>0</v>
      </c>
      <c r="Q57" s="26">
        <f t="shared" si="9"/>
        <v>0</v>
      </c>
      <c r="R57" s="45">
        <f t="shared" si="10"/>
        <v>0</v>
      </c>
      <c r="S57" s="26">
        <f t="shared" si="11"/>
        <v>82400</v>
      </c>
      <c r="T57" s="43">
        <f t="shared" si="12"/>
        <v>82344</v>
      </c>
      <c r="U57" s="43">
        <f t="shared" si="13"/>
        <v>82344</v>
      </c>
      <c r="V57" s="43">
        <f t="shared" si="14"/>
        <v>78227</v>
      </c>
      <c r="W57" s="43">
        <f t="shared" si="15"/>
        <v>4117</v>
      </c>
      <c r="X57" s="26">
        <f t="shared" si="16"/>
        <v>82344</v>
      </c>
      <c r="Y57" s="26">
        <f t="shared" si="17"/>
        <v>0</v>
      </c>
    </row>
    <row r="58" spans="1:25" x14ac:dyDescent="0.35">
      <c r="A58" s="23">
        <v>882</v>
      </c>
      <c r="B58" s="44" t="s">
        <v>31</v>
      </c>
      <c r="C58" s="45">
        <f>VLOOKUP(A58,[1]Membership!$A$3:$BE$524,57,FALSE)</f>
        <v>334</v>
      </c>
      <c r="D58" s="46">
        <f>VLOOKUP(A58,'[1]Geo Area'!$B$1:$G$422,6,FALSE)</f>
        <v>83.635010801865306</v>
      </c>
      <c r="E58" s="46">
        <f t="shared" si="0"/>
        <v>3.9935428572043756</v>
      </c>
      <c r="F58" s="47">
        <f t="shared" si="2"/>
        <v>1</v>
      </c>
      <c r="G58" s="26">
        <f t="shared" si="3"/>
        <v>133600</v>
      </c>
      <c r="H58" s="45">
        <f t="shared" si="1"/>
        <v>334</v>
      </c>
      <c r="I58" s="47">
        <f t="shared" si="4"/>
        <v>0</v>
      </c>
      <c r="J58" s="26">
        <f t="shared" si="5"/>
        <v>0</v>
      </c>
      <c r="K58" s="45">
        <f t="shared" si="6"/>
        <v>0</v>
      </c>
      <c r="L58" s="47">
        <f t="shared" si="7"/>
        <v>1</v>
      </c>
      <c r="M58" s="26">
        <f t="shared" si="7"/>
        <v>133600</v>
      </c>
      <c r="N58" s="47">
        <f t="shared" si="7"/>
        <v>334</v>
      </c>
      <c r="O58" s="48">
        <f>VLOOKUP($A58,'[1]11.1.2022 for 2023-24 stop gap'!$A$3:$K$424,11,FALSE)</f>
        <v>0</v>
      </c>
      <c r="P58" s="47">
        <f t="shared" si="8"/>
        <v>0</v>
      </c>
      <c r="Q58" s="26">
        <f t="shared" si="9"/>
        <v>0</v>
      </c>
      <c r="R58" s="45">
        <f t="shared" si="10"/>
        <v>0</v>
      </c>
      <c r="S58" s="26">
        <f t="shared" si="11"/>
        <v>133600</v>
      </c>
      <c r="T58" s="43">
        <f t="shared" si="12"/>
        <v>133509</v>
      </c>
      <c r="U58" s="43">
        <f t="shared" si="13"/>
        <v>133509</v>
      </c>
      <c r="V58" s="43">
        <f t="shared" si="14"/>
        <v>126834</v>
      </c>
      <c r="W58" s="43">
        <f t="shared" si="15"/>
        <v>6675</v>
      </c>
      <c r="X58" s="26">
        <f t="shared" si="16"/>
        <v>133509</v>
      </c>
      <c r="Y58" s="26">
        <f t="shared" si="17"/>
        <v>0</v>
      </c>
    </row>
    <row r="59" spans="1:25" x14ac:dyDescent="0.35">
      <c r="A59" s="23">
        <v>896</v>
      </c>
      <c r="B59" s="44" t="s">
        <v>212</v>
      </c>
      <c r="C59" s="45">
        <f>VLOOKUP(A59,[1]Membership!$A$3:$BE$524,57,FALSE)</f>
        <v>904</v>
      </c>
      <c r="D59" s="46">
        <f>VLOOKUP(A59,'[1]Geo Area'!$B$1:$G$422,6,FALSE)</f>
        <v>64.680945055783397</v>
      </c>
      <c r="E59" s="46">
        <f t="shared" si="0"/>
        <v>13.976295479609254</v>
      </c>
      <c r="F59" s="47">
        <f t="shared" si="2"/>
        <v>0</v>
      </c>
      <c r="G59" s="26">
        <f t="shared" si="3"/>
        <v>0</v>
      </c>
      <c r="H59" s="45">
        <f t="shared" si="1"/>
        <v>0</v>
      </c>
      <c r="I59" s="47">
        <f t="shared" si="4"/>
        <v>0</v>
      </c>
      <c r="J59" s="26">
        <f t="shared" si="5"/>
        <v>0</v>
      </c>
      <c r="K59" s="45">
        <f t="shared" si="6"/>
        <v>0</v>
      </c>
      <c r="L59" s="47">
        <f t="shared" si="7"/>
        <v>0</v>
      </c>
      <c r="M59" s="26">
        <f t="shared" si="7"/>
        <v>0</v>
      </c>
      <c r="N59" s="47">
        <f t="shared" si="7"/>
        <v>0</v>
      </c>
      <c r="O59" s="48">
        <f>VLOOKUP($A59,'[1]11.1.2022 for 2023-24 stop gap'!$A$3:$K$424,11,FALSE)</f>
        <v>0</v>
      </c>
      <c r="P59" s="47">
        <f t="shared" si="8"/>
        <v>0</v>
      </c>
      <c r="Q59" s="26">
        <f t="shared" si="9"/>
        <v>0</v>
      </c>
      <c r="R59" s="45">
        <f t="shared" si="10"/>
        <v>0</v>
      </c>
      <c r="S59" s="26">
        <f t="shared" si="11"/>
        <v>0</v>
      </c>
      <c r="T59" s="43">
        <f t="shared" si="12"/>
        <v>0</v>
      </c>
      <c r="U59" s="43">
        <f t="shared" si="13"/>
        <v>0</v>
      </c>
      <c r="V59" s="43">
        <f t="shared" si="14"/>
        <v>0</v>
      </c>
      <c r="W59" s="43">
        <f t="shared" si="15"/>
        <v>0</v>
      </c>
      <c r="X59" s="26">
        <f t="shared" si="16"/>
        <v>0</v>
      </c>
      <c r="Y59" s="26">
        <f t="shared" si="17"/>
        <v>0</v>
      </c>
    </row>
    <row r="60" spans="1:25" x14ac:dyDescent="0.35">
      <c r="A60" s="23">
        <v>903</v>
      </c>
      <c r="B60" s="44" t="s">
        <v>213</v>
      </c>
      <c r="C60" s="45">
        <f>VLOOKUP(A60,[1]Membership!$A$3:$BE$524,57,FALSE)</f>
        <v>908</v>
      </c>
      <c r="D60" s="46">
        <f>VLOOKUP(A60,'[1]Geo Area'!$B$1:$G$422,6,FALSE)</f>
        <v>69.957834487102801</v>
      </c>
      <c r="E60" s="46">
        <f t="shared" si="0"/>
        <v>12.979246808552885</v>
      </c>
      <c r="F60" s="47">
        <f t="shared" si="2"/>
        <v>0</v>
      </c>
      <c r="G60" s="26">
        <f t="shared" si="3"/>
        <v>0</v>
      </c>
      <c r="H60" s="45">
        <f t="shared" si="1"/>
        <v>0</v>
      </c>
      <c r="I60" s="47">
        <f t="shared" si="4"/>
        <v>0</v>
      </c>
      <c r="J60" s="26">
        <f t="shared" si="5"/>
        <v>0</v>
      </c>
      <c r="K60" s="45">
        <f t="shared" si="6"/>
        <v>0</v>
      </c>
      <c r="L60" s="47">
        <f t="shared" si="7"/>
        <v>0</v>
      </c>
      <c r="M60" s="26">
        <f t="shared" si="7"/>
        <v>0</v>
      </c>
      <c r="N60" s="47">
        <f t="shared" si="7"/>
        <v>0</v>
      </c>
      <c r="O60" s="48">
        <f>VLOOKUP($A60,'[1]11.1.2022 for 2023-24 stop gap'!$A$3:$K$424,11,FALSE)</f>
        <v>0</v>
      </c>
      <c r="P60" s="47">
        <f t="shared" si="8"/>
        <v>0</v>
      </c>
      <c r="Q60" s="26">
        <f t="shared" si="9"/>
        <v>0</v>
      </c>
      <c r="R60" s="45">
        <f t="shared" si="10"/>
        <v>0</v>
      </c>
      <c r="S60" s="26">
        <f t="shared" si="11"/>
        <v>0</v>
      </c>
      <c r="T60" s="43">
        <f t="shared" si="12"/>
        <v>0</v>
      </c>
      <c r="U60" s="43">
        <f t="shared" si="13"/>
        <v>0</v>
      </c>
      <c r="V60" s="43">
        <f t="shared" si="14"/>
        <v>0</v>
      </c>
      <c r="W60" s="43">
        <f t="shared" si="15"/>
        <v>0</v>
      </c>
      <c r="X60" s="26">
        <f t="shared" si="16"/>
        <v>0</v>
      </c>
      <c r="Y60" s="26">
        <f t="shared" si="17"/>
        <v>0</v>
      </c>
    </row>
    <row r="61" spans="1:25" x14ac:dyDescent="0.35">
      <c r="A61" s="23">
        <v>910</v>
      </c>
      <c r="B61" s="44" t="s">
        <v>214</v>
      </c>
      <c r="C61" s="45">
        <f>VLOOKUP(A61,[1]Membership!$A$3:$BE$524,57,FALSE)</f>
        <v>1362</v>
      </c>
      <c r="D61" s="46">
        <f>VLOOKUP(A61,'[1]Geo Area'!$B$1:$G$422,6,FALSE)</f>
        <v>179.030504568645</v>
      </c>
      <c r="E61" s="46">
        <f t="shared" si="0"/>
        <v>7.6076420791059851</v>
      </c>
      <c r="F61" s="47">
        <f t="shared" si="2"/>
        <v>0</v>
      </c>
      <c r="G61" s="26">
        <f t="shared" si="3"/>
        <v>0</v>
      </c>
      <c r="H61" s="45">
        <f t="shared" si="1"/>
        <v>0</v>
      </c>
      <c r="I61" s="47">
        <f t="shared" si="4"/>
        <v>0</v>
      </c>
      <c r="J61" s="26">
        <f t="shared" si="5"/>
        <v>0</v>
      </c>
      <c r="K61" s="45">
        <f t="shared" si="6"/>
        <v>0</v>
      </c>
      <c r="L61" s="47">
        <f t="shared" si="7"/>
        <v>0</v>
      </c>
      <c r="M61" s="26">
        <f t="shared" si="7"/>
        <v>0</v>
      </c>
      <c r="N61" s="47">
        <f t="shared" si="7"/>
        <v>0</v>
      </c>
      <c r="O61" s="48">
        <f>VLOOKUP($A61,'[1]11.1.2022 for 2023-24 stop gap'!$A$3:$K$424,11,FALSE)</f>
        <v>0</v>
      </c>
      <c r="P61" s="47">
        <f t="shared" si="8"/>
        <v>0</v>
      </c>
      <c r="Q61" s="26">
        <f t="shared" si="9"/>
        <v>0</v>
      </c>
      <c r="R61" s="45">
        <f t="shared" si="10"/>
        <v>0</v>
      </c>
      <c r="S61" s="26">
        <f t="shared" si="11"/>
        <v>0</v>
      </c>
      <c r="T61" s="43">
        <f t="shared" si="12"/>
        <v>0</v>
      </c>
      <c r="U61" s="43">
        <f t="shared" si="13"/>
        <v>0</v>
      </c>
      <c r="V61" s="43">
        <f t="shared" si="14"/>
        <v>0</v>
      </c>
      <c r="W61" s="43">
        <f t="shared" si="15"/>
        <v>0</v>
      </c>
      <c r="X61" s="26">
        <f t="shared" si="16"/>
        <v>0</v>
      </c>
      <c r="Y61" s="26">
        <f t="shared" si="17"/>
        <v>0</v>
      </c>
    </row>
    <row r="62" spans="1:25" x14ac:dyDescent="0.35">
      <c r="A62" s="23">
        <v>980</v>
      </c>
      <c r="B62" s="44" t="s">
        <v>32</v>
      </c>
      <c r="C62" s="45">
        <f>VLOOKUP(A62,[1]Membership!$A$3:$BE$524,57,FALSE)</f>
        <v>565</v>
      </c>
      <c r="D62" s="46">
        <f>VLOOKUP(A62,'[1]Geo Area'!$B$1:$G$422,6,FALSE)</f>
        <v>117.144912688849</v>
      </c>
      <c r="E62" s="46">
        <f t="shared" si="0"/>
        <v>4.8230860993571953</v>
      </c>
      <c r="F62" s="47">
        <f t="shared" si="2"/>
        <v>1</v>
      </c>
      <c r="G62" s="26">
        <f t="shared" si="3"/>
        <v>226000</v>
      </c>
      <c r="H62" s="45">
        <f t="shared" si="1"/>
        <v>565</v>
      </c>
      <c r="I62" s="47">
        <f t="shared" si="4"/>
        <v>0</v>
      </c>
      <c r="J62" s="26">
        <f t="shared" si="5"/>
        <v>0</v>
      </c>
      <c r="K62" s="45">
        <f t="shared" si="6"/>
        <v>0</v>
      </c>
      <c r="L62" s="47">
        <f t="shared" si="7"/>
        <v>1</v>
      </c>
      <c r="M62" s="26">
        <f t="shared" si="7"/>
        <v>226000</v>
      </c>
      <c r="N62" s="47">
        <f t="shared" si="7"/>
        <v>565</v>
      </c>
      <c r="O62" s="48">
        <f>VLOOKUP($A62,'[1]11.1.2022 for 2023-24 stop gap'!$A$3:$K$424,11,FALSE)</f>
        <v>0</v>
      </c>
      <c r="P62" s="47">
        <f t="shared" si="8"/>
        <v>0</v>
      </c>
      <c r="Q62" s="26">
        <f t="shared" si="9"/>
        <v>0</v>
      </c>
      <c r="R62" s="45">
        <f t="shared" si="10"/>
        <v>0</v>
      </c>
      <c r="S62" s="26">
        <f t="shared" si="11"/>
        <v>226000</v>
      </c>
      <c r="T62" s="43">
        <f t="shared" si="12"/>
        <v>225846</v>
      </c>
      <c r="U62" s="43">
        <f t="shared" si="13"/>
        <v>225846</v>
      </c>
      <c r="V62" s="43">
        <f t="shared" si="14"/>
        <v>214554</v>
      </c>
      <c r="W62" s="43">
        <f t="shared" si="15"/>
        <v>11292</v>
      </c>
      <c r="X62" s="26">
        <f t="shared" si="16"/>
        <v>225846</v>
      </c>
      <c r="Y62" s="26">
        <f t="shared" si="17"/>
        <v>0</v>
      </c>
    </row>
    <row r="63" spans="1:25" x14ac:dyDescent="0.35">
      <c r="A63" s="23">
        <v>994</v>
      </c>
      <c r="B63" s="44" t="s">
        <v>33</v>
      </c>
      <c r="C63" s="45">
        <f>VLOOKUP(A63,[1]Membership!$A$3:$BE$524,57,FALSE)</f>
        <v>229</v>
      </c>
      <c r="D63" s="46">
        <f>VLOOKUP(A63,'[1]Geo Area'!$B$1:$G$422,6,FALSE)</f>
        <v>90.368657047535095</v>
      </c>
      <c r="E63" s="46">
        <f t="shared" si="0"/>
        <v>2.5340644365174421</v>
      </c>
      <c r="F63" s="47">
        <f t="shared" si="2"/>
        <v>1</v>
      </c>
      <c r="G63" s="26">
        <f t="shared" si="3"/>
        <v>91600</v>
      </c>
      <c r="H63" s="45">
        <f t="shared" si="1"/>
        <v>229</v>
      </c>
      <c r="I63" s="47">
        <f t="shared" si="4"/>
        <v>0</v>
      </c>
      <c r="J63" s="26">
        <f t="shared" si="5"/>
        <v>0</v>
      </c>
      <c r="K63" s="45">
        <f t="shared" si="6"/>
        <v>0</v>
      </c>
      <c r="L63" s="47">
        <f t="shared" si="7"/>
        <v>1</v>
      </c>
      <c r="M63" s="26">
        <f t="shared" si="7"/>
        <v>91600</v>
      </c>
      <c r="N63" s="47">
        <f t="shared" si="7"/>
        <v>229</v>
      </c>
      <c r="O63" s="48">
        <f>VLOOKUP($A63,'[1]11.1.2022 for 2023-24 stop gap'!$A$3:$K$424,11,FALSE)</f>
        <v>0</v>
      </c>
      <c r="P63" s="47">
        <f t="shared" si="8"/>
        <v>0</v>
      </c>
      <c r="Q63" s="26">
        <f t="shared" si="9"/>
        <v>0</v>
      </c>
      <c r="R63" s="45">
        <f t="shared" si="10"/>
        <v>0</v>
      </c>
      <c r="S63" s="26">
        <f t="shared" si="11"/>
        <v>91600</v>
      </c>
      <c r="T63" s="43">
        <f t="shared" si="12"/>
        <v>91538</v>
      </c>
      <c r="U63" s="43">
        <f t="shared" si="13"/>
        <v>91538</v>
      </c>
      <c r="V63" s="43">
        <f t="shared" si="14"/>
        <v>86961</v>
      </c>
      <c r="W63" s="43">
        <f t="shared" si="15"/>
        <v>4577</v>
      </c>
      <c r="X63" s="26">
        <f t="shared" si="16"/>
        <v>91538</v>
      </c>
      <c r="Y63" s="26">
        <f t="shared" si="17"/>
        <v>0</v>
      </c>
    </row>
    <row r="64" spans="1:25" x14ac:dyDescent="0.35">
      <c r="A64" s="23">
        <v>1015</v>
      </c>
      <c r="B64" s="44" t="s">
        <v>215</v>
      </c>
      <c r="C64" s="45">
        <f>VLOOKUP(A64,[1]Membership!$A$3:$BE$524,57,FALSE)</f>
        <v>2999</v>
      </c>
      <c r="D64" s="46">
        <f>VLOOKUP(A64,'[1]Geo Area'!$B$1:$G$422,6,FALSE)</f>
        <v>34.866838755457003</v>
      </c>
      <c r="E64" s="46">
        <f t="shared" si="0"/>
        <v>86.012959793512309</v>
      </c>
      <c r="F64" s="47">
        <f t="shared" si="2"/>
        <v>0</v>
      </c>
      <c r="G64" s="26">
        <f t="shared" si="3"/>
        <v>0</v>
      </c>
      <c r="H64" s="45">
        <f t="shared" si="1"/>
        <v>0</v>
      </c>
      <c r="I64" s="47">
        <f t="shared" si="4"/>
        <v>0</v>
      </c>
      <c r="J64" s="26">
        <f t="shared" si="5"/>
        <v>0</v>
      </c>
      <c r="K64" s="45">
        <f t="shared" si="6"/>
        <v>0</v>
      </c>
      <c r="L64" s="47">
        <f t="shared" si="7"/>
        <v>0</v>
      </c>
      <c r="M64" s="26">
        <f t="shared" si="7"/>
        <v>0</v>
      </c>
      <c r="N64" s="47">
        <f t="shared" si="7"/>
        <v>0</v>
      </c>
      <c r="O64" s="48">
        <f>VLOOKUP($A64,'[1]11.1.2022 for 2023-24 stop gap'!$A$3:$K$424,11,FALSE)</f>
        <v>0</v>
      </c>
      <c r="P64" s="47">
        <f t="shared" si="8"/>
        <v>0</v>
      </c>
      <c r="Q64" s="26">
        <f t="shared" si="9"/>
        <v>0</v>
      </c>
      <c r="R64" s="45">
        <f t="shared" si="10"/>
        <v>0</v>
      </c>
      <c r="S64" s="26">
        <f t="shared" si="11"/>
        <v>0</v>
      </c>
      <c r="T64" s="43">
        <f t="shared" si="12"/>
        <v>0</v>
      </c>
      <c r="U64" s="43">
        <f t="shared" si="13"/>
        <v>0</v>
      </c>
      <c r="V64" s="43">
        <f t="shared" si="14"/>
        <v>0</v>
      </c>
      <c r="W64" s="43">
        <f t="shared" si="15"/>
        <v>0</v>
      </c>
      <c r="X64" s="26">
        <f t="shared" si="16"/>
        <v>0</v>
      </c>
      <c r="Y64" s="26">
        <f t="shared" si="17"/>
        <v>0</v>
      </c>
    </row>
    <row r="65" spans="1:25" x14ac:dyDescent="0.35">
      <c r="A65" s="23">
        <v>1029</v>
      </c>
      <c r="B65" s="44" t="s">
        <v>216</v>
      </c>
      <c r="C65" s="45">
        <f>VLOOKUP(A65,[1]Membership!$A$3:$BE$524,57,FALSE)</f>
        <v>954</v>
      </c>
      <c r="D65" s="46">
        <f>VLOOKUP(A65,'[1]Geo Area'!$B$1:$G$422,6,FALSE)</f>
        <v>37.924980788828996</v>
      </c>
      <c r="E65" s="46">
        <f t="shared" si="0"/>
        <v>25.15492375097012</v>
      </c>
      <c r="F65" s="47">
        <f t="shared" si="2"/>
        <v>0</v>
      </c>
      <c r="G65" s="26">
        <f t="shared" si="3"/>
        <v>0</v>
      </c>
      <c r="H65" s="45">
        <f t="shared" si="1"/>
        <v>0</v>
      </c>
      <c r="I65" s="47">
        <f t="shared" si="4"/>
        <v>0</v>
      </c>
      <c r="J65" s="26">
        <f t="shared" si="5"/>
        <v>0</v>
      </c>
      <c r="K65" s="45">
        <f t="shared" si="6"/>
        <v>0</v>
      </c>
      <c r="L65" s="47">
        <f t="shared" si="7"/>
        <v>0</v>
      </c>
      <c r="M65" s="26">
        <f t="shared" si="7"/>
        <v>0</v>
      </c>
      <c r="N65" s="47">
        <f t="shared" si="7"/>
        <v>0</v>
      </c>
      <c r="O65" s="48">
        <f>VLOOKUP($A65,'[1]11.1.2022 for 2023-24 stop gap'!$A$3:$K$424,11,FALSE)</f>
        <v>0</v>
      </c>
      <c r="P65" s="47">
        <f t="shared" si="8"/>
        <v>0</v>
      </c>
      <c r="Q65" s="26">
        <f t="shared" si="9"/>
        <v>0</v>
      </c>
      <c r="R65" s="45">
        <f t="shared" si="10"/>
        <v>0</v>
      </c>
      <c r="S65" s="26">
        <f t="shared" si="11"/>
        <v>0</v>
      </c>
      <c r="T65" s="43">
        <f t="shared" si="12"/>
        <v>0</v>
      </c>
      <c r="U65" s="43">
        <f t="shared" si="13"/>
        <v>0</v>
      </c>
      <c r="V65" s="43">
        <f t="shared" si="14"/>
        <v>0</v>
      </c>
      <c r="W65" s="43">
        <f t="shared" si="15"/>
        <v>0</v>
      </c>
      <c r="X65" s="26">
        <f t="shared" si="16"/>
        <v>0</v>
      </c>
      <c r="Y65" s="26">
        <f t="shared" si="17"/>
        <v>0</v>
      </c>
    </row>
    <row r="66" spans="1:25" x14ac:dyDescent="0.35">
      <c r="A66" s="23">
        <v>1071</v>
      </c>
      <c r="B66" s="44" t="s">
        <v>34</v>
      </c>
      <c r="C66" s="45">
        <f>VLOOKUP(A66,[1]Membership!$A$3:$BE$524,57,FALSE)</f>
        <v>735</v>
      </c>
      <c r="D66" s="46">
        <f>VLOOKUP(A66,'[1]Geo Area'!$B$1:$G$422,6,FALSE)</f>
        <v>737.22772035703804</v>
      </c>
      <c r="E66" s="46">
        <f t="shared" si="0"/>
        <v>0.99697824661834589</v>
      </c>
      <c r="F66" s="47">
        <f t="shared" si="2"/>
        <v>1</v>
      </c>
      <c r="G66" s="26">
        <f t="shared" si="3"/>
        <v>294000</v>
      </c>
      <c r="H66" s="45">
        <f t="shared" si="1"/>
        <v>735</v>
      </c>
      <c r="I66" s="47">
        <f t="shared" si="4"/>
        <v>0</v>
      </c>
      <c r="J66" s="26">
        <f t="shared" si="5"/>
        <v>0</v>
      </c>
      <c r="K66" s="45">
        <f t="shared" si="6"/>
        <v>0</v>
      </c>
      <c r="L66" s="47">
        <f t="shared" si="7"/>
        <v>1</v>
      </c>
      <c r="M66" s="26">
        <f t="shared" si="7"/>
        <v>294000</v>
      </c>
      <c r="N66" s="47">
        <f t="shared" si="7"/>
        <v>735</v>
      </c>
      <c r="O66" s="48">
        <f>VLOOKUP($A66,'[1]11.1.2022 for 2023-24 stop gap'!$A$3:$K$424,11,FALSE)</f>
        <v>0</v>
      </c>
      <c r="P66" s="47">
        <f t="shared" si="8"/>
        <v>0</v>
      </c>
      <c r="Q66" s="26">
        <f t="shared" si="9"/>
        <v>0</v>
      </c>
      <c r="R66" s="45">
        <f t="shared" si="10"/>
        <v>0</v>
      </c>
      <c r="S66" s="26">
        <f t="shared" si="11"/>
        <v>294000</v>
      </c>
      <c r="T66" s="43">
        <f t="shared" si="12"/>
        <v>293800</v>
      </c>
      <c r="U66" s="43">
        <f t="shared" si="13"/>
        <v>293800</v>
      </c>
      <c r="V66" s="43">
        <f t="shared" si="14"/>
        <v>279110</v>
      </c>
      <c r="W66" s="43">
        <f t="shared" si="15"/>
        <v>14690</v>
      </c>
      <c r="X66" s="26">
        <f t="shared" si="16"/>
        <v>293800</v>
      </c>
      <c r="Y66" s="26">
        <f t="shared" si="17"/>
        <v>0</v>
      </c>
    </row>
    <row r="67" spans="1:25" x14ac:dyDescent="0.35">
      <c r="A67" s="23">
        <v>1080</v>
      </c>
      <c r="B67" s="44" t="s">
        <v>417</v>
      </c>
      <c r="C67" s="45">
        <f>VLOOKUP(A67,[1]Membership!$A$3:$BE$524,57,FALSE)</f>
        <v>1030</v>
      </c>
      <c r="D67" s="46">
        <f>VLOOKUP(A67,'[1]Geo Area'!$B$1:$G$422,6,FALSE)</f>
        <v>254.76742996393901</v>
      </c>
      <c r="E67" s="46">
        <f t="shared" si="0"/>
        <v>4.0429029729027413</v>
      </c>
      <c r="F67" s="47">
        <f t="shared" si="2"/>
        <v>0</v>
      </c>
      <c r="G67" s="26">
        <f t="shared" si="3"/>
        <v>0</v>
      </c>
      <c r="H67" s="45">
        <f t="shared" si="1"/>
        <v>0</v>
      </c>
      <c r="I67" s="47">
        <f t="shared" si="4"/>
        <v>0</v>
      </c>
      <c r="J67" s="26">
        <f t="shared" si="5"/>
        <v>0</v>
      </c>
      <c r="K67" s="45">
        <f t="shared" si="6"/>
        <v>0</v>
      </c>
      <c r="L67" s="47">
        <f t="shared" si="7"/>
        <v>0</v>
      </c>
      <c r="M67" s="26">
        <f t="shared" si="7"/>
        <v>0</v>
      </c>
      <c r="N67" s="47">
        <f t="shared" si="7"/>
        <v>0</v>
      </c>
      <c r="O67" s="48">
        <f>VLOOKUP($A67,'[1]11.1.2022 for 2023-24 stop gap'!$A$3:$K$424,11,FALSE)</f>
        <v>0</v>
      </c>
      <c r="P67" s="47">
        <f t="shared" si="8"/>
        <v>0</v>
      </c>
      <c r="Q67" s="26">
        <f t="shared" si="9"/>
        <v>0</v>
      </c>
      <c r="R67" s="45">
        <f t="shared" si="10"/>
        <v>0</v>
      </c>
      <c r="S67" s="26">
        <f t="shared" si="11"/>
        <v>0</v>
      </c>
      <c r="T67" s="43">
        <f t="shared" si="12"/>
        <v>0</v>
      </c>
      <c r="U67" s="43">
        <f t="shared" si="13"/>
        <v>0</v>
      </c>
      <c r="V67" s="43">
        <f t="shared" si="14"/>
        <v>0</v>
      </c>
      <c r="W67" s="43">
        <f t="shared" si="15"/>
        <v>0</v>
      </c>
      <c r="X67" s="26">
        <f t="shared" si="16"/>
        <v>0</v>
      </c>
      <c r="Y67" s="26">
        <f t="shared" si="17"/>
        <v>0</v>
      </c>
    </row>
    <row r="68" spans="1:25" x14ac:dyDescent="0.35">
      <c r="A68" s="23">
        <v>1085</v>
      </c>
      <c r="B68" s="44" t="s">
        <v>217</v>
      </c>
      <c r="C68" s="45">
        <f>VLOOKUP(A68,[1]Membership!$A$3:$BE$524,57,FALSE)</f>
        <v>1082</v>
      </c>
      <c r="D68" s="46">
        <f>VLOOKUP(A68,'[1]Geo Area'!$B$1:$G$422,6,FALSE)</f>
        <v>103.268770722432</v>
      </c>
      <c r="E68" s="46">
        <f t="shared" ref="E68:E131" si="18">C68/D68</f>
        <v>10.477514087082751</v>
      </c>
      <c r="F68" s="47">
        <f t="shared" si="2"/>
        <v>0</v>
      </c>
      <c r="G68" s="26">
        <f t="shared" si="3"/>
        <v>0</v>
      </c>
      <c r="H68" s="45">
        <f t="shared" ref="H68:H131" si="19">IF(G68&gt;0,$C68,0)</f>
        <v>0</v>
      </c>
      <c r="I68" s="47">
        <f t="shared" si="4"/>
        <v>0</v>
      </c>
      <c r="J68" s="26">
        <f t="shared" si="5"/>
        <v>0</v>
      </c>
      <c r="K68" s="45">
        <f t="shared" si="6"/>
        <v>0</v>
      </c>
      <c r="L68" s="47">
        <f t="shared" si="7"/>
        <v>0</v>
      </c>
      <c r="M68" s="26">
        <f t="shared" si="7"/>
        <v>0</v>
      </c>
      <c r="N68" s="47">
        <f t="shared" si="7"/>
        <v>0</v>
      </c>
      <c r="O68" s="48">
        <f>VLOOKUP($A68,'[1]11.1.2022 for 2023-24 stop gap'!$A$3:$K$424,11,FALSE)</f>
        <v>0</v>
      </c>
      <c r="P68" s="47">
        <f t="shared" si="8"/>
        <v>0</v>
      </c>
      <c r="Q68" s="26">
        <f t="shared" si="9"/>
        <v>0</v>
      </c>
      <c r="R68" s="45">
        <f t="shared" si="10"/>
        <v>0</v>
      </c>
      <c r="S68" s="26">
        <f t="shared" si="11"/>
        <v>0</v>
      </c>
      <c r="T68" s="43">
        <f t="shared" si="12"/>
        <v>0</v>
      </c>
      <c r="U68" s="43">
        <f t="shared" si="13"/>
        <v>0</v>
      </c>
      <c r="V68" s="43">
        <f t="shared" si="14"/>
        <v>0</v>
      </c>
      <c r="W68" s="43">
        <f t="shared" si="15"/>
        <v>0</v>
      </c>
      <c r="X68" s="26">
        <f t="shared" si="16"/>
        <v>0</v>
      </c>
      <c r="Y68" s="26">
        <f t="shared" si="17"/>
        <v>0</v>
      </c>
    </row>
    <row r="69" spans="1:25" x14ac:dyDescent="0.35">
      <c r="A69" s="23">
        <v>1092</v>
      </c>
      <c r="B69" s="44" t="s">
        <v>418</v>
      </c>
      <c r="C69" s="45">
        <f>VLOOKUP(A69,[1]Membership!$A$3:$BE$524,57,FALSE)</f>
        <v>4844</v>
      </c>
      <c r="D69" s="46">
        <f>VLOOKUP(A69,'[1]Geo Area'!$B$1:$G$422,6,FALSE)</f>
        <v>225.525317524505</v>
      </c>
      <c r="E69" s="46">
        <f t="shared" si="18"/>
        <v>21.478741514125851</v>
      </c>
      <c r="F69" s="47">
        <f t="shared" ref="F69:F132" si="20">IF(AND(C69&lt;746,E69&lt;10),1,0)</f>
        <v>0</v>
      </c>
      <c r="G69" s="26">
        <f t="shared" ref="G69:G132" si="21">F69*$C69*G$2</f>
        <v>0</v>
      </c>
      <c r="H69" s="45">
        <f t="shared" si="19"/>
        <v>0</v>
      </c>
      <c r="I69" s="47">
        <f t="shared" ref="I69:I132" si="22">IF(AND(F69=0,C69&lt;1000,E69&lt;10),1,0)</f>
        <v>0</v>
      </c>
      <c r="J69" s="26">
        <f t="shared" ref="J69:J132" si="23">I69*$C69*J$2</f>
        <v>0</v>
      </c>
      <c r="K69" s="45">
        <f t="shared" ref="K69:K132" si="24">IF(J69&gt;0,$C69,0)</f>
        <v>0</v>
      </c>
      <c r="L69" s="47">
        <f t="shared" ref="L69:N132" si="25">F69+I69</f>
        <v>0</v>
      </c>
      <c r="M69" s="26">
        <f t="shared" si="25"/>
        <v>0</v>
      </c>
      <c r="N69" s="47">
        <f t="shared" si="25"/>
        <v>0</v>
      </c>
      <c r="O69" s="48">
        <f>VLOOKUP($A69,'[1]11.1.2022 for 2023-24 stop gap'!$A$3:$K$424,11,FALSE)</f>
        <v>0</v>
      </c>
      <c r="P69" s="47">
        <f t="shared" ref="P69:P132" si="26">IF(AND(M69=0,O69&gt;0),1,0)</f>
        <v>0</v>
      </c>
      <c r="Q69" s="26">
        <f t="shared" ref="Q69:Q132" si="27">O69*P69*$Q$2</f>
        <v>0</v>
      </c>
      <c r="R69" s="45">
        <f t="shared" ref="R69:R132" si="28">IF(Q69&gt;0,$C69,0)</f>
        <v>0</v>
      </c>
      <c r="S69" s="26">
        <f t="shared" ref="S69:S132" si="29">G69+J69+Q69</f>
        <v>0</v>
      </c>
      <c r="T69" s="43">
        <f t="shared" ref="T69:T132" si="30">ROUND(S69*($S$430),0)</f>
        <v>0</v>
      </c>
      <c r="U69" s="43">
        <f t="shared" ref="U69:U132" si="31">T69</f>
        <v>0</v>
      </c>
      <c r="V69" s="43">
        <f t="shared" ref="V69:V132" si="32">ROUND($U69*$V$1,0)</f>
        <v>0</v>
      </c>
      <c r="W69" s="43">
        <f t="shared" ref="W69:W132" si="33">U69-V69</f>
        <v>0</v>
      </c>
      <c r="X69" s="26">
        <f t="shared" ref="X69:X132" si="34">V69+W69</f>
        <v>0</v>
      </c>
      <c r="Y69" s="26">
        <f t="shared" ref="Y69:Y132" si="35">X69-U69</f>
        <v>0</v>
      </c>
    </row>
    <row r="70" spans="1:25" x14ac:dyDescent="0.35">
      <c r="A70" s="23">
        <v>1120</v>
      </c>
      <c r="B70" s="44" t="s">
        <v>35</v>
      </c>
      <c r="C70" s="45">
        <f>VLOOKUP(A70,[1]Membership!$A$3:$BE$524,57,FALSE)</f>
        <v>290</v>
      </c>
      <c r="D70" s="46">
        <f>VLOOKUP(A70,'[1]Geo Area'!$B$1:$G$422,6,FALSE)</f>
        <v>57.256060403427199</v>
      </c>
      <c r="E70" s="46">
        <f t="shared" si="18"/>
        <v>5.0649660133207721</v>
      </c>
      <c r="F70" s="47">
        <f t="shared" si="20"/>
        <v>1</v>
      </c>
      <c r="G70" s="26">
        <f t="shared" si="21"/>
        <v>116000</v>
      </c>
      <c r="H70" s="45">
        <f t="shared" si="19"/>
        <v>290</v>
      </c>
      <c r="I70" s="47">
        <f t="shared" si="22"/>
        <v>0</v>
      </c>
      <c r="J70" s="26">
        <f t="shared" si="23"/>
        <v>0</v>
      </c>
      <c r="K70" s="45">
        <f t="shared" si="24"/>
        <v>0</v>
      </c>
      <c r="L70" s="47">
        <f t="shared" si="25"/>
        <v>1</v>
      </c>
      <c r="M70" s="26">
        <f t="shared" si="25"/>
        <v>116000</v>
      </c>
      <c r="N70" s="47">
        <f t="shared" si="25"/>
        <v>290</v>
      </c>
      <c r="O70" s="48">
        <f>VLOOKUP($A70,'[1]11.1.2022 for 2023-24 stop gap'!$A$3:$K$424,11,FALSE)</f>
        <v>0</v>
      </c>
      <c r="P70" s="47">
        <f t="shared" si="26"/>
        <v>0</v>
      </c>
      <c r="Q70" s="26">
        <f t="shared" si="27"/>
        <v>0</v>
      </c>
      <c r="R70" s="45">
        <f t="shared" si="28"/>
        <v>0</v>
      </c>
      <c r="S70" s="26">
        <f t="shared" si="29"/>
        <v>116000</v>
      </c>
      <c r="T70" s="43">
        <f t="shared" si="30"/>
        <v>115921</v>
      </c>
      <c r="U70" s="43">
        <f t="shared" si="31"/>
        <v>115921</v>
      </c>
      <c r="V70" s="43">
        <f t="shared" si="32"/>
        <v>110125</v>
      </c>
      <c r="W70" s="43">
        <f t="shared" si="33"/>
        <v>5796</v>
      </c>
      <c r="X70" s="26">
        <f t="shared" si="34"/>
        <v>115921</v>
      </c>
      <c r="Y70" s="26">
        <f t="shared" si="35"/>
        <v>0</v>
      </c>
    </row>
    <row r="71" spans="1:25" x14ac:dyDescent="0.35">
      <c r="A71" s="23">
        <v>1127</v>
      </c>
      <c r="B71" s="44" t="s">
        <v>36</v>
      </c>
      <c r="C71" s="45">
        <f>VLOOKUP(A71,[1]Membership!$A$3:$BE$524,57,FALSE)</f>
        <v>594</v>
      </c>
      <c r="D71" s="46">
        <f>VLOOKUP(A71,'[1]Geo Area'!$B$1:$G$422,6,FALSE)</f>
        <v>107.70962098567</v>
      </c>
      <c r="E71" s="46">
        <f t="shared" si="18"/>
        <v>5.5148276872966386</v>
      </c>
      <c r="F71" s="47">
        <f t="shared" si="20"/>
        <v>1</v>
      </c>
      <c r="G71" s="26">
        <f t="shared" si="21"/>
        <v>237600</v>
      </c>
      <c r="H71" s="45">
        <f t="shared" si="19"/>
        <v>594</v>
      </c>
      <c r="I71" s="47">
        <f t="shared" si="22"/>
        <v>0</v>
      </c>
      <c r="J71" s="26">
        <f t="shared" si="23"/>
        <v>0</v>
      </c>
      <c r="K71" s="45">
        <f t="shared" si="24"/>
        <v>0</v>
      </c>
      <c r="L71" s="47">
        <f t="shared" si="25"/>
        <v>1</v>
      </c>
      <c r="M71" s="26">
        <f t="shared" si="25"/>
        <v>237600</v>
      </c>
      <c r="N71" s="47">
        <f t="shared" si="25"/>
        <v>594</v>
      </c>
      <c r="O71" s="48">
        <f>VLOOKUP($A71,'[1]11.1.2022 for 2023-24 stop gap'!$A$3:$K$424,11,FALSE)</f>
        <v>0</v>
      </c>
      <c r="P71" s="47">
        <f t="shared" si="26"/>
        <v>0</v>
      </c>
      <c r="Q71" s="26">
        <f t="shared" si="27"/>
        <v>0</v>
      </c>
      <c r="R71" s="45">
        <f t="shared" si="28"/>
        <v>0</v>
      </c>
      <c r="S71" s="26">
        <f t="shared" si="29"/>
        <v>237600</v>
      </c>
      <c r="T71" s="43">
        <f t="shared" si="30"/>
        <v>237439</v>
      </c>
      <c r="U71" s="43">
        <f t="shared" si="31"/>
        <v>237439</v>
      </c>
      <c r="V71" s="43">
        <f t="shared" si="32"/>
        <v>225567</v>
      </c>
      <c r="W71" s="43">
        <f t="shared" si="33"/>
        <v>11872</v>
      </c>
      <c r="X71" s="26">
        <f t="shared" si="34"/>
        <v>237439</v>
      </c>
      <c r="Y71" s="26">
        <f t="shared" si="35"/>
        <v>0</v>
      </c>
    </row>
    <row r="72" spans="1:25" x14ac:dyDescent="0.35">
      <c r="A72" s="23">
        <v>1134</v>
      </c>
      <c r="B72" s="44" t="s">
        <v>37</v>
      </c>
      <c r="C72" s="45">
        <f>VLOOKUP(A72,[1]Membership!$A$3:$BE$524,57,FALSE)</f>
        <v>943</v>
      </c>
      <c r="D72" s="46">
        <f>VLOOKUP(A72,'[1]Geo Area'!$B$1:$G$422,6,FALSE)</f>
        <v>111.548349583928</v>
      </c>
      <c r="E72" s="46">
        <f t="shared" si="18"/>
        <v>8.4537333229703684</v>
      </c>
      <c r="F72" s="47">
        <f t="shared" si="20"/>
        <v>0</v>
      </c>
      <c r="G72" s="26">
        <f t="shared" si="21"/>
        <v>0</v>
      </c>
      <c r="H72" s="45">
        <f t="shared" si="19"/>
        <v>0</v>
      </c>
      <c r="I72" s="47">
        <f t="shared" si="22"/>
        <v>1</v>
      </c>
      <c r="J72" s="26">
        <f t="shared" si="23"/>
        <v>94300</v>
      </c>
      <c r="K72" s="45">
        <f t="shared" si="24"/>
        <v>943</v>
      </c>
      <c r="L72" s="47">
        <f t="shared" si="25"/>
        <v>1</v>
      </c>
      <c r="M72" s="26">
        <f t="shared" si="25"/>
        <v>94300</v>
      </c>
      <c r="N72" s="47">
        <f t="shared" si="25"/>
        <v>943</v>
      </c>
      <c r="O72" s="48">
        <f>VLOOKUP($A72,'[1]11.1.2022 for 2023-24 stop gap'!$A$3:$K$424,11,FALSE)</f>
        <v>96500</v>
      </c>
      <c r="P72" s="47">
        <f t="shared" si="26"/>
        <v>0</v>
      </c>
      <c r="Q72" s="26">
        <f t="shared" si="27"/>
        <v>0</v>
      </c>
      <c r="R72" s="45">
        <f t="shared" si="28"/>
        <v>0</v>
      </c>
      <c r="S72" s="26">
        <f t="shared" si="29"/>
        <v>94300</v>
      </c>
      <c r="T72" s="43">
        <f t="shared" si="30"/>
        <v>94236</v>
      </c>
      <c r="U72" s="43">
        <f t="shared" si="31"/>
        <v>94236</v>
      </c>
      <c r="V72" s="43">
        <f t="shared" si="32"/>
        <v>89524</v>
      </c>
      <c r="W72" s="43">
        <f t="shared" si="33"/>
        <v>4712</v>
      </c>
      <c r="X72" s="26">
        <f t="shared" si="34"/>
        <v>94236</v>
      </c>
      <c r="Y72" s="26">
        <f t="shared" si="35"/>
        <v>0</v>
      </c>
    </row>
    <row r="73" spans="1:25" x14ac:dyDescent="0.35">
      <c r="A73" s="23">
        <v>1141</v>
      </c>
      <c r="B73" s="44" t="s">
        <v>218</v>
      </c>
      <c r="C73" s="45">
        <f>VLOOKUP(A73,[1]Membership!$A$3:$BE$524,57,FALSE)</f>
        <v>1240</v>
      </c>
      <c r="D73" s="46">
        <f>VLOOKUP(A73,'[1]Geo Area'!$B$1:$G$422,6,FALSE)</f>
        <v>164.12708168980501</v>
      </c>
      <c r="E73" s="46">
        <f t="shared" si="18"/>
        <v>7.5551212343101355</v>
      </c>
      <c r="F73" s="47">
        <f t="shared" si="20"/>
        <v>0</v>
      </c>
      <c r="G73" s="26">
        <f t="shared" si="21"/>
        <v>0</v>
      </c>
      <c r="H73" s="45">
        <f t="shared" si="19"/>
        <v>0</v>
      </c>
      <c r="I73" s="47">
        <f t="shared" si="22"/>
        <v>0</v>
      </c>
      <c r="J73" s="26">
        <f t="shared" si="23"/>
        <v>0</v>
      </c>
      <c r="K73" s="45">
        <f t="shared" si="24"/>
        <v>0</v>
      </c>
      <c r="L73" s="47">
        <f t="shared" si="25"/>
        <v>0</v>
      </c>
      <c r="M73" s="26">
        <f t="shared" si="25"/>
        <v>0</v>
      </c>
      <c r="N73" s="47">
        <f t="shared" si="25"/>
        <v>0</v>
      </c>
      <c r="O73" s="48">
        <f>VLOOKUP($A73,'[1]11.1.2022 for 2023-24 stop gap'!$A$3:$K$424,11,FALSE)</f>
        <v>0</v>
      </c>
      <c r="P73" s="47">
        <f t="shared" si="26"/>
        <v>0</v>
      </c>
      <c r="Q73" s="26">
        <f t="shared" si="27"/>
        <v>0</v>
      </c>
      <c r="R73" s="45">
        <f t="shared" si="28"/>
        <v>0</v>
      </c>
      <c r="S73" s="26">
        <f t="shared" si="29"/>
        <v>0</v>
      </c>
      <c r="T73" s="43">
        <f t="shared" si="30"/>
        <v>0</v>
      </c>
      <c r="U73" s="43">
        <f t="shared" si="31"/>
        <v>0</v>
      </c>
      <c r="V73" s="43">
        <f t="shared" si="32"/>
        <v>0</v>
      </c>
      <c r="W73" s="43">
        <f t="shared" si="33"/>
        <v>0</v>
      </c>
      <c r="X73" s="26">
        <f t="shared" si="34"/>
        <v>0</v>
      </c>
      <c r="Y73" s="26">
        <f t="shared" si="35"/>
        <v>0</v>
      </c>
    </row>
    <row r="74" spans="1:25" x14ac:dyDescent="0.35">
      <c r="A74" s="23">
        <v>1155</v>
      </c>
      <c r="B74" s="44" t="s">
        <v>38</v>
      </c>
      <c r="C74" s="45">
        <f>VLOOKUP(A74,[1]Membership!$A$3:$BE$524,57,FALSE)</f>
        <v>550</v>
      </c>
      <c r="D74" s="46">
        <f>VLOOKUP(A74,'[1]Geo Area'!$B$1:$G$422,6,FALSE)</f>
        <v>160.541129030505</v>
      </c>
      <c r="E74" s="46">
        <f t="shared" si="18"/>
        <v>3.4259133676298767</v>
      </c>
      <c r="F74" s="47">
        <f t="shared" si="20"/>
        <v>1</v>
      </c>
      <c r="G74" s="26">
        <f t="shared" si="21"/>
        <v>220000</v>
      </c>
      <c r="H74" s="45">
        <f t="shared" si="19"/>
        <v>550</v>
      </c>
      <c r="I74" s="47">
        <f t="shared" si="22"/>
        <v>0</v>
      </c>
      <c r="J74" s="26">
        <f t="shared" si="23"/>
        <v>0</v>
      </c>
      <c r="K74" s="45">
        <f t="shared" si="24"/>
        <v>0</v>
      </c>
      <c r="L74" s="47">
        <f t="shared" si="25"/>
        <v>1</v>
      </c>
      <c r="M74" s="26">
        <f t="shared" si="25"/>
        <v>220000</v>
      </c>
      <c r="N74" s="47">
        <f t="shared" si="25"/>
        <v>550</v>
      </c>
      <c r="O74" s="48">
        <f>VLOOKUP($A74,'[1]11.1.2022 for 2023-24 stop gap'!$A$3:$K$424,11,FALSE)</f>
        <v>0</v>
      </c>
      <c r="P74" s="47">
        <f t="shared" si="26"/>
        <v>0</v>
      </c>
      <c r="Q74" s="26">
        <f t="shared" si="27"/>
        <v>0</v>
      </c>
      <c r="R74" s="45">
        <f t="shared" si="28"/>
        <v>0</v>
      </c>
      <c r="S74" s="26">
        <f t="shared" si="29"/>
        <v>220000</v>
      </c>
      <c r="T74" s="43">
        <f t="shared" si="30"/>
        <v>219851</v>
      </c>
      <c r="U74" s="43">
        <f t="shared" si="31"/>
        <v>219851</v>
      </c>
      <c r="V74" s="43">
        <f t="shared" si="32"/>
        <v>208858</v>
      </c>
      <c r="W74" s="43">
        <f t="shared" si="33"/>
        <v>10993</v>
      </c>
      <c r="X74" s="26">
        <f t="shared" si="34"/>
        <v>219851</v>
      </c>
      <c r="Y74" s="26">
        <f t="shared" si="35"/>
        <v>0</v>
      </c>
    </row>
    <row r="75" spans="1:25" x14ac:dyDescent="0.35">
      <c r="A75" s="23">
        <v>1162</v>
      </c>
      <c r="B75" s="44" t="s">
        <v>39</v>
      </c>
      <c r="C75" s="45">
        <f>VLOOKUP(A75,[1]Membership!$A$3:$BE$524,57,FALSE)</f>
        <v>988</v>
      </c>
      <c r="D75" s="46">
        <f>VLOOKUP(A75,'[1]Geo Area'!$B$1:$G$422,6,FALSE)</f>
        <v>163.40353176256599</v>
      </c>
      <c r="E75" s="46">
        <f t="shared" si="18"/>
        <v>6.0463809401354709</v>
      </c>
      <c r="F75" s="47">
        <f t="shared" si="20"/>
        <v>0</v>
      </c>
      <c r="G75" s="26">
        <f t="shared" si="21"/>
        <v>0</v>
      </c>
      <c r="H75" s="45">
        <f t="shared" si="19"/>
        <v>0</v>
      </c>
      <c r="I75" s="47">
        <f t="shared" si="22"/>
        <v>1</v>
      </c>
      <c r="J75" s="26">
        <f t="shared" si="23"/>
        <v>98800</v>
      </c>
      <c r="K75" s="45">
        <f t="shared" si="24"/>
        <v>988</v>
      </c>
      <c r="L75" s="47">
        <f t="shared" si="25"/>
        <v>1</v>
      </c>
      <c r="M75" s="26">
        <f t="shared" si="25"/>
        <v>98800</v>
      </c>
      <c r="N75" s="47">
        <f t="shared" si="25"/>
        <v>988</v>
      </c>
      <c r="O75" s="48">
        <f>VLOOKUP($A75,'[1]11.1.2022 for 2023-24 stop gap'!$A$3:$K$424,11,FALSE)</f>
        <v>98600</v>
      </c>
      <c r="P75" s="47">
        <f t="shared" si="26"/>
        <v>0</v>
      </c>
      <c r="Q75" s="26">
        <f t="shared" si="27"/>
        <v>0</v>
      </c>
      <c r="R75" s="45">
        <f t="shared" si="28"/>
        <v>0</v>
      </c>
      <c r="S75" s="26">
        <f t="shared" si="29"/>
        <v>98800</v>
      </c>
      <c r="T75" s="43">
        <f t="shared" si="30"/>
        <v>98733</v>
      </c>
      <c r="U75" s="43">
        <f t="shared" si="31"/>
        <v>98733</v>
      </c>
      <c r="V75" s="43">
        <f t="shared" si="32"/>
        <v>93796</v>
      </c>
      <c r="W75" s="43">
        <f t="shared" si="33"/>
        <v>4937</v>
      </c>
      <c r="X75" s="26">
        <f t="shared" si="34"/>
        <v>98733</v>
      </c>
      <c r="Y75" s="26">
        <f t="shared" si="35"/>
        <v>0</v>
      </c>
    </row>
    <row r="76" spans="1:25" x14ac:dyDescent="0.35">
      <c r="A76" s="23">
        <v>1169</v>
      </c>
      <c r="B76" s="44" t="s">
        <v>40</v>
      </c>
      <c r="C76" s="45">
        <f>VLOOKUP(A76,[1]Membership!$A$3:$BE$524,57,FALSE)</f>
        <v>720</v>
      </c>
      <c r="D76" s="46">
        <f>VLOOKUP(A76,'[1]Geo Area'!$B$1:$G$422,6,FALSE)</f>
        <v>191.67098755515801</v>
      </c>
      <c r="E76" s="46">
        <f t="shared" si="18"/>
        <v>3.7564370548923187</v>
      </c>
      <c r="F76" s="47">
        <f t="shared" si="20"/>
        <v>1</v>
      </c>
      <c r="G76" s="26">
        <f t="shared" si="21"/>
        <v>288000</v>
      </c>
      <c r="H76" s="45">
        <f t="shared" si="19"/>
        <v>720</v>
      </c>
      <c r="I76" s="47">
        <f t="shared" si="22"/>
        <v>0</v>
      </c>
      <c r="J76" s="26">
        <f t="shared" si="23"/>
        <v>0</v>
      </c>
      <c r="K76" s="45">
        <f t="shared" si="24"/>
        <v>0</v>
      </c>
      <c r="L76" s="47">
        <f t="shared" si="25"/>
        <v>1</v>
      </c>
      <c r="M76" s="26">
        <f t="shared" si="25"/>
        <v>288000</v>
      </c>
      <c r="N76" s="47">
        <f t="shared" si="25"/>
        <v>720</v>
      </c>
      <c r="O76" s="48">
        <f>VLOOKUP($A76,'[1]11.1.2022 for 2023-24 stop gap'!$A$3:$K$424,11,FALSE)</f>
        <v>0</v>
      </c>
      <c r="P76" s="47">
        <f t="shared" si="26"/>
        <v>0</v>
      </c>
      <c r="Q76" s="26">
        <f t="shared" si="27"/>
        <v>0</v>
      </c>
      <c r="R76" s="45">
        <f t="shared" si="28"/>
        <v>0</v>
      </c>
      <c r="S76" s="26">
        <f t="shared" si="29"/>
        <v>288000</v>
      </c>
      <c r="T76" s="43">
        <f t="shared" si="30"/>
        <v>287804</v>
      </c>
      <c r="U76" s="43">
        <f t="shared" si="31"/>
        <v>287804</v>
      </c>
      <c r="V76" s="43">
        <f t="shared" si="32"/>
        <v>273414</v>
      </c>
      <c r="W76" s="43">
        <f t="shared" si="33"/>
        <v>14390</v>
      </c>
      <c r="X76" s="26">
        <f t="shared" si="34"/>
        <v>287804</v>
      </c>
      <c r="Y76" s="26">
        <f t="shared" si="35"/>
        <v>0</v>
      </c>
    </row>
    <row r="77" spans="1:25" x14ac:dyDescent="0.35">
      <c r="A77" s="23">
        <v>1176</v>
      </c>
      <c r="B77" s="44" t="s">
        <v>41</v>
      </c>
      <c r="C77" s="45">
        <f>VLOOKUP(A77,[1]Membership!$A$3:$BE$524,57,FALSE)</f>
        <v>767</v>
      </c>
      <c r="D77" s="46">
        <f>VLOOKUP(A77,'[1]Geo Area'!$B$1:$G$422,6,FALSE)</f>
        <v>183.50417982154201</v>
      </c>
      <c r="E77" s="46">
        <f t="shared" si="18"/>
        <v>4.1797413047806771</v>
      </c>
      <c r="F77" s="47">
        <f t="shared" si="20"/>
        <v>0</v>
      </c>
      <c r="G77" s="26">
        <f t="shared" si="21"/>
        <v>0</v>
      </c>
      <c r="H77" s="45">
        <f t="shared" si="19"/>
        <v>0</v>
      </c>
      <c r="I77" s="47">
        <f t="shared" si="22"/>
        <v>1</v>
      </c>
      <c r="J77" s="26">
        <f t="shared" si="23"/>
        <v>76700</v>
      </c>
      <c r="K77" s="45">
        <f t="shared" si="24"/>
        <v>767</v>
      </c>
      <c r="L77" s="47">
        <f t="shared" si="25"/>
        <v>1</v>
      </c>
      <c r="M77" s="26">
        <f t="shared" si="25"/>
        <v>76700</v>
      </c>
      <c r="N77" s="47">
        <f t="shared" si="25"/>
        <v>767</v>
      </c>
      <c r="O77" s="48">
        <f>VLOOKUP($A77,'[1]11.1.2022 for 2023-24 stop gap'!$A$3:$K$424,11,FALSE)</f>
        <v>77300</v>
      </c>
      <c r="P77" s="47">
        <f t="shared" si="26"/>
        <v>0</v>
      </c>
      <c r="Q77" s="26">
        <f t="shared" si="27"/>
        <v>0</v>
      </c>
      <c r="R77" s="45">
        <f t="shared" si="28"/>
        <v>0</v>
      </c>
      <c r="S77" s="26">
        <f t="shared" si="29"/>
        <v>76700</v>
      </c>
      <c r="T77" s="43">
        <f t="shared" si="30"/>
        <v>76648</v>
      </c>
      <c r="U77" s="43">
        <f t="shared" si="31"/>
        <v>76648</v>
      </c>
      <c r="V77" s="43">
        <f t="shared" si="32"/>
        <v>72816</v>
      </c>
      <c r="W77" s="43">
        <f t="shared" si="33"/>
        <v>3832</v>
      </c>
      <c r="X77" s="26">
        <f t="shared" si="34"/>
        <v>76648</v>
      </c>
      <c r="Y77" s="26">
        <f t="shared" si="35"/>
        <v>0</v>
      </c>
    </row>
    <row r="78" spans="1:25" x14ac:dyDescent="0.35">
      <c r="A78" s="23">
        <v>1183</v>
      </c>
      <c r="B78" s="44" t="s">
        <v>219</v>
      </c>
      <c r="C78" s="45">
        <f>VLOOKUP(A78,[1]Membership!$A$3:$BE$524,57,FALSE)</f>
        <v>1187</v>
      </c>
      <c r="D78" s="46">
        <f>VLOOKUP(A78,'[1]Geo Area'!$B$1:$G$422,6,FALSE)</f>
        <v>132.787412713451</v>
      </c>
      <c r="E78" s="46">
        <f t="shared" si="18"/>
        <v>8.9391002938018698</v>
      </c>
      <c r="F78" s="47">
        <f t="shared" si="20"/>
        <v>0</v>
      </c>
      <c r="G78" s="26">
        <f t="shared" si="21"/>
        <v>0</v>
      </c>
      <c r="H78" s="45">
        <f t="shared" si="19"/>
        <v>0</v>
      </c>
      <c r="I78" s="47">
        <f t="shared" si="22"/>
        <v>0</v>
      </c>
      <c r="J78" s="26">
        <f t="shared" si="23"/>
        <v>0</v>
      </c>
      <c r="K78" s="45">
        <f t="shared" si="24"/>
        <v>0</v>
      </c>
      <c r="L78" s="47">
        <f t="shared" si="25"/>
        <v>0</v>
      </c>
      <c r="M78" s="26">
        <f t="shared" si="25"/>
        <v>0</v>
      </c>
      <c r="N78" s="47">
        <f t="shared" si="25"/>
        <v>0</v>
      </c>
      <c r="O78" s="48">
        <f>VLOOKUP($A78,'[1]11.1.2022 for 2023-24 stop gap'!$A$3:$K$424,11,FALSE)</f>
        <v>0</v>
      </c>
      <c r="P78" s="47">
        <f t="shared" si="26"/>
        <v>0</v>
      </c>
      <c r="Q78" s="26">
        <f t="shared" si="27"/>
        <v>0</v>
      </c>
      <c r="R78" s="45">
        <f t="shared" si="28"/>
        <v>0</v>
      </c>
      <c r="S78" s="26">
        <f t="shared" si="29"/>
        <v>0</v>
      </c>
      <c r="T78" s="43">
        <f t="shared" si="30"/>
        <v>0</v>
      </c>
      <c r="U78" s="43">
        <f t="shared" si="31"/>
        <v>0</v>
      </c>
      <c r="V78" s="43">
        <f t="shared" si="32"/>
        <v>0</v>
      </c>
      <c r="W78" s="43">
        <f t="shared" si="33"/>
        <v>0</v>
      </c>
      <c r="X78" s="26">
        <f t="shared" si="34"/>
        <v>0</v>
      </c>
      <c r="Y78" s="26">
        <f t="shared" si="35"/>
        <v>0</v>
      </c>
    </row>
    <row r="79" spans="1:25" x14ac:dyDescent="0.35">
      <c r="A79" s="23">
        <v>1204</v>
      </c>
      <c r="B79" s="44" t="s">
        <v>42</v>
      </c>
      <c r="C79" s="45">
        <f>VLOOKUP(A79,[1]Membership!$A$3:$BE$524,57,FALSE)</f>
        <v>421</v>
      </c>
      <c r="D79" s="46">
        <f>VLOOKUP(A79,'[1]Geo Area'!$B$1:$G$422,6,FALSE)</f>
        <v>101.001104753655</v>
      </c>
      <c r="E79" s="46">
        <f t="shared" si="18"/>
        <v>4.1682712384862795</v>
      </c>
      <c r="F79" s="47">
        <f t="shared" si="20"/>
        <v>1</v>
      </c>
      <c r="G79" s="26">
        <f t="shared" si="21"/>
        <v>168400</v>
      </c>
      <c r="H79" s="45">
        <f t="shared" si="19"/>
        <v>421</v>
      </c>
      <c r="I79" s="47">
        <f t="shared" si="22"/>
        <v>0</v>
      </c>
      <c r="J79" s="26">
        <f t="shared" si="23"/>
        <v>0</v>
      </c>
      <c r="K79" s="45">
        <f t="shared" si="24"/>
        <v>0</v>
      </c>
      <c r="L79" s="47">
        <f t="shared" si="25"/>
        <v>1</v>
      </c>
      <c r="M79" s="26">
        <f t="shared" si="25"/>
        <v>168400</v>
      </c>
      <c r="N79" s="47">
        <f t="shared" si="25"/>
        <v>421</v>
      </c>
      <c r="O79" s="48">
        <f>VLOOKUP($A79,'[1]11.1.2022 for 2023-24 stop gap'!$A$3:$K$424,11,FALSE)</f>
        <v>0</v>
      </c>
      <c r="P79" s="47">
        <f t="shared" si="26"/>
        <v>0</v>
      </c>
      <c r="Q79" s="26">
        <f t="shared" si="27"/>
        <v>0</v>
      </c>
      <c r="R79" s="45">
        <f t="shared" si="28"/>
        <v>0</v>
      </c>
      <c r="S79" s="26">
        <f t="shared" si="29"/>
        <v>168400</v>
      </c>
      <c r="T79" s="43">
        <f t="shared" si="30"/>
        <v>168286</v>
      </c>
      <c r="U79" s="43">
        <f t="shared" si="31"/>
        <v>168286</v>
      </c>
      <c r="V79" s="43">
        <f t="shared" si="32"/>
        <v>159872</v>
      </c>
      <c r="W79" s="43">
        <f t="shared" si="33"/>
        <v>8414</v>
      </c>
      <c r="X79" s="26">
        <f t="shared" si="34"/>
        <v>168286</v>
      </c>
      <c r="Y79" s="26">
        <f t="shared" si="35"/>
        <v>0</v>
      </c>
    </row>
    <row r="80" spans="1:25" x14ac:dyDescent="0.35">
      <c r="A80" s="23">
        <v>1218</v>
      </c>
      <c r="B80" s="44" t="s">
        <v>43</v>
      </c>
      <c r="C80" s="45">
        <f>VLOOKUP(A80,[1]Membership!$A$3:$BE$524,57,FALSE)</f>
        <v>872</v>
      </c>
      <c r="D80" s="46">
        <f>VLOOKUP(A80,'[1]Geo Area'!$B$1:$G$422,6,FALSE)</f>
        <v>529.53130875693103</v>
      </c>
      <c r="E80" s="46">
        <f t="shared" si="18"/>
        <v>1.6467392684429001</v>
      </c>
      <c r="F80" s="47">
        <f t="shared" si="20"/>
        <v>0</v>
      </c>
      <c r="G80" s="26">
        <f t="shared" si="21"/>
        <v>0</v>
      </c>
      <c r="H80" s="45">
        <f t="shared" si="19"/>
        <v>0</v>
      </c>
      <c r="I80" s="47">
        <f t="shared" si="22"/>
        <v>1</v>
      </c>
      <c r="J80" s="26">
        <f t="shared" si="23"/>
        <v>87200</v>
      </c>
      <c r="K80" s="45">
        <f t="shared" si="24"/>
        <v>872</v>
      </c>
      <c r="L80" s="47">
        <f t="shared" si="25"/>
        <v>1</v>
      </c>
      <c r="M80" s="26">
        <f t="shared" si="25"/>
        <v>87200</v>
      </c>
      <c r="N80" s="47">
        <f t="shared" si="25"/>
        <v>872</v>
      </c>
      <c r="O80" s="48">
        <f>VLOOKUP($A80,'[1]11.1.2022 for 2023-24 stop gap'!$A$3:$K$424,11,FALSE)</f>
        <v>88100</v>
      </c>
      <c r="P80" s="47">
        <f t="shared" si="26"/>
        <v>0</v>
      </c>
      <c r="Q80" s="26">
        <f t="shared" si="27"/>
        <v>0</v>
      </c>
      <c r="R80" s="45">
        <f t="shared" si="28"/>
        <v>0</v>
      </c>
      <c r="S80" s="26">
        <f t="shared" si="29"/>
        <v>87200</v>
      </c>
      <c r="T80" s="43">
        <f t="shared" si="30"/>
        <v>87141</v>
      </c>
      <c r="U80" s="43">
        <f t="shared" si="31"/>
        <v>87141</v>
      </c>
      <c r="V80" s="43">
        <f t="shared" si="32"/>
        <v>82784</v>
      </c>
      <c r="W80" s="43">
        <f t="shared" si="33"/>
        <v>4357</v>
      </c>
      <c r="X80" s="26">
        <f t="shared" si="34"/>
        <v>87141</v>
      </c>
      <c r="Y80" s="26">
        <f t="shared" si="35"/>
        <v>0</v>
      </c>
    </row>
    <row r="81" spans="1:25" x14ac:dyDescent="0.35">
      <c r="A81" s="23">
        <v>1232</v>
      </c>
      <c r="B81" s="44" t="s">
        <v>44</v>
      </c>
      <c r="C81" s="45">
        <f>VLOOKUP(A81,[1]Membership!$A$3:$BE$524,57,FALSE)</f>
        <v>776</v>
      </c>
      <c r="D81" s="46">
        <f>VLOOKUP(A81,'[1]Geo Area'!$B$1:$G$422,6,FALSE)</f>
        <v>285.276991398821</v>
      </c>
      <c r="E81" s="46">
        <f t="shared" si="18"/>
        <v>2.7201632918062493</v>
      </c>
      <c r="F81" s="47">
        <f t="shared" si="20"/>
        <v>0</v>
      </c>
      <c r="G81" s="26">
        <f t="shared" si="21"/>
        <v>0</v>
      </c>
      <c r="H81" s="45">
        <f t="shared" si="19"/>
        <v>0</v>
      </c>
      <c r="I81" s="47">
        <f t="shared" si="22"/>
        <v>1</v>
      </c>
      <c r="J81" s="26">
        <f t="shared" si="23"/>
        <v>77600</v>
      </c>
      <c r="K81" s="45">
        <f t="shared" si="24"/>
        <v>776</v>
      </c>
      <c r="L81" s="47">
        <f t="shared" si="25"/>
        <v>1</v>
      </c>
      <c r="M81" s="26">
        <f t="shared" si="25"/>
        <v>77600</v>
      </c>
      <c r="N81" s="47">
        <f t="shared" si="25"/>
        <v>776</v>
      </c>
      <c r="O81" s="48">
        <f>VLOOKUP($A81,'[1]11.1.2022 for 2023-24 stop gap'!$A$3:$K$424,11,FALSE)</f>
        <v>79400</v>
      </c>
      <c r="P81" s="47">
        <f t="shared" si="26"/>
        <v>0</v>
      </c>
      <c r="Q81" s="26">
        <f t="shared" si="27"/>
        <v>0</v>
      </c>
      <c r="R81" s="45">
        <f t="shared" si="28"/>
        <v>0</v>
      </c>
      <c r="S81" s="26">
        <f t="shared" si="29"/>
        <v>77600</v>
      </c>
      <c r="T81" s="43">
        <f t="shared" si="30"/>
        <v>77547</v>
      </c>
      <c r="U81" s="43">
        <f t="shared" si="31"/>
        <v>77547</v>
      </c>
      <c r="V81" s="43">
        <f t="shared" si="32"/>
        <v>73670</v>
      </c>
      <c r="W81" s="43">
        <f t="shared" si="33"/>
        <v>3877</v>
      </c>
      <c r="X81" s="26">
        <f t="shared" si="34"/>
        <v>77547</v>
      </c>
      <c r="Y81" s="26">
        <f t="shared" si="35"/>
        <v>0</v>
      </c>
    </row>
    <row r="82" spans="1:25" x14ac:dyDescent="0.35">
      <c r="A82" s="23">
        <v>1246</v>
      </c>
      <c r="B82" s="44" t="s">
        <v>45</v>
      </c>
      <c r="C82" s="45">
        <f>VLOOKUP(A82,[1]Membership!$A$3:$BE$524,57,FALSE)</f>
        <v>631</v>
      </c>
      <c r="D82" s="46">
        <f>VLOOKUP(A82,'[1]Geo Area'!$B$1:$G$422,6,FALSE)</f>
        <v>78.569836844384398</v>
      </c>
      <c r="E82" s="46">
        <f t="shared" si="18"/>
        <v>8.0310717871256383</v>
      </c>
      <c r="F82" s="47">
        <f t="shared" si="20"/>
        <v>1</v>
      </c>
      <c r="G82" s="26">
        <f t="shared" si="21"/>
        <v>252400</v>
      </c>
      <c r="H82" s="45">
        <f t="shared" si="19"/>
        <v>631</v>
      </c>
      <c r="I82" s="47">
        <f t="shared" si="22"/>
        <v>0</v>
      </c>
      <c r="J82" s="26">
        <f t="shared" si="23"/>
        <v>0</v>
      </c>
      <c r="K82" s="45">
        <f t="shared" si="24"/>
        <v>0</v>
      </c>
      <c r="L82" s="47">
        <f t="shared" si="25"/>
        <v>1</v>
      </c>
      <c r="M82" s="26">
        <f t="shared" si="25"/>
        <v>252400</v>
      </c>
      <c r="N82" s="47">
        <f t="shared" si="25"/>
        <v>631</v>
      </c>
      <c r="O82" s="48">
        <f>VLOOKUP($A82,'[1]11.1.2022 for 2023-24 stop gap'!$A$3:$K$424,11,FALSE)</f>
        <v>0</v>
      </c>
      <c r="P82" s="47">
        <f t="shared" si="26"/>
        <v>0</v>
      </c>
      <c r="Q82" s="26">
        <f t="shared" si="27"/>
        <v>0</v>
      </c>
      <c r="R82" s="45">
        <f t="shared" si="28"/>
        <v>0</v>
      </c>
      <c r="S82" s="26">
        <f t="shared" si="29"/>
        <v>252400</v>
      </c>
      <c r="T82" s="43">
        <f t="shared" si="30"/>
        <v>252229</v>
      </c>
      <c r="U82" s="43">
        <f t="shared" si="31"/>
        <v>252229</v>
      </c>
      <c r="V82" s="43">
        <f t="shared" si="32"/>
        <v>239618</v>
      </c>
      <c r="W82" s="43">
        <f t="shared" si="33"/>
        <v>12611</v>
      </c>
      <c r="X82" s="26">
        <f t="shared" si="34"/>
        <v>252229</v>
      </c>
      <c r="Y82" s="26">
        <f t="shared" si="35"/>
        <v>0</v>
      </c>
    </row>
    <row r="83" spans="1:25" x14ac:dyDescent="0.35">
      <c r="A83" s="23">
        <v>1253</v>
      </c>
      <c r="B83" s="44" t="s">
        <v>220</v>
      </c>
      <c r="C83" s="45">
        <f>VLOOKUP(A83,[1]Membership!$A$3:$BE$524,57,FALSE)</f>
        <v>2230</v>
      </c>
      <c r="D83" s="46">
        <f>VLOOKUP(A83,'[1]Geo Area'!$B$1:$G$422,6,FALSE)</f>
        <v>4.7778552683564097</v>
      </c>
      <c r="E83" s="46">
        <f t="shared" si="18"/>
        <v>466.73661606479004</v>
      </c>
      <c r="F83" s="47">
        <f t="shared" si="20"/>
        <v>0</v>
      </c>
      <c r="G83" s="26">
        <f t="shared" si="21"/>
        <v>0</v>
      </c>
      <c r="H83" s="45">
        <f t="shared" si="19"/>
        <v>0</v>
      </c>
      <c r="I83" s="47">
        <f t="shared" si="22"/>
        <v>0</v>
      </c>
      <c r="J83" s="26">
        <f t="shared" si="23"/>
        <v>0</v>
      </c>
      <c r="K83" s="45">
        <f t="shared" si="24"/>
        <v>0</v>
      </c>
      <c r="L83" s="47">
        <f t="shared" si="25"/>
        <v>0</v>
      </c>
      <c r="M83" s="26">
        <f t="shared" si="25"/>
        <v>0</v>
      </c>
      <c r="N83" s="47">
        <f t="shared" si="25"/>
        <v>0</v>
      </c>
      <c r="O83" s="48">
        <f>VLOOKUP($A83,'[1]11.1.2022 for 2023-24 stop gap'!$A$3:$K$424,11,FALSE)</f>
        <v>0</v>
      </c>
      <c r="P83" s="47">
        <f t="shared" si="26"/>
        <v>0</v>
      </c>
      <c r="Q83" s="26">
        <f t="shared" si="27"/>
        <v>0</v>
      </c>
      <c r="R83" s="45">
        <f t="shared" si="28"/>
        <v>0</v>
      </c>
      <c r="S83" s="26">
        <f t="shared" si="29"/>
        <v>0</v>
      </c>
      <c r="T83" s="43">
        <f t="shared" si="30"/>
        <v>0</v>
      </c>
      <c r="U83" s="43">
        <f t="shared" si="31"/>
        <v>0</v>
      </c>
      <c r="V83" s="43">
        <f t="shared" si="32"/>
        <v>0</v>
      </c>
      <c r="W83" s="43">
        <f t="shared" si="33"/>
        <v>0</v>
      </c>
      <c r="X83" s="26">
        <f t="shared" si="34"/>
        <v>0</v>
      </c>
      <c r="Y83" s="26">
        <f t="shared" si="35"/>
        <v>0</v>
      </c>
    </row>
    <row r="84" spans="1:25" x14ac:dyDescent="0.35">
      <c r="A84" s="23">
        <v>1260</v>
      </c>
      <c r="B84" s="44" t="s">
        <v>46</v>
      </c>
      <c r="C84" s="45">
        <f>VLOOKUP(A84,[1]Membership!$A$3:$BE$524,57,FALSE)</f>
        <v>924</v>
      </c>
      <c r="D84" s="46">
        <f>VLOOKUP(A84,'[1]Geo Area'!$B$1:$G$422,6,FALSE)</f>
        <v>186.523397356987</v>
      </c>
      <c r="E84" s="46">
        <f t="shared" si="18"/>
        <v>4.9538021132628041</v>
      </c>
      <c r="F84" s="47">
        <f t="shared" si="20"/>
        <v>0</v>
      </c>
      <c r="G84" s="26">
        <f t="shared" si="21"/>
        <v>0</v>
      </c>
      <c r="H84" s="45">
        <f t="shared" si="19"/>
        <v>0</v>
      </c>
      <c r="I84" s="47">
        <f t="shared" si="22"/>
        <v>1</v>
      </c>
      <c r="J84" s="26">
        <f t="shared" si="23"/>
        <v>92400</v>
      </c>
      <c r="K84" s="45">
        <f t="shared" si="24"/>
        <v>924</v>
      </c>
      <c r="L84" s="47">
        <f t="shared" si="25"/>
        <v>1</v>
      </c>
      <c r="M84" s="26">
        <f t="shared" si="25"/>
        <v>92400</v>
      </c>
      <c r="N84" s="47">
        <f t="shared" si="25"/>
        <v>924</v>
      </c>
      <c r="O84" s="48">
        <f>VLOOKUP($A84,'[1]11.1.2022 for 2023-24 stop gap'!$A$3:$K$424,11,FALSE)</f>
        <v>92700</v>
      </c>
      <c r="P84" s="47">
        <f t="shared" si="26"/>
        <v>0</v>
      </c>
      <c r="Q84" s="26">
        <f t="shared" si="27"/>
        <v>0</v>
      </c>
      <c r="R84" s="45">
        <f t="shared" si="28"/>
        <v>0</v>
      </c>
      <c r="S84" s="26">
        <f t="shared" si="29"/>
        <v>92400</v>
      </c>
      <c r="T84" s="43">
        <f t="shared" si="30"/>
        <v>92337</v>
      </c>
      <c r="U84" s="43">
        <f t="shared" si="31"/>
        <v>92337</v>
      </c>
      <c r="V84" s="43">
        <f t="shared" si="32"/>
        <v>87720</v>
      </c>
      <c r="W84" s="43">
        <f t="shared" si="33"/>
        <v>4617</v>
      </c>
      <c r="X84" s="26">
        <f t="shared" si="34"/>
        <v>92337</v>
      </c>
      <c r="Y84" s="26">
        <f t="shared" si="35"/>
        <v>0</v>
      </c>
    </row>
    <row r="85" spans="1:25" x14ac:dyDescent="0.35">
      <c r="A85" s="23">
        <v>1295</v>
      </c>
      <c r="B85" s="44" t="s">
        <v>47</v>
      </c>
      <c r="C85" s="45">
        <f>VLOOKUP(A85,[1]Membership!$A$3:$BE$524,57,FALSE)</f>
        <v>918</v>
      </c>
      <c r="D85" s="46">
        <f>VLOOKUP(A85,'[1]Geo Area'!$B$1:$G$422,6,FALSE)</f>
        <v>159.78776469685701</v>
      </c>
      <c r="E85" s="46">
        <f t="shared" si="18"/>
        <v>5.7451207340035895</v>
      </c>
      <c r="F85" s="47">
        <f t="shared" si="20"/>
        <v>0</v>
      </c>
      <c r="G85" s="26">
        <f t="shared" si="21"/>
        <v>0</v>
      </c>
      <c r="H85" s="45">
        <f t="shared" si="19"/>
        <v>0</v>
      </c>
      <c r="I85" s="47">
        <f t="shared" si="22"/>
        <v>1</v>
      </c>
      <c r="J85" s="26">
        <f t="shared" si="23"/>
        <v>91800</v>
      </c>
      <c r="K85" s="45">
        <f t="shared" si="24"/>
        <v>918</v>
      </c>
      <c r="L85" s="47">
        <f t="shared" si="25"/>
        <v>1</v>
      </c>
      <c r="M85" s="26">
        <f t="shared" si="25"/>
        <v>91800</v>
      </c>
      <c r="N85" s="47">
        <f t="shared" si="25"/>
        <v>918</v>
      </c>
      <c r="O85" s="48">
        <f>VLOOKUP($A85,'[1]11.1.2022 for 2023-24 stop gap'!$A$3:$K$424,11,FALSE)</f>
        <v>89600</v>
      </c>
      <c r="P85" s="47">
        <f t="shared" si="26"/>
        <v>0</v>
      </c>
      <c r="Q85" s="26">
        <f t="shared" si="27"/>
        <v>0</v>
      </c>
      <c r="R85" s="45">
        <f t="shared" si="28"/>
        <v>0</v>
      </c>
      <c r="S85" s="26">
        <f t="shared" si="29"/>
        <v>91800</v>
      </c>
      <c r="T85" s="43">
        <f t="shared" si="30"/>
        <v>91738</v>
      </c>
      <c r="U85" s="43">
        <f t="shared" si="31"/>
        <v>91738</v>
      </c>
      <c r="V85" s="43">
        <f t="shared" si="32"/>
        <v>87151</v>
      </c>
      <c r="W85" s="43">
        <f t="shared" si="33"/>
        <v>4587</v>
      </c>
      <c r="X85" s="26">
        <f t="shared" si="34"/>
        <v>91738</v>
      </c>
      <c r="Y85" s="26">
        <f t="shared" si="35"/>
        <v>0</v>
      </c>
    </row>
    <row r="86" spans="1:25" x14ac:dyDescent="0.35">
      <c r="A86" s="23">
        <v>1309</v>
      </c>
      <c r="B86" s="44" t="s">
        <v>221</v>
      </c>
      <c r="C86" s="45">
        <f>VLOOKUP(A86,[1]Membership!$A$3:$BE$524,57,FALSE)</f>
        <v>769</v>
      </c>
      <c r="D86" s="46">
        <f>VLOOKUP(A86,'[1]Geo Area'!$B$1:$G$422,6,FALSE)</f>
        <v>41.309443931517798</v>
      </c>
      <c r="E86" s="46">
        <f t="shared" si="18"/>
        <v>18.615597955635451</v>
      </c>
      <c r="F86" s="47">
        <f t="shared" si="20"/>
        <v>0</v>
      </c>
      <c r="G86" s="26">
        <f t="shared" si="21"/>
        <v>0</v>
      </c>
      <c r="H86" s="45">
        <f t="shared" si="19"/>
        <v>0</v>
      </c>
      <c r="I86" s="47">
        <f t="shared" si="22"/>
        <v>0</v>
      </c>
      <c r="J86" s="26">
        <f t="shared" si="23"/>
        <v>0</v>
      </c>
      <c r="K86" s="45">
        <f t="shared" si="24"/>
        <v>0</v>
      </c>
      <c r="L86" s="47">
        <f t="shared" si="25"/>
        <v>0</v>
      </c>
      <c r="M86" s="26">
        <f t="shared" si="25"/>
        <v>0</v>
      </c>
      <c r="N86" s="47">
        <f t="shared" si="25"/>
        <v>0</v>
      </c>
      <c r="O86" s="48">
        <f>VLOOKUP($A86,'[1]11.1.2022 for 2023-24 stop gap'!$A$3:$K$424,11,FALSE)</f>
        <v>0</v>
      </c>
      <c r="P86" s="47">
        <f t="shared" si="26"/>
        <v>0</v>
      </c>
      <c r="Q86" s="26">
        <f t="shared" si="27"/>
        <v>0</v>
      </c>
      <c r="R86" s="45">
        <f t="shared" si="28"/>
        <v>0</v>
      </c>
      <c r="S86" s="26">
        <f t="shared" si="29"/>
        <v>0</v>
      </c>
      <c r="T86" s="43">
        <f t="shared" si="30"/>
        <v>0</v>
      </c>
      <c r="U86" s="43">
        <f t="shared" si="31"/>
        <v>0</v>
      </c>
      <c r="V86" s="43">
        <f t="shared" si="32"/>
        <v>0</v>
      </c>
      <c r="W86" s="43">
        <f t="shared" si="33"/>
        <v>0</v>
      </c>
      <c r="X86" s="26">
        <f t="shared" si="34"/>
        <v>0</v>
      </c>
      <c r="Y86" s="26">
        <f t="shared" si="35"/>
        <v>0</v>
      </c>
    </row>
    <row r="87" spans="1:25" x14ac:dyDescent="0.35">
      <c r="A87" s="23">
        <v>1316</v>
      </c>
      <c r="B87" s="44" t="s">
        <v>419</v>
      </c>
      <c r="C87" s="45">
        <f>VLOOKUP(A87,[1]Membership!$A$3:$BE$524,57,FALSE)</f>
        <v>4020</v>
      </c>
      <c r="D87" s="46">
        <f>VLOOKUP(A87,'[1]Geo Area'!$B$1:$G$422,6,FALSE)</f>
        <v>89.287889728029398</v>
      </c>
      <c r="E87" s="46">
        <f t="shared" si="18"/>
        <v>45.022903019042182</v>
      </c>
      <c r="F87" s="47">
        <f t="shared" si="20"/>
        <v>0</v>
      </c>
      <c r="G87" s="26">
        <f t="shared" si="21"/>
        <v>0</v>
      </c>
      <c r="H87" s="45">
        <f t="shared" si="19"/>
        <v>0</v>
      </c>
      <c r="I87" s="47">
        <f t="shared" si="22"/>
        <v>0</v>
      </c>
      <c r="J87" s="26">
        <f t="shared" si="23"/>
        <v>0</v>
      </c>
      <c r="K87" s="45">
        <f t="shared" si="24"/>
        <v>0</v>
      </c>
      <c r="L87" s="47">
        <f t="shared" si="25"/>
        <v>0</v>
      </c>
      <c r="M87" s="26">
        <f t="shared" si="25"/>
        <v>0</v>
      </c>
      <c r="N87" s="47">
        <f t="shared" si="25"/>
        <v>0</v>
      </c>
      <c r="O87" s="48">
        <f>VLOOKUP($A87,'[1]11.1.2022 for 2023-24 stop gap'!$A$3:$K$424,11,FALSE)</f>
        <v>0</v>
      </c>
      <c r="P87" s="47">
        <f t="shared" si="26"/>
        <v>0</v>
      </c>
      <c r="Q87" s="26">
        <f t="shared" si="27"/>
        <v>0</v>
      </c>
      <c r="R87" s="45">
        <f t="shared" si="28"/>
        <v>0</v>
      </c>
      <c r="S87" s="26">
        <f t="shared" si="29"/>
        <v>0</v>
      </c>
      <c r="T87" s="43">
        <f t="shared" si="30"/>
        <v>0</v>
      </c>
      <c r="U87" s="43">
        <f t="shared" si="31"/>
        <v>0</v>
      </c>
      <c r="V87" s="43">
        <f t="shared" si="32"/>
        <v>0</v>
      </c>
      <c r="W87" s="43">
        <f t="shared" si="33"/>
        <v>0</v>
      </c>
      <c r="X87" s="26">
        <f t="shared" si="34"/>
        <v>0</v>
      </c>
      <c r="Y87" s="26">
        <f t="shared" si="35"/>
        <v>0</v>
      </c>
    </row>
    <row r="88" spans="1:25" x14ac:dyDescent="0.35">
      <c r="A88" s="23">
        <v>1376</v>
      </c>
      <c r="B88" s="44" t="s">
        <v>222</v>
      </c>
      <c r="C88" s="45">
        <f>VLOOKUP(A88,[1]Membership!$A$3:$BE$524,57,FALSE)</f>
        <v>3306</v>
      </c>
      <c r="D88" s="46">
        <f>VLOOKUP(A88,'[1]Geo Area'!$B$1:$G$422,6,FALSE)</f>
        <v>82.295443488525507</v>
      </c>
      <c r="E88" s="46">
        <f t="shared" si="18"/>
        <v>40.172333483578072</v>
      </c>
      <c r="F88" s="47">
        <f t="shared" si="20"/>
        <v>0</v>
      </c>
      <c r="G88" s="26">
        <f t="shared" si="21"/>
        <v>0</v>
      </c>
      <c r="H88" s="45">
        <f t="shared" si="19"/>
        <v>0</v>
      </c>
      <c r="I88" s="47">
        <f t="shared" si="22"/>
        <v>0</v>
      </c>
      <c r="J88" s="26">
        <f t="shared" si="23"/>
        <v>0</v>
      </c>
      <c r="K88" s="45">
        <f t="shared" si="24"/>
        <v>0</v>
      </c>
      <c r="L88" s="47">
        <f t="shared" si="25"/>
        <v>0</v>
      </c>
      <c r="M88" s="26">
        <f t="shared" si="25"/>
        <v>0</v>
      </c>
      <c r="N88" s="47">
        <f t="shared" si="25"/>
        <v>0</v>
      </c>
      <c r="O88" s="48">
        <f>VLOOKUP($A88,'[1]11.1.2022 for 2023-24 stop gap'!$A$3:$K$424,11,FALSE)</f>
        <v>0</v>
      </c>
      <c r="P88" s="47">
        <f t="shared" si="26"/>
        <v>0</v>
      </c>
      <c r="Q88" s="26">
        <f t="shared" si="27"/>
        <v>0</v>
      </c>
      <c r="R88" s="45">
        <f t="shared" si="28"/>
        <v>0</v>
      </c>
      <c r="S88" s="26">
        <f t="shared" si="29"/>
        <v>0</v>
      </c>
      <c r="T88" s="43">
        <f t="shared" si="30"/>
        <v>0</v>
      </c>
      <c r="U88" s="43">
        <f t="shared" si="31"/>
        <v>0</v>
      </c>
      <c r="V88" s="43">
        <f t="shared" si="32"/>
        <v>0</v>
      </c>
      <c r="W88" s="43">
        <f t="shared" si="33"/>
        <v>0</v>
      </c>
      <c r="X88" s="26">
        <f t="shared" si="34"/>
        <v>0</v>
      </c>
      <c r="Y88" s="26">
        <f t="shared" si="35"/>
        <v>0</v>
      </c>
    </row>
    <row r="89" spans="1:25" x14ac:dyDescent="0.35">
      <c r="A89" s="23">
        <v>1380</v>
      </c>
      <c r="B89" s="44" t="s">
        <v>223</v>
      </c>
      <c r="C89" s="45">
        <f>VLOOKUP(A89,[1]Membership!$A$3:$BE$524,57,FALSE)</f>
        <v>2408</v>
      </c>
      <c r="D89" s="46">
        <f>VLOOKUP(A89,'[1]Geo Area'!$B$1:$G$422,6,FALSE)</f>
        <v>98.6146056478552</v>
      </c>
      <c r="E89" s="46">
        <f t="shared" si="18"/>
        <v>24.418289605079128</v>
      </c>
      <c r="F89" s="47">
        <f t="shared" si="20"/>
        <v>0</v>
      </c>
      <c r="G89" s="26">
        <f t="shared" si="21"/>
        <v>0</v>
      </c>
      <c r="H89" s="45">
        <f t="shared" si="19"/>
        <v>0</v>
      </c>
      <c r="I89" s="47">
        <f t="shared" si="22"/>
        <v>0</v>
      </c>
      <c r="J89" s="26">
        <f t="shared" si="23"/>
        <v>0</v>
      </c>
      <c r="K89" s="45">
        <f t="shared" si="24"/>
        <v>0</v>
      </c>
      <c r="L89" s="47">
        <f t="shared" si="25"/>
        <v>0</v>
      </c>
      <c r="M89" s="26">
        <f t="shared" si="25"/>
        <v>0</v>
      </c>
      <c r="N89" s="47">
        <f t="shared" si="25"/>
        <v>0</v>
      </c>
      <c r="O89" s="48">
        <f>VLOOKUP($A89,'[1]11.1.2022 for 2023-24 stop gap'!$A$3:$K$424,11,FALSE)</f>
        <v>0</v>
      </c>
      <c r="P89" s="47">
        <f t="shared" si="26"/>
        <v>0</v>
      </c>
      <c r="Q89" s="26">
        <f t="shared" si="27"/>
        <v>0</v>
      </c>
      <c r="R89" s="45">
        <f t="shared" si="28"/>
        <v>0</v>
      </c>
      <c r="S89" s="26">
        <f t="shared" si="29"/>
        <v>0</v>
      </c>
      <c r="T89" s="43">
        <f t="shared" si="30"/>
        <v>0</v>
      </c>
      <c r="U89" s="43">
        <f t="shared" si="31"/>
        <v>0</v>
      </c>
      <c r="V89" s="43">
        <f t="shared" si="32"/>
        <v>0</v>
      </c>
      <c r="W89" s="43">
        <f t="shared" si="33"/>
        <v>0</v>
      </c>
      <c r="X89" s="26">
        <f t="shared" si="34"/>
        <v>0</v>
      </c>
      <c r="Y89" s="26">
        <f t="shared" si="35"/>
        <v>0</v>
      </c>
    </row>
    <row r="90" spans="1:25" x14ac:dyDescent="0.35">
      <c r="A90" s="23">
        <v>1407</v>
      </c>
      <c r="B90" s="44" t="s">
        <v>224</v>
      </c>
      <c r="C90" s="45">
        <f>VLOOKUP(A90,[1]Membership!$A$3:$BE$524,57,FALSE)</f>
        <v>1515</v>
      </c>
      <c r="D90" s="46">
        <f>VLOOKUP(A90,'[1]Geo Area'!$B$1:$G$422,6,FALSE)</f>
        <v>140.88414118882301</v>
      </c>
      <c r="E90" s="46">
        <f t="shared" si="18"/>
        <v>10.753516948153083</v>
      </c>
      <c r="F90" s="47">
        <f t="shared" si="20"/>
        <v>0</v>
      </c>
      <c r="G90" s="26">
        <f t="shared" si="21"/>
        <v>0</v>
      </c>
      <c r="H90" s="45">
        <f t="shared" si="19"/>
        <v>0</v>
      </c>
      <c r="I90" s="47">
        <f t="shared" si="22"/>
        <v>0</v>
      </c>
      <c r="J90" s="26">
        <f t="shared" si="23"/>
        <v>0</v>
      </c>
      <c r="K90" s="45">
        <f t="shared" si="24"/>
        <v>0</v>
      </c>
      <c r="L90" s="47">
        <f t="shared" si="25"/>
        <v>0</v>
      </c>
      <c r="M90" s="26">
        <f t="shared" si="25"/>
        <v>0</v>
      </c>
      <c r="N90" s="47">
        <f t="shared" si="25"/>
        <v>0</v>
      </c>
      <c r="O90" s="48">
        <f>VLOOKUP($A90,'[1]11.1.2022 for 2023-24 stop gap'!$A$3:$K$424,11,FALSE)</f>
        <v>0</v>
      </c>
      <c r="P90" s="47">
        <f t="shared" si="26"/>
        <v>0</v>
      </c>
      <c r="Q90" s="26">
        <f t="shared" si="27"/>
        <v>0</v>
      </c>
      <c r="R90" s="45">
        <f t="shared" si="28"/>
        <v>0</v>
      </c>
      <c r="S90" s="26">
        <f t="shared" si="29"/>
        <v>0</v>
      </c>
      <c r="T90" s="43">
        <f t="shared" si="30"/>
        <v>0</v>
      </c>
      <c r="U90" s="43">
        <f t="shared" si="31"/>
        <v>0</v>
      </c>
      <c r="V90" s="43">
        <f t="shared" si="32"/>
        <v>0</v>
      </c>
      <c r="W90" s="43">
        <f t="shared" si="33"/>
        <v>0</v>
      </c>
      <c r="X90" s="26">
        <f t="shared" si="34"/>
        <v>0</v>
      </c>
      <c r="Y90" s="26">
        <f t="shared" si="35"/>
        <v>0</v>
      </c>
    </row>
    <row r="91" spans="1:25" x14ac:dyDescent="0.35">
      <c r="A91" s="23">
        <v>1414</v>
      </c>
      <c r="B91" s="44" t="s">
        <v>420</v>
      </c>
      <c r="C91" s="45">
        <f>VLOOKUP(A91,[1]Membership!$A$3:$BE$524,57,FALSE)</f>
        <v>4182</v>
      </c>
      <c r="D91" s="46">
        <f>VLOOKUP(A91,'[1]Geo Area'!$B$1:$G$422,6,FALSE)</f>
        <v>63.465033837814403</v>
      </c>
      <c r="E91" s="46">
        <f t="shared" si="18"/>
        <v>65.89455243476506</v>
      </c>
      <c r="F91" s="47">
        <f t="shared" si="20"/>
        <v>0</v>
      </c>
      <c r="G91" s="26">
        <f t="shared" si="21"/>
        <v>0</v>
      </c>
      <c r="H91" s="45">
        <f t="shared" si="19"/>
        <v>0</v>
      </c>
      <c r="I91" s="47">
        <f t="shared" si="22"/>
        <v>0</v>
      </c>
      <c r="J91" s="26">
        <f t="shared" si="23"/>
        <v>0</v>
      </c>
      <c r="K91" s="45">
        <f t="shared" si="24"/>
        <v>0</v>
      </c>
      <c r="L91" s="47">
        <f t="shared" si="25"/>
        <v>0</v>
      </c>
      <c r="M91" s="26">
        <f t="shared" si="25"/>
        <v>0</v>
      </c>
      <c r="N91" s="47">
        <f t="shared" si="25"/>
        <v>0</v>
      </c>
      <c r="O91" s="48">
        <f>VLOOKUP($A91,'[1]11.1.2022 for 2023-24 stop gap'!$A$3:$K$424,11,FALSE)</f>
        <v>0</v>
      </c>
      <c r="P91" s="47">
        <f t="shared" si="26"/>
        <v>0</v>
      </c>
      <c r="Q91" s="26">
        <f t="shared" si="27"/>
        <v>0</v>
      </c>
      <c r="R91" s="45">
        <f t="shared" si="28"/>
        <v>0</v>
      </c>
      <c r="S91" s="26">
        <f t="shared" si="29"/>
        <v>0</v>
      </c>
      <c r="T91" s="43">
        <f t="shared" si="30"/>
        <v>0</v>
      </c>
      <c r="U91" s="43">
        <f t="shared" si="31"/>
        <v>0</v>
      </c>
      <c r="V91" s="43">
        <f t="shared" si="32"/>
        <v>0</v>
      </c>
      <c r="W91" s="43">
        <f t="shared" si="33"/>
        <v>0</v>
      </c>
      <c r="X91" s="26">
        <f t="shared" si="34"/>
        <v>0</v>
      </c>
      <c r="Y91" s="26">
        <f t="shared" si="35"/>
        <v>0</v>
      </c>
    </row>
    <row r="92" spans="1:25" x14ac:dyDescent="0.35">
      <c r="A92" s="23">
        <v>1421</v>
      </c>
      <c r="B92" s="44" t="s">
        <v>421</v>
      </c>
      <c r="C92" s="45">
        <f>VLOOKUP(A92,[1]Membership!$A$3:$BE$524,57,FALSE)</f>
        <v>516</v>
      </c>
      <c r="D92" s="46">
        <f>VLOOKUP(A92,'[1]Geo Area'!$B$1:$G$422,6,FALSE)</f>
        <v>161.96125512538899</v>
      </c>
      <c r="E92" s="46">
        <f t="shared" si="18"/>
        <v>3.1859471550804996</v>
      </c>
      <c r="F92" s="47">
        <f t="shared" si="20"/>
        <v>1</v>
      </c>
      <c r="G92" s="26">
        <f t="shared" si="21"/>
        <v>206400</v>
      </c>
      <c r="H92" s="45">
        <f t="shared" si="19"/>
        <v>516</v>
      </c>
      <c r="I92" s="47">
        <f t="shared" si="22"/>
        <v>0</v>
      </c>
      <c r="J92" s="26">
        <f t="shared" si="23"/>
        <v>0</v>
      </c>
      <c r="K92" s="45">
        <f t="shared" si="24"/>
        <v>0</v>
      </c>
      <c r="L92" s="47">
        <f t="shared" si="25"/>
        <v>1</v>
      </c>
      <c r="M92" s="26">
        <f t="shared" si="25"/>
        <v>206400</v>
      </c>
      <c r="N92" s="47">
        <f t="shared" si="25"/>
        <v>516</v>
      </c>
      <c r="O92" s="48">
        <f>VLOOKUP($A92,'[1]11.1.2022 for 2023-24 stop gap'!$A$3:$K$424,11,FALSE)</f>
        <v>0</v>
      </c>
      <c r="P92" s="47">
        <f t="shared" si="26"/>
        <v>0</v>
      </c>
      <c r="Q92" s="26">
        <f t="shared" si="27"/>
        <v>0</v>
      </c>
      <c r="R92" s="45">
        <f t="shared" si="28"/>
        <v>0</v>
      </c>
      <c r="S92" s="26">
        <f t="shared" si="29"/>
        <v>206400</v>
      </c>
      <c r="T92" s="43">
        <f t="shared" si="30"/>
        <v>206260</v>
      </c>
      <c r="U92" s="43">
        <f t="shared" si="31"/>
        <v>206260</v>
      </c>
      <c r="V92" s="43">
        <f t="shared" si="32"/>
        <v>195947</v>
      </c>
      <c r="W92" s="43">
        <f t="shared" si="33"/>
        <v>10313</v>
      </c>
      <c r="X92" s="26">
        <f t="shared" si="34"/>
        <v>206260</v>
      </c>
      <c r="Y92" s="26">
        <f t="shared" si="35"/>
        <v>0</v>
      </c>
    </row>
    <row r="93" spans="1:25" x14ac:dyDescent="0.35">
      <c r="A93" s="23">
        <v>1428</v>
      </c>
      <c r="B93" s="44" t="s">
        <v>225</v>
      </c>
      <c r="C93" s="45">
        <f>VLOOKUP(A93,[1]Membership!$A$3:$BE$524,57,FALSE)</f>
        <v>1161</v>
      </c>
      <c r="D93" s="46">
        <f>VLOOKUP(A93,'[1]Geo Area'!$B$1:$G$422,6,FALSE)</f>
        <v>187.69413318346099</v>
      </c>
      <c r="E93" s="46">
        <f t="shared" si="18"/>
        <v>6.1855955767417861</v>
      </c>
      <c r="F93" s="47">
        <f t="shared" si="20"/>
        <v>0</v>
      </c>
      <c r="G93" s="26">
        <f t="shared" si="21"/>
        <v>0</v>
      </c>
      <c r="H93" s="45">
        <f t="shared" si="19"/>
        <v>0</v>
      </c>
      <c r="I93" s="47">
        <f t="shared" si="22"/>
        <v>0</v>
      </c>
      <c r="J93" s="26">
        <f t="shared" si="23"/>
        <v>0</v>
      </c>
      <c r="K93" s="45">
        <f t="shared" si="24"/>
        <v>0</v>
      </c>
      <c r="L93" s="47">
        <f t="shared" si="25"/>
        <v>0</v>
      </c>
      <c r="M93" s="26">
        <f t="shared" si="25"/>
        <v>0</v>
      </c>
      <c r="N93" s="47">
        <f t="shared" si="25"/>
        <v>0</v>
      </c>
      <c r="O93" s="48">
        <f>VLOOKUP($A93,'[1]11.1.2022 for 2023-24 stop gap'!$A$3:$K$424,11,FALSE)</f>
        <v>0</v>
      </c>
      <c r="P93" s="47">
        <f t="shared" si="26"/>
        <v>0</v>
      </c>
      <c r="Q93" s="26">
        <f t="shared" si="27"/>
        <v>0</v>
      </c>
      <c r="R93" s="45">
        <f t="shared" si="28"/>
        <v>0</v>
      </c>
      <c r="S93" s="26">
        <f t="shared" si="29"/>
        <v>0</v>
      </c>
      <c r="T93" s="43">
        <f t="shared" si="30"/>
        <v>0</v>
      </c>
      <c r="U93" s="43">
        <f t="shared" si="31"/>
        <v>0</v>
      </c>
      <c r="V93" s="43">
        <f t="shared" si="32"/>
        <v>0</v>
      </c>
      <c r="W93" s="43">
        <f t="shared" si="33"/>
        <v>0</v>
      </c>
      <c r="X93" s="26">
        <f t="shared" si="34"/>
        <v>0</v>
      </c>
      <c r="Y93" s="26">
        <f t="shared" si="35"/>
        <v>0</v>
      </c>
    </row>
    <row r="94" spans="1:25" x14ac:dyDescent="0.35">
      <c r="A94" s="23">
        <v>1449</v>
      </c>
      <c r="B94" s="44" t="s">
        <v>48</v>
      </c>
      <c r="C94" s="45">
        <f>VLOOKUP(A94,[1]Membership!$A$3:$BE$524,57,FALSE)</f>
        <v>86</v>
      </c>
      <c r="D94" s="46">
        <f>VLOOKUP(A94,'[1]Geo Area'!$B$1:$G$422,6,FALSE)</f>
        <v>11.287194759964301</v>
      </c>
      <c r="E94" s="46">
        <f t="shared" si="18"/>
        <v>7.6192536612411565</v>
      </c>
      <c r="F94" s="47">
        <f t="shared" si="20"/>
        <v>1</v>
      </c>
      <c r="G94" s="26">
        <f t="shared" si="21"/>
        <v>34400</v>
      </c>
      <c r="H94" s="45">
        <f t="shared" si="19"/>
        <v>86</v>
      </c>
      <c r="I94" s="47">
        <f t="shared" si="22"/>
        <v>0</v>
      </c>
      <c r="J94" s="26">
        <f t="shared" si="23"/>
        <v>0</v>
      </c>
      <c r="K94" s="45">
        <f t="shared" si="24"/>
        <v>0</v>
      </c>
      <c r="L94" s="47">
        <f t="shared" si="25"/>
        <v>1</v>
      </c>
      <c r="M94" s="26">
        <f t="shared" si="25"/>
        <v>34400</v>
      </c>
      <c r="N94" s="47">
        <f t="shared" si="25"/>
        <v>86</v>
      </c>
      <c r="O94" s="48">
        <f>VLOOKUP($A94,'[1]11.1.2022 for 2023-24 stop gap'!$A$3:$K$424,11,FALSE)</f>
        <v>0</v>
      </c>
      <c r="P94" s="47">
        <f t="shared" si="26"/>
        <v>0</v>
      </c>
      <c r="Q94" s="26">
        <f t="shared" si="27"/>
        <v>0</v>
      </c>
      <c r="R94" s="45">
        <f t="shared" si="28"/>
        <v>0</v>
      </c>
      <c r="S94" s="26">
        <f t="shared" si="29"/>
        <v>34400</v>
      </c>
      <c r="T94" s="43">
        <f t="shared" si="30"/>
        <v>34377</v>
      </c>
      <c r="U94" s="43">
        <f t="shared" si="31"/>
        <v>34377</v>
      </c>
      <c r="V94" s="43">
        <f t="shared" si="32"/>
        <v>32658</v>
      </c>
      <c r="W94" s="43">
        <f t="shared" si="33"/>
        <v>1719</v>
      </c>
      <c r="X94" s="26">
        <f t="shared" si="34"/>
        <v>34377</v>
      </c>
      <c r="Y94" s="26">
        <f t="shared" si="35"/>
        <v>0</v>
      </c>
    </row>
    <row r="95" spans="1:25" x14ac:dyDescent="0.35">
      <c r="A95" s="23">
        <v>1491</v>
      </c>
      <c r="B95" s="44" t="s">
        <v>422</v>
      </c>
      <c r="C95" s="45">
        <f>VLOOKUP(A95,[1]Membership!$A$3:$BE$524,57,FALSE)</f>
        <v>375</v>
      </c>
      <c r="D95" s="46">
        <f>VLOOKUP(A95,'[1]Geo Area'!$B$1:$G$422,6,FALSE)</f>
        <v>675.39497081592594</v>
      </c>
      <c r="E95" s="46">
        <f t="shared" si="18"/>
        <v>0.55523066680075051</v>
      </c>
      <c r="F95" s="47">
        <f t="shared" si="20"/>
        <v>1</v>
      </c>
      <c r="G95" s="26">
        <f t="shared" si="21"/>
        <v>150000</v>
      </c>
      <c r="H95" s="45">
        <f t="shared" si="19"/>
        <v>375</v>
      </c>
      <c r="I95" s="47">
        <f t="shared" si="22"/>
        <v>0</v>
      </c>
      <c r="J95" s="26">
        <f t="shared" si="23"/>
        <v>0</v>
      </c>
      <c r="K95" s="45">
        <f t="shared" si="24"/>
        <v>0</v>
      </c>
      <c r="L95" s="47">
        <f t="shared" si="25"/>
        <v>1</v>
      </c>
      <c r="M95" s="26">
        <f t="shared" si="25"/>
        <v>150000</v>
      </c>
      <c r="N95" s="47">
        <f t="shared" si="25"/>
        <v>375</v>
      </c>
      <c r="O95" s="48">
        <f>VLOOKUP($A95,'[1]11.1.2022 for 2023-24 stop gap'!$A$3:$K$424,11,FALSE)</f>
        <v>0</v>
      </c>
      <c r="P95" s="47">
        <f t="shared" si="26"/>
        <v>0</v>
      </c>
      <c r="Q95" s="26">
        <f t="shared" si="27"/>
        <v>0</v>
      </c>
      <c r="R95" s="45">
        <f t="shared" si="28"/>
        <v>0</v>
      </c>
      <c r="S95" s="26">
        <f t="shared" si="29"/>
        <v>150000</v>
      </c>
      <c r="T95" s="43">
        <f t="shared" si="30"/>
        <v>149898</v>
      </c>
      <c r="U95" s="43">
        <f t="shared" si="31"/>
        <v>149898</v>
      </c>
      <c r="V95" s="43">
        <f t="shared" si="32"/>
        <v>142403</v>
      </c>
      <c r="W95" s="43">
        <f t="shared" si="33"/>
        <v>7495</v>
      </c>
      <c r="X95" s="26">
        <f t="shared" si="34"/>
        <v>149898</v>
      </c>
      <c r="Y95" s="26">
        <f t="shared" si="35"/>
        <v>0</v>
      </c>
    </row>
    <row r="96" spans="1:25" x14ac:dyDescent="0.35">
      <c r="A96" s="23">
        <v>1499</v>
      </c>
      <c r="B96" s="44" t="s">
        <v>423</v>
      </c>
      <c r="C96" s="45">
        <f>VLOOKUP(A96,[1]Membership!$A$3:$BE$524,57,FALSE)</f>
        <v>1004</v>
      </c>
      <c r="D96" s="46">
        <f>VLOOKUP(A96,'[1]Geo Area'!$B$1:$G$422,6,FALSE)</f>
        <v>294.71925339029502</v>
      </c>
      <c r="E96" s="46">
        <f t="shared" si="18"/>
        <v>3.4066318655822889</v>
      </c>
      <c r="F96" s="47">
        <f t="shared" si="20"/>
        <v>0</v>
      </c>
      <c r="G96" s="26">
        <f t="shared" si="21"/>
        <v>0</v>
      </c>
      <c r="H96" s="45">
        <f t="shared" si="19"/>
        <v>0</v>
      </c>
      <c r="I96" s="47">
        <f t="shared" si="22"/>
        <v>0</v>
      </c>
      <c r="J96" s="26">
        <f t="shared" si="23"/>
        <v>0</v>
      </c>
      <c r="K96" s="45">
        <f t="shared" si="24"/>
        <v>0</v>
      </c>
      <c r="L96" s="47">
        <f t="shared" si="25"/>
        <v>0</v>
      </c>
      <c r="M96" s="26">
        <f t="shared" si="25"/>
        <v>0</v>
      </c>
      <c r="N96" s="47">
        <f t="shared" si="25"/>
        <v>0</v>
      </c>
      <c r="O96" s="48">
        <f>VLOOKUP($A96,'[1]11.1.2022 for 2023-24 stop gap'!$A$3:$K$424,11,FALSE)</f>
        <v>0</v>
      </c>
      <c r="P96" s="47">
        <f t="shared" si="26"/>
        <v>0</v>
      </c>
      <c r="Q96" s="26">
        <f t="shared" si="27"/>
        <v>0</v>
      </c>
      <c r="R96" s="45">
        <f t="shared" si="28"/>
        <v>0</v>
      </c>
      <c r="S96" s="26">
        <f t="shared" si="29"/>
        <v>0</v>
      </c>
      <c r="T96" s="43">
        <f t="shared" si="30"/>
        <v>0</v>
      </c>
      <c r="U96" s="43">
        <f t="shared" si="31"/>
        <v>0</v>
      </c>
      <c r="V96" s="43">
        <f t="shared" si="32"/>
        <v>0</v>
      </c>
      <c r="W96" s="43">
        <f t="shared" si="33"/>
        <v>0</v>
      </c>
      <c r="X96" s="26">
        <f t="shared" si="34"/>
        <v>0</v>
      </c>
      <c r="Y96" s="26">
        <f t="shared" si="35"/>
        <v>0</v>
      </c>
    </row>
    <row r="97" spans="1:25" x14ac:dyDescent="0.35">
      <c r="A97" s="23">
        <v>1526</v>
      </c>
      <c r="B97" s="44" t="s">
        <v>226</v>
      </c>
      <c r="C97" s="45">
        <f>VLOOKUP(A97,[1]Membership!$A$3:$BE$524,57,FALSE)</f>
        <v>1318</v>
      </c>
      <c r="D97" s="46">
        <f>VLOOKUP(A97,'[1]Geo Area'!$B$1:$G$422,6,FALSE)</f>
        <v>476.12807369477798</v>
      </c>
      <c r="E97" s="46">
        <f t="shared" si="18"/>
        <v>2.7681627545552043</v>
      </c>
      <c r="F97" s="47">
        <f t="shared" si="20"/>
        <v>0</v>
      </c>
      <c r="G97" s="26">
        <f t="shared" si="21"/>
        <v>0</v>
      </c>
      <c r="H97" s="45">
        <f t="shared" si="19"/>
        <v>0</v>
      </c>
      <c r="I97" s="47">
        <f t="shared" si="22"/>
        <v>0</v>
      </c>
      <c r="J97" s="26">
        <f t="shared" si="23"/>
        <v>0</v>
      </c>
      <c r="K97" s="45">
        <f t="shared" si="24"/>
        <v>0</v>
      </c>
      <c r="L97" s="47">
        <f t="shared" si="25"/>
        <v>0</v>
      </c>
      <c r="M97" s="26">
        <f t="shared" si="25"/>
        <v>0</v>
      </c>
      <c r="N97" s="47">
        <f t="shared" si="25"/>
        <v>0</v>
      </c>
      <c r="O97" s="48">
        <f>VLOOKUP($A97,'[1]11.1.2022 for 2023-24 stop gap'!$A$3:$K$424,11,FALSE)</f>
        <v>0</v>
      </c>
      <c r="P97" s="47">
        <f t="shared" si="26"/>
        <v>0</v>
      </c>
      <c r="Q97" s="26">
        <f t="shared" si="27"/>
        <v>0</v>
      </c>
      <c r="R97" s="45">
        <f t="shared" si="28"/>
        <v>0</v>
      </c>
      <c r="S97" s="26">
        <f t="shared" si="29"/>
        <v>0</v>
      </c>
      <c r="T97" s="43">
        <f t="shared" si="30"/>
        <v>0</v>
      </c>
      <c r="U97" s="43">
        <f t="shared" si="31"/>
        <v>0</v>
      </c>
      <c r="V97" s="43">
        <f t="shared" si="32"/>
        <v>0</v>
      </c>
      <c r="W97" s="43">
        <f t="shared" si="33"/>
        <v>0</v>
      </c>
      <c r="X97" s="26">
        <f t="shared" si="34"/>
        <v>0</v>
      </c>
      <c r="Y97" s="26">
        <f t="shared" si="35"/>
        <v>0</v>
      </c>
    </row>
    <row r="98" spans="1:25" x14ac:dyDescent="0.35">
      <c r="A98" s="23">
        <v>1540</v>
      </c>
      <c r="B98" s="44" t="s">
        <v>227</v>
      </c>
      <c r="C98" s="45">
        <f>VLOOKUP(A98,[1]Membership!$A$3:$BE$524,57,FALSE)</f>
        <v>1597</v>
      </c>
      <c r="D98" s="46">
        <f>VLOOKUP(A98,'[1]Geo Area'!$B$1:$G$422,6,FALSE)</f>
        <v>92.435674791914295</v>
      </c>
      <c r="E98" s="46">
        <f t="shared" si="18"/>
        <v>17.276879339011391</v>
      </c>
      <c r="F98" s="47">
        <f t="shared" si="20"/>
        <v>0</v>
      </c>
      <c r="G98" s="26">
        <f t="shared" si="21"/>
        <v>0</v>
      </c>
      <c r="H98" s="45">
        <f t="shared" si="19"/>
        <v>0</v>
      </c>
      <c r="I98" s="47">
        <f t="shared" si="22"/>
        <v>0</v>
      </c>
      <c r="J98" s="26">
        <f t="shared" si="23"/>
        <v>0</v>
      </c>
      <c r="K98" s="45">
        <f t="shared" si="24"/>
        <v>0</v>
      </c>
      <c r="L98" s="47">
        <f t="shared" si="25"/>
        <v>0</v>
      </c>
      <c r="M98" s="26">
        <f t="shared" si="25"/>
        <v>0</v>
      </c>
      <c r="N98" s="47">
        <f t="shared" si="25"/>
        <v>0</v>
      </c>
      <c r="O98" s="48">
        <f>VLOOKUP($A98,'[1]11.1.2022 for 2023-24 stop gap'!$A$3:$K$424,11,FALSE)</f>
        <v>0</v>
      </c>
      <c r="P98" s="47">
        <f t="shared" si="26"/>
        <v>0</v>
      </c>
      <c r="Q98" s="26">
        <f t="shared" si="27"/>
        <v>0</v>
      </c>
      <c r="R98" s="45">
        <f t="shared" si="28"/>
        <v>0</v>
      </c>
      <c r="S98" s="26">
        <f t="shared" si="29"/>
        <v>0</v>
      </c>
      <c r="T98" s="43">
        <f t="shared" si="30"/>
        <v>0</v>
      </c>
      <c r="U98" s="43">
        <f t="shared" si="31"/>
        <v>0</v>
      </c>
      <c r="V98" s="43">
        <f t="shared" si="32"/>
        <v>0</v>
      </c>
      <c r="W98" s="43">
        <f t="shared" si="33"/>
        <v>0</v>
      </c>
      <c r="X98" s="26">
        <f t="shared" si="34"/>
        <v>0</v>
      </c>
      <c r="Y98" s="26">
        <f t="shared" si="35"/>
        <v>0</v>
      </c>
    </row>
    <row r="99" spans="1:25" x14ac:dyDescent="0.35">
      <c r="A99" s="23">
        <v>1554</v>
      </c>
      <c r="B99" s="44" t="s">
        <v>228</v>
      </c>
      <c r="C99" s="45">
        <f>VLOOKUP(A99,[1]Membership!$A$3:$BE$524,57,FALSE)</f>
        <v>11230</v>
      </c>
      <c r="D99" s="46">
        <f>VLOOKUP(A99,'[1]Geo Area'!$B$1:$G$422,6,FALSE)</f>
        <v>196.715788914646</v>
      </c>
      <c r="E99" s="46">
        <f t="shared" si="18"/>
        <v>57.087435949905583</v>
      </c>
      <c r="F99" s="47">
        <f t="shared" si="20"/>
        <v>0</v>
      </c>
      <c r="G99" s="26">
        <f t="shared" si="21"/>
        <v>0</v>
      </c>
      <c r="H99" s="45">
        <f t="shared" si="19"/>
        <v>0</v>
      </c>
      <c r="I99" s="47">
        <f t="shared" si="22"/>
        <v>0</v>
      </c>
      <c r="J99" s="26">
        <f t="shared" si="23"/>
        <v>0</v>
      </c>
      <c r="K99" s="45">
        <f t="shared" si="24"/>
        <v>0</v>
      </c>
      <c r="L99" s="47">
        <f t="shared" si="25"/>
        <v>0</v>
      </c>
      <c r="M99" s="26">
        <f t="shared" si="25"/>
        <v>0</v>
      </c>
      <c r="N99" s="47">
        <f t="shared" si="25"/>
        <v>0</v>
      </c>
      <c r="O99" s="48">
        <f>VLOOKUP($A99,'[1]11.1.2022 for 2023-24 stop gap'!$A$3:$K$424,11,FALSE)</f>
        <v>0</v>
      </c>
      <c r="P99" s="47">
        <f t="shared" si="26"/>
        <v>0</v>
      </c>
      <c r="Q99" s="26">
        <f t="shared" si="27"/>
        <v>0</v>
      </c>
      <c r="R99" s="45">
        <f t="shared" si="28"/>
        <v>0</v>
      </c>
      <c r="S99" s="26">
        <f t="shared" si="29"/>
        <v>0</v>
      </c>
      <c r="T99" s="43">
        <f t="shared" si="30"/>
        <v>0</v>
      </c>
      <c r="U99" s="43">
        <f t="shared" si="31"/>
        <v>0</v>
      </c>
      <c r="V99" s="43">
        <f t="shared" si="32"/>
        <v>0</v>
      </c>
      <c r="W99" s="43">
        <f t="shared" si="33"/>
        <v>0</v>
      </c>
      <c r="X99" s="26">
        <f t="shared" si="34"/>
        <v>0</v>
      </c>
      <c r="Y99" s="26">
        <f t="shared" si="35"/>
        <v>0</v>
      </c>
    </row>
    <row r="100" spans="1:25" x14ac:dyDescent="0.35">
      <c r="A100" s="23">
        <v>1561</v>
      </c>
      <c r="B100" s="44" t="s">
        <v>49</v>
      </c>
      <c r="C100" s="45">
        <f>VLOOKUP(A100,[1]Membership!$A$3:$BE$524,57,FALSE)</f>
        <v>617</v>
      </c>
      <c r="D100" s="46">
        <f>VLOOKUP(A100,'[1]Geo Area'!$B$1:$G$422,6,FALSE)</f>
        <v>81.424137162600601</v>
      </c>
      <c r="E100" s="46">
        <f t="shared" si="18"/>
        <v>7.577605627774437</v>
      </c>
      <c r="F100" s="47">
        <f t="shared" si="20"/>
        <v>1</v>
      </c>
      <c r="G100" s="26">
        <f t="shared" si="21"/>
        <v>246800</v>
      </c>
      <c r="H100" s="45">
        <f t="shared" si="19"/>
        <v>617</v>
      </c>
      <c r="I100" s="47">
        <f t="shared" si="22"/>
        <v>0</v>
      </c>
      <c r="J100" s="26">
        <f t="shared" si="23"/>
        <v>0</v>
      </c>
      <c r="K100" s="45">
        <f t="shared" si="24"/>
        <v>0</v>
      </c>
      <c r="L100" s="47">
        <f t="shared" si="25"/>
        <v>1</v>
      </c>
      <c r="M100" s="26">
        <f t="shared" si="25"/>
        <v>246800</v>
      </c>
      <c r="N100" s="47">
        <f t="shared" si="25"/>
        <v>617</v>
      </c>
      <c r="O100" s="48">
        <f>VLOOKUP($A100,'[1]11.1.2022 for 2023-24 stop gap'!$A$3:$K$424,11,FALSE)</f>
        <v>0</v>
      </c>
      <c r="P100" s="47">
        <f t="shared" si="26"/>
        <v>0</v>
      </c>
      <c r="Q100" s="26">
        <f t="shared" si="27"/>
        <v>0</v>
      </c>
      <c r="R100" s="45">
        <f t="shared" si="28"/>
        <v>0</v>
      </c>
      <c r="S100" s="26">
        <f t="shared" si="29"/>
        <v>246800</v>
      </c>
      <c r="T100" s="43">
        <f t="shared" si="30"/>
        <v>246632</v>
      </c>
      <c r="U100" s="43">
        <f t="shared" si="31"/>
        <v>246632</v>
      </c>
      <c r="V100" s="43">
        <f t="shared" si="32"/>
        <v>234300</v>
      </c>
      <c r="W100" s="43">
        <f t="shared" si="33"/>
        <v>12332</v>
      </c>
      <c r="X100" s="26">
        <f t="shared" si="34"/>
        <v>246632</v>
      </c>
      <c r="Y100" s="26">
        <f t="shared" si="35"/>
        <v>0</v>
      </c>
    </row>
    <row r="101" spans="1:25" x14ac:dyDescent="0.35">
      <c r="A101" s="23">
        <v>1568</v>
      </c>
      <c r="B101" s="44" t="s">
        <v>229</v>
      </c>
      <c r="C101" s="45">
        <f>VLOOKUP(A101,[1]Membership!$A$3:$BE$524,57,FALSE)</f>
        <v>1973</v>
      </c>
      <c r="D101" s="46">
        <f>VLOOKUP(A101,'[1]Geo Area'!$B$1:$G$422,6,FALSE)</f>
        <v>91.724023211650106</v>
      </c>
      <c r="E101" s="46">
        <f t="shared" si="18"/>
        <v>21.510177278719759</v>
      </c>
      <c r="F101" s="47">
        <f t="shared" si="20"/>
        <v>0</v>
      </c>
      <c r="G101" s="26">
        <f t="shared" si="21"/>
        <v>0</v>
      </c>
      <c r="H101" s="45">
        <f t="shared" si="19"/>
        <v>0</v>
      </c>
      <c r="I101" s="47">
        <f t="shared" si="22"/>
        <v>0</v>
      </c>
      <c r="J101" s="26">
        <f t="shared" si="23"/>
        <v>0</v>
      </c>
      <c r="K101" s="45">
        <f t="shared" si="24"/>
        <v>0</v>
      </c>
      <c r="L101" s="47">
        <f t="shared" si="25"/>
        <v>0</v>
      </c>
      <c r="M101" s="26">
        <f t="shared" si="25"/>
        <v>0</v>
      </c>
      <c r="N101" s="47">
        <f t="shared" si="25"/>
        <v>0</v>
      </c>
      <c r="O101" s="48">
        <f>VLOOKUP($A101,'[1]11.1.2022 for 2023-24 stop gap'!$A$3:$K$424,11,FALSE)</f>
        <v>0</v>
      </c>
      <c r="P101" s="47">
        <f t="shared" si="26"/>
        <v>0</v>
      </c>
      <c r="Q101" s="26">
        <f t="shared" si="27"/>
        <v>0</v>
      </c>
      <c r="R101" s="45">
        <f t="shared" si="28"/>
        <v>0</v>
      </c>
      <c r="S101" s="26">
        <f t="shared" si="29"/>
        <v>0</v>
      </c>
      <c r="T101" s="43">
        <f t="shared" si="30"/>
        <v>0</v>
      </c>
      <c r="U101" s="43">
        <f t="shared" si="31"/>
        <v>0</v>
      </c>
      <c r="V101" s="43">
        <f t="shared" si="32"/>
        <v>0</v>
      </c>
      <c r="W101" s="43">
        <f t="shared" si="33"/>
        <v>0</v>
      </c>
      <c r="X101" s="26">
        <f t="shared" si="34"/>
        <v>0</v>
      </c>
      <c r="Y101" s="26">
        <f t="shared" si="35"/>
        <v>0</v>
      </c>
    </row>
    <row r="102" spans="1:25" x14ac:dyDescent="0.35">
      <c r="A102" s="23">
        <v>1582</v>
      </c>
      <c r="B102" s="44" t="s">
        <v>50</v>
      </c>
      <c r="C102" s="45">
        <f>VLOOKUP(A102,[1]Membership!$A$3:$BE$524,57,FALSE)</f>
        <v>257</v>
      </c>
      <c r="D102" s="46">
        <f>VLOOKUP(A102,'[1]Geo Area'!$B$1:$G$422,6,FALSE)</f>
        <v>322.49790860224198</v>
      </c>
      <c r="E102" s="46">
        <f t="shared" si="18"/>
        <v>0.79690439269476043</v>
      </c>
      <c r="F102" s="47">
        <f t="shared" si="20"/>
        <v>1</v>
      </c>
      <c r="G102" s="26">
        <f t="shared" si="21"/>
        <v>102800</v>
      </c>
      <c r="H102" s="45">
        <f t="shared" si="19"/>
        <v>257</v>
      </c>
      <c r="I102" s="47">
        <f t="shared" si="22"/>
        <v>0</v>
      </c>
      <c r="J102" s="26">
        <f t="shared" si="23"/>
        <v>0</v>
      </c>
      <c r="K102" s="45">
        <f t="shared" si="24"/>
        <v>0</v>
      </c>
      <c r="L102" s="47">
        <f t="shared" si="25"/>
        <v>1</v>
      </c>
      <c r="M102" s="26">
        <f t="shared" si="25"/>
        <v>102800</v>
      </c>
      <c r="N102" s="47">
        <f t="shared" si="25"/>
        <v>257</v>
      </c>
      <c r="O102" s="48">
        <f>VLOOKUP($A102,'[1]11.1.2022 for 2023-24 stop gap'!$A$3:$K$424,11,FALSE)</f>
        <v>0</v>
      </c>
      <c r="P102" s="47">
        <f t="shared" si="26"/>
        <v>0</v>
      </c>
      <c r="Q102" s="26">
        <f t="shared" si="27"/>
        <v>0</v>
      </c>
      <c r="R102" s="45">
        <f t="shared" si="28"/>
        <v>0</v>
      </c>
      <c r="S102" s="26">
        <f t="shared" si="29"/>
        <v>102800</v>
      </c>
      <c r="T102" s="43">
        <f t="shared" si="30"/>
        <v>102730</v>
      </c>
      <c r="U102" s="43">
        <f t="shared" si="31"/>
        <v>102730</v>
      </c>
      <c r="V102" s="43">
        <f t="shared" si="32"/>
        <v>97594</v>
      </c>
      <c r="W102" s="43">
        <f t="shared" si="33"/>
        <v>5136</v>
      </c>
      <c r="X102" s="26">
        <f t="shared" si="34"/>
        <v>102730</v>
      </c>
      <c r="Y102" s="26">
        <f t="shared" si="35"/>
        <v>0</v>
      </c>
    </row>
    <row r="103" spans="1:25" x14ac:dyDescent="0.35">
      <c r="A103" s="23">
        <v>1600</v>
      </c>
      <c r="B103" s="44" t="s">
        <v>51</v>
      </c>
      <c r="C103" s="45">
        <f>VLOOKUP(A103,[1]Membership!$A$3:$BE$524,57,FALSE)</f>
        <v>663</v>
      </c>
      <c r="D103" s="46">
        <f>VLOOKUP(A103,'[1]Geo Area'!$B$1:$G$422,6,FALSE)</f>
        <v>125.36788800167901</v>
      </c>
      <c r="E103" s="46">
        <f t="shared" si="18"/>
        <v>5.2884355840079298</v>
      </c>
      <c r="F103" s="47">
        <f t="shared" si="20"/>
        <v>1</v>
      </c>
      <c r="G103" s="26">
        <f t="shared" si="21"/>
        <v>265200</v>
      </c>
      <c r="H103" s="45">
        <f t="shared" si="19"/>
        <v>663</v>
      </c>
      <c r="I103" s="47">
        <f t="shared" si="22"/>
        <v>0</v>
      </c>
      <c r="J103" s="26">
        <f t="shared" si="23"/>
        <v>0</v>
      </c>
      <c r="K103" s="45">
        <f t="shared" si="24"/>
        <v>0</v>
      </c>
      <c r="L103" s="47">
        <f t="shared" si="25"/>
        <v>1</v>
      </c>
      <c r="M103" s="26">
        <f t="shared" si="25"/>
        <v>265200</v>
      </c>
      <c r="N103" s="47">
        <f t="shared" si="25"/>
        <v>663</v>
      </c>
      <c r="O103" s="48">
        <f>VLOOKUP($A103,'[1]11.1.2022 for 2023-24 stop gap'!$A$3:$K$424,11,FALSE)</f>
        <v>0</v>
      </c>
      <c r="P103" s="47">
        <f t="shared" si="26"/>
        <v>0</v>
      </c>
      <c r="Q103" s="26">
        <f t="shared" si="27"/>
        <v>0</v>
      </c>
      <c r="R103" s="45">
        <f t="shared" si="28"/>
        <v>0</v>
      </c>
      <c r="S103" s="26">
        <f t="shared" si="29"/>
        <v>265200</v>
      </c>
      <c r="T103" s="43">
        <f t="shared" si="30"/>
        <v>265020</v>
      </c>
      <c r="U103" s="43">
        <f t="shared" si="31"/>
        <v>265020</v>
      </c>
      <c r="V103" s="43">
        <f t="shared" si="32"/>
        <v>251769</v>
      </c>
      <c r="W103" s="43">
        <f t="shared" si="33"/>
        <v>13251</v>
      </c>
      <c r="X103" s="26">
        <f t="shared" si="34"/>
        <v>265020</v>
      </c>
      <c r="Y103" s="26">
        <f t="shared" si="35"/>
        <v>0</v>
      </c>
    </row>
    <row r="104" spans="1:25" x14ac:dyDescent="0.35">
      <c r="A104" s="23">
        <v>1631</v>
      </c>
      <c r="B104" s="44" t="s">
        <v>52</v>
      </c>
      <c r="C104" s="45">
        <f>VLOOKUP(A104,[1]Membership!$A$3:$BE$524,57,FALSE)</f>
        <v>419</v>
      </c>
      <c r="D104" s="46">
        <f>VLOOKUP(A104,'[1]Geo Area'!$B$1:$G$422,6,FALSE)</f>
        <v>54.34930634226</v>
      </c>
      <c r="E104" s="46">
        <f t="shared" si="18"/>
        <v>7.7093900216754223</v>
      </c>
      <c r="F104" s="47">
        <f t="shared" si="20"/>
        <v>1</v>
      </c>
      <c r="G104" s="26">
        <f t="shared" si="21"/>
        <v>167600</v>
      </c>
      <c r="H104" s="45">
        <f t="shared" si="19"/>
        <v>419</v>
      </c>
      <c r="I104" s="47">
        <f t="shared" si="22"/>
        <v>0</v>
      </c>
      <c r="J104" s="26">
        <f t="shared" si="23"/>
        <v>0</v>
      </c>
      <c r="K104" s="45">
        <f t="shared" si="24"/>
        <v>0</v>
      </c>
      <c r="L104" s="47">
        <f t="shared" si="25"/>
        <v>1</v>
      </c>
      <c r="M104" s="26">
        <f t="shared" si="25"/>
        <v>167600</v>
      </c>
      <c r="N104" s="47">
        <f t="shared" si="25"/>
        <v>419</v>
      </c>
      <c r="O104" s="48">
        <f>VLOOKUP($A104,'[1]11.1.2022 for 2023-24 stop gap'!$A$3:$K$424,11,FALSE)</f>
        <v>0</v>
      </c>
      <c r="P104" s="47">
        <f t="shared" si="26"/>
        <v>0</v>
      </c>
      <c r="Q104" s="26">
        <f t="shared" si="27"/>
        <v>0</v>
      </c>
      <c r="R104" s="45">
        <f t="shared" si="28"/>
        <v>0</v>
      </c>
      <c r="S104" s="26">
        <f t="shared" si="29"/>
        <v>167600</v>
      </c>
      <c r="T104" s="43">
        <f t="shared" si="30"/>
        <v>167486</v>
      </c>
      <c r="U104" s="43">
        <f t="shared" si="31"/>
        <v>167486</v>
      </c>
      <c r="V104" s="43">
        <f t="shared" si="32"/>
        <v>159112</v>
      </c>
      <c r="W104" s="43">
        <f t="shared" si="33"/>
        <v>8374</v>
      </c>
      <c r="X104" s="26">
        <f t="shared" si="34"/>
        <v>167486</v>
      </c>
      <c r="Y104" s="26">
        <f t="shared" si="35"/>
        <v>0</v>
      </c>
    </row>
    <row r="105" spans="1:25" x14ac:dyDescent="0.35">
      <c r="A105" s="23">
        <v>1638</v>
      </c>
      <c r="B105" s="44" t="s">
        <v>230</v>
      </c>
      <c r="C105" s="45">
        <f>VLOOKUP(A105,[1]Membership!$A$3:$BE$524,57,FALSE)</f>
        <v>2968</v>
      </c>
      <c r="D105" s="46">
        <f>VLOOKUP(A105,'[1]Geo Area'!$B$1:$G$422,6,FALSE)</f>
        <v>87.936248001743905</v>
      </c>
      <c r="E105" s="46">
        <f t="shared" si="18"/>
        <v>33.751724316702031</v>
      </c>
      <c r="F105" s="47">
        <f t="shared" si="20"/>
        <v>0</v>
      </c>
      <c r="G105" s="26">
        <f t="shared" si="21"/>
        <v>0</v>
      </c>
      <c r="H105" s="45">
        <f t="shared" si="19"/>
        <v>0</v>
      </c>
      <c r="I105" s="47">
        <f t="shared" si="22"/>
        <v>0</v>
      </c>
      <c r="J105" s="26">
        <f t="shared" si="23"/>
        <v>0</v>
      </c>
      <c r="K105" s="45">
        <f t="shared" si="24"/>
        <v>0</v>
      </c>
      <c r="L105" s="47">
        <f t="shared" si="25"/>
        <v>0</v>
      </c>
      <c r="M105" s="26">
        <f t="shared" si="25"/>
        <v>0</v>
      </c>
      <c r="N105" s="47">
        <f t="shared" si="25"/>
        <v>0</v>
      </c>
      <c r="O105" s="48">
        <f>VLOOKUP($A105,'[1]11.1.2022 for 2023-24 stop gap'!$A$3:$K$424,11,FALSE)</f>
        <v>0</v>
      </c>
      <c r="P105" s="47">
        <f t="shared" si="26"/>
        <v>0</v>
      </c>
      <c r="Q105" s="26">
        <f t="shared" si="27"/>
        <v>0</v>
      </c>
      <c r="R105" s="45">
        <f t="shared" si="28"/>
        <v>0</v>
      </c>
      <c r="S105" s="26">
        <f t="shared" si="29"/>
        <v>0</v>
      </c>
      <c r="T105" s="43">
        <f t="shared" si="30"/>
        <v>0</v>
      </c>
      <c r="U105" s="43">
        <f t="shared" si="31"/>
        <v>0</v>
      </c>
      <c r="V105" s="43">
        <f t="shared" si="32"/>
        <v>0</v>
      </c>
      <c r="W105" s="43">
        <f t="shared" si="33"/>
        <v>0</v>
      </c>
      <c r="X105" s="26">
        <f t="shared" si="34"/>
        <v>0</v>
      </c>
      <c r="Y105" s="26">
        <f t="shared" si="35"/>
        <v>0</v>
      </c>
    </row>
    <row r="106" spans="1:25" x14ac:dyDescent="0.35">
      <c r="A106" s="23">
        <v>1645</v>
      </c>
      <c r="B106" s="44" t="s">
        <v>231</v>
      </c>
      <c r="C106" s="45">
        <f>VLOOKUP(A106,[1]Membership!$A$3:$BE$524,57,FALSE)</f>
        <v>1054</v>
      </c>
      <c r="D106" s="46">
        <f>VLOOKUP(A106,'[1]Geo Area'!$B$1:$G$422,6,FALSE)</f>
        <v>88.605165769506897</v>
      </c>
      <c r="E106" s="46">
        <f t="shared" si="18"/>
        <v>11.895468970080408</v>
      </c>
      <c r="F106" s="47">
        <f t="shared" si="20"/>
        <v>0</v>
      </c>
      <c r="G106" s="26">
        <f t="shared" si="21"/>
        <v>0</v>
      </c>
      <c r="H106" s="45">
        <f t="shared" si="19"/>
        <v>0</v>
      </c>
      <c r="I106" s="47">
        <f t="shared" si="22"/>
        <v>0</v>
      </c>
      <c r="J106" s="26">
        <f t="shared" si="23"/>
        <v>0</v>
      </c>
      <c r="K106" s="45">
        <f t="shared" si="24"/>
        <v>0</v>
      </c>
      <c r="L106" s="47">
        <f t="shared" si="25"/>
        <v>0</v>
      </c>
      <c r="M106" s="26">
        <f t="shared" si="25"/>
        <v>0</v>
      </c>
      <c r="N106" s="47">
        <f t="shared" si="25"/>
        <v>0</v>
      </c>
      <c r="O106" s="48">
        <f>VLOOKUP($A106,'[1]11.1.2022 for 2023-24 stop gap'!$A$3:$K$424,11,FALSE)</f>
        <v>0</v>
      </c>
      <c r="P106" s="47">
        <f t="shared" si="26"/>
        <v>0</v>
      </c>
      <c r="Q106" s="26">
        <f t="shared" si="27"/>
        <v>0</v>
      </c>
      <c r="R106" s="45">
        <f t="shared" si="28"/>
        <v>0</v>
      </c>
      <c r="S106" s="26">
        <f t="shared" si="29"/>
        <v>0</v>
      </c>
      <c r="T106" s="43">
        <f t="shared" si="30"/>
        <v>0</v>
      </c>
      <c r="U106" s="43">
        <f t="shared" si="31"/>
        <v>0</v>
      </c>
      <c r="V106" s="43">
        <f t="shared" si="32"/>
        <v>0</v>
      </c>
      <c r="W106" s="43">
        <f t="shared" si="33"/>
        <v>0</v>
      </c>
      <c r="X106" s="26">
        <f t="shared" si="34"/>
        <v>0</v>
      </c>
      <c r="Y106" s="26">
        <f t="shared" si="35"/>
        <v>0</v>
      </c>
    </row>
    <row r="107" spans="1:25" x14ac:dyDescent="0.35">
      <c r="A107" s="23">
        <v>1659</v>
      </c>
      <c r="B107" s="44" t="s">
        <v>232</v>
      </c>
      <c r="C107" s="45">
        <f>VLOOKUP(A107,[1]Membership!$A$3:$BE$524,57,FALSE)</f>
        <v>1709</v>
      </c>
      <c r="D107" s="46">
        <f>VLOOKUP(A107,'[1]Geo Area'!$B$1:$G$422,6,FALSE)</f>
        <v>230.36874016822401</v>
      </c>
      <c r="E107" s="46">
        <f t="shared" si="18"/>
        <v>7.418541242844074</v>
      </c>
      <c r="F107" s="47">
        <f t="shared" si="20"/>
        <v>0</v>
      </c>
      <c r="G107" s="26">
        <f t="shared" si="21"/>
        <v>0</v>
      </c>
      <c r="H107" s="45">
        <f t="shared" si="19"/>
        <v>0</v>
      </c>
      <c r="I107" s="47">
        <f t="shared" si="22"/>
        <v>0</v>
      </c>
      <c r="J107" s="26">
        <f t="shared" si="23"/>
        <v>0</v>
      </c>
      <c r="K107" s="45">
        <f t="shared" si="24"/>
        <v>0</v>
      </c>
      <c r="L107" s="47">
        <f t="shared" si="25"/>
        <v>0</v>
      </c>
      <c r="M107" s="26">
        <f t="shared" si="25"/>
        <v>0</v>
      </c>
      <c r="N107" s="47">
        <f t="shared" si="25"/>
        <v>0</v>
      </c>
      <c r="O107" s="48">
        <f>VLOOKUP($A107,'[1]11.1.2022 for 2023-24 stop gap'!$A$3:$K$424,11,FALSE)</f>
        <v>0</v>
      </c>
      <c r="P107" s="47">
        <f t="shared" si="26"/>
        <v>0</v>
      </c>
      <c r="Q107" s="26">
        <f t="shared" si="27"/>
        <v>0</v>
      </c>
      <c r="R107" s="45">
        <f t="shared" si="28"/>
        <v>0</v>
      </c>
      <c r="S107" s="26">
        <f t="shared" si="29"/>
        <v>0</v>
      </c>
      <c r="T107" s="43">
        <f t="shared" si="30"/>
        <v>0</v>
      </c>
      <c r="U107" s="43">
        <f t="shared" si="31"/>
        <v>0</v>
      </c>
      <c r="V107" s="43">
        <f t="shared" si="32"/>
        <v>0</v>
      </c>
      <c r="W107" s="43">
        <f t="shared" si="33"/>
        <v>0</v>
      </c>
      <c r="X107" s="26">
        <f t="shared" si="34"/>
        <v>0</v>
      </c>
      <c r="Y107" s="26">
        <f t="shared" si="35"/>
        <v>0</v>
      </c>
    </row>
    <row r="108" spans="1:25" x14ac:dyDescent="0.35">
      <c r="A108" s="23">
        <v>1666</v>
      </c>
      <c r="B108" s="44" t="s">
        <v>53</v>
      </c>
      <c r="C108" s="45">
        <f>VLOOKUP(A108,[1]Membership!$A$3:$BE$524,57,FALSE)</f>
        <v>300</v>
      </c>
      <c r="D108" s="46">
        <f>VLOOKUP(A108,'[1]Geo Area'!$B$1:$G$422,6,FALSE)</f>
        <v>97.802682278682695</v>
      </c>
      <c r="E108" s="46">
        <f t="shared" si="18"/>
        <v>3.067400535551454</v>
      </c>
      <c r="F108" s="47">
        <f t="shared" si="20"/>
        <v>1</v>
      </c>
      <c r="G108" s="26">
        <f t="shared" si="21"/>
        <v>120000</v>
      </c>
      <c r="H108" s="45">
        <f t="shared" si="19"/>
        <v>300</v>
      </c>
      <c r="I108" s="47">
        <f t="shared" si="22"/>
        <v>0</v>
      </c>
      <c r="J108" s="26">
        <f t="shared" si="23"/>
        <v>0</v>
      </c>
      <c r="K108" s="45">
        <f t="shared" si="24"/>
        <v>0</v>
      </c>
      <c r="L108" s="47">
        <f t="shared" si="25"/>
        <v>1</v>
      </c>
      <c r="M108" s="26">
        <f t="shared" si="25"/>
        <v>120000</v>
      </c>
      <c r="N108" s="47">
        <f t="shared" si="25"/>
        <v>300</v>
      </c>
      <c r="O108" s="48">
        <f>VLOOKUP($A108,'[1]11.1.2022 for 2023-24 stop gap'!$A$3:$K$424,11,FALSE)</f>
        <v>0</v>
      </c>
      <c r="P108" s="47">
        <f t="shared" si="26"/>
        <v>0</v>
      </c>
      <c r="Q108" s="26">
        <f t="shared" si="27"/>
        <v>0</v>
      </c>
      <c r="R108" s="45">
        <f t="shared" si="28"/>
        <v>0</v>
      </c>
      <c r="S108" s="26">
        <f t="shared" si="29"/>
        <v>120000</v>
      </c>
      <c r="T108" s="43">
        <f t="shared" si="30"/>
        <v>119918</v>
      </c>
      <c r="U108" s="43">
        <f t="shared" si="31"/>
        <v>119918</v>
      </c>
      <c r="V108" s="43">
        <f t="shared" si="32"/>
        <v>113922</v>
      </c>
      <c r="W108" s="43">
        <f t="shared" si="33"/>
        <v>5996</v>
      </c>
      <c r="X108" s="26">
        <f t="shared" si="34"/>
        <v>119918</v>
      </c>
      <c r="Y108" s="26">
        <f t="shared" si="35"/>
        <v>0</v>
      </c>
    </row>
    <row r="109" spans="1:25" x14ac:dyDescent="0.35">
      <c r="A109" s="23">
        <v>1673</v>
      </c>
      <c r="B109" s="44" t="s">
        <v>54</v>
      </c>
      <c r="C109" s="45">
        <f>VLOOKUP(A109,[1]Membership!$A$3:$BE$524,57,FALSE)</f>
        <v>514</v>
      </c>
      <c r="D109" s="46">
        <f>VLOOKUP(A109,'[1]Geo Area'!$B$1:$G$422,6,FALSE)</f>
        <v>118.771634479504</v>
      </c>
      <c r="E109" s="46">
        <f t="shared" si="18"/>
        <v>4.3276326224903396</v>
      </c>
      <c r="F109" s="47">
        <f t="shared" si="20"/>
        <v>1</v>
      </c>
      <c r="G109" s="26">
        <f t="shared" si="21"/>
        <v>205600</v>
      </c>
      <c r="H109" s="45">
        <f t="shared" si="19"/>
        <v>514</v>
      </c>
      <c r="I109" s="47">
        <f t="shared" si="22"/>
        <v>0</v>
      </c>
      <c r="J109" s="26">
        <f t="shared" si="23"/>
        <v>0</v>
      </c>
      <c r="K109" s="45">
        <f t="shared" si="24"/>
        <v>0</v>
      </c>
      <c r="L109" s="47">
        <f t="shared" si="25"/>
        <v>1</v>
      </c>
      <c r="M109" s="26">
        <f t="shared" si="25"/>
        <v>205600</v>
      </c>
      <c r="N109" s="47">
        <f t="shared" si="25"/>
        <v>514</v>
      </c>
      <c r="O109" s="48">
        <f>VLOOKUP($A109,'[1]11.1.2022 for 2023-24 stop gap'!$A$3:$K$424,11,FALSE)</f>
        <v>0</v>
      </c>
      <c r="P109" s="47">
        <f t="shared" si="26"/>
        <v>0</v>
      </c>
      <c r="Q109" s="26">
        <f t="shared" si="27"/>
        <v>0</v>
      </c>
      <c r="R109" s="45">
        <f t="shared" si="28"/>
        <v>0</v>
      </c>
      <c r="S109" s="26">
        <f t="shared" si="29"/>
        <v>205600</v>
      </c>
      <c r="T109" s="43">
        <f t="shared" si="30"/>
        <v>205460</v>
      </c>
      <c r="U109" s="43">
        <f t="shared" si="31"/>
        <v>205460</v>
      </c>
      <c r="V109" s="43">
        <f t="shared" si="32"/>
        <v>195187</v>
      </c>
      <c r="W109" s="43">
        <f t="shared" si="33"/>
        <v>10273</v>
      </c>
      <c r="X109" s="26">
        <f t="shared" si="34"/>
        <v>205460</v>
      </c>
      <c r="Y109" s="26">
        <f t="shared" si="35"/>
        <v>0</v>
      </c>
    </row>
    <row r="110" spans="1:25" x14ac:dyDescent="0.35">
      <c r="A110" s="57">
        <v>1687</v>
      </c>
      <c r="B110" s="58" t="s">
        <v>55</v>
      </c>
      <c r="C110" s="59">
        <f>VLOOKUP(A110,[1]Membership!$A$3:$BE$524,57,FALSE)</f>
        <v>252</v>
      </c>
      <c r="D110" s="60">
        <f>VLOOKUP(A110,'[1]Geo Area'!$B$1:$G$422,6,FALSE)</f>
        <v>24.080180391489701</v>
      </c>
      <c r="E110" s="60">
        <f t="shared" si="18"/>
        <v>10.465037881903102</v>
      </c>
      <c r="F110" s="61">
        <f t="shared" si="20"/>
        <v>0</v>
      </c>
      <c r="G110" s="62">
        <f t="shared" si="21"/>
        <v>0</v>
      </c>
      <c r="H110" s="59">
        <f t="shared" si="19"/>
        <v>0</v>
      </c>
      <c r="I110" s="61">
        <f t="shared" si="22"/>
        <v>0</v>
      </c>
      <c r="J110" s="62">
        <f t="shared" si="23"/>
        <v>0</v>
      </c>
      <c r="K110" s="59">
        <f t="shared" si="24"/>
        <v>0</v>
      </c>
      <c r="L110" s="61">
        <f t="shared" si="25"/>
        <v>0</v>
      </c>
      <c r="M110" s="62">
        <f t="shared" si="25"/>
        <v>0</v>
      </c>
      <c r="N110" s="61">
        <f t="shared" si="25"/>
        <v>0</v>
      </c>
      <c r="O110" s="63">
        <f>VLOOKUP($A110,'[1]11.1.2022 for 2023-24 stop gap'!$A$3:$K$424,11,FALSE)</f>
        <v>0</v>
      </c>
      <c r="P110" s="61">
        <f t="shared" si="26"/>
        <v>0</v>
      </c>
      <c r="Q110" s="62">
        <f t="shared" si="27"/>
        <v>0</v>
      </c>
      <c r="R110" s="59">
        <f t="shared" si="28"/>
        <v>0</v>
      </c>
      <c r="S110" s="62">
        <f t="shared" si="29"/>
        <v>0</v>
      </c>
      <c r="T110" s="64">
        <f t="shared" si="30"/>
        <v>0</v>
      </c>
      <c r="U110" s="64">
        <f t="shared" si="31"/>
        <v>0</v>
      </c>
      <c r="V110" s="64">
        <f t="shared" si="32"/>
        <v>0</v>
      </c>
      <c r="W110" s="64">
        <f t="shared" si="33"/>
        <v>0</v>
      </c>
      <c r="X110" s="62">
        <f t="shared" si="34"/>
        <v>0</v>
      </c>
      <c r="Y110" s="62">
        <f t="shared" si="35"/>
        <v>0</v>
      </c>
    </row>
    <row r="111" spans="1:25" x14ac:dyDescent="0.35">
      <c r="A111" s="23">
        <v>1694</v>
      </c>
      <c r="B111" s="44" t="s">
        <v>233</v>
      </c>
      <c r="C111" s="45">
        <f>VLOOKUP(A111,[1]Membership!$A$3:$BE$524,57,FALSE)</f>
        <v>1648</v>
      </c>
      <c r="D111" s="46">
        <f>VLOOKUP(A111,'[1]Geo Area'!$B$1:$G$422,6,FALSE)</f>
        <v>104.42080134648999</v>
      </c>
      <c r="E111" s="46">
        <f t="shared" si="18"/>
        <v>15.782296043980665</v>
      </c>
      <c r="F111" s="47">
        <f t="shared" si="20"/>
        <v>0</v>
      </c>
      <c r="G111" s="26">
        <f t="shared" si="21"/>
        <v>0</v>
      </c>
      <c r="H111" s="45">
        <f t="shared" si="19"/>
        <v>0</v>
      </c>
      <c r="I111" s="47">
        <f t="shared" si="22"/>
        <v>0</v>
      </c>
      <c r="J111" s="26">
        <f t="shared" si="23"/>
        <v>0</v>
      </c>
      <c r="K111" s="45">
        <f t="shared" si="24"/>
        <v>0</v>
      </c>
      <c r="L111" s="47">
        <f t="shared" si="25"/>
        <v>0</v>
      </c>
      <c r="M111" s="26">
        <f t="shared" si="25"/>
        <v>0</v>
      </c>
      <c r="N111" s="47">
        <f t="shared" si="25"/>
        <v>0</v>
      </c>
      <c r="O111" s="48">
        <f>VLOOKUP($A111,'[1]11.1.2022 for 2023-24 stop gap'!$A$3:$K$424,11,FALSE)</f>
        <v>0</v>
      </c>
      <c r="P111" s="47">
        <f t="shared" si="26"/>
        <v>0</v>
      </c>
      <c r="Q111" s="26">
        <f t="shared" si="27"/>
        <v>0</v>
      </c>
      <c r="R111" s="45">
        <f t="shared" si="28"/>
        <v>0</v>
      </c>
      <c r="S111" s="26">
        <f t="shared" si="29"/>
        <v>0</v>
      </c>
      <c r="T111" s="43">
        <f t="shared" si="30"/>
        <v>0</v>
      </c>
      <c r="U111" s="43">
        <f t="shared" si="31"/>
        <v>0</v>
      </c>
      <c r="V111" s="43">
        <f t="shared" si="32"/>
        <v>0</v>
      </c>
      <c r="W111" s="43">
        <f t="shared" si="33"/>
        <v>0</v>
      </c>
      <c r="X111" s="26">
        <f t="shared" si="34"/>
        <v>0</v>
      </c>
      <c r="Y111" s="26">
        <f t="shared" si="35"/>
        <v>0</v>
      </c>
    </row>
    <row r="112" spans="1:25" x14ac:dyDescent="0.35">
      <c r="A112" s="23">
        <v>1729</v>
      </c>
      <c r="B112" s="44" t="s">
        <v>56</v>
      </c>
      <c r="C112" s="45">
        <f>VLOOKUP(A112,[1]Membership!$A$3:$BE$524,57,FALSE)</f>
        <v>744</v>
      </c>
      <c r="D112" s="46">
        <f>VLOOKUP(A112,'[1]Geo Area'!$B$1:$G$422,6,FALSE)</f>
        <v>106.632559113906</v>
      </c>
      <c r="E112" s="46">
        <f t="shared" si="18"/>
        <v>6.9772310275818432</v>
      </c>
      <c r="F112" s="47">
        <f t="shared" si="20"/>
        <v>1</v>
      </c>
      <c r="G112" s="26">
        <f t="shared" si="21"/>
        <v>297600</v>
      </c>
      <c r="H112" s="45">
        <f t="shared" si="19"/>
        <v>744</v>
      </c>
      <c r="I112" s="47">
        <f t="shared" si="22"/>
        <v>0</v>
      </c>
      <c r="J112" s="26">
        <f t="shared" si="23"/>
        <v>0</v>
      </c>
      <c r="K112" s="45">
        <f t="shared" si="24"/>
        <v>0</v>
      </c>
      <c r="L112" s="47">
        <f t="shared" si="25"/>
        <v>1</v>
      </c>
      <c r="M112" s="26">
        <f t="shared" si="25"/>
        <v>297600</v>
      </c>
      <c r="N112" s="47">
        <f t="shared" si="25"/>
        <v>744</v>
      </c>
      <c r="O112" s="48">
        <f>VLOOKUP($A112,'[1]11.1.2022 for 2023-24 stop gap'!$A$3:$K$424,11,FALSE)</f>
        <v>0</v>
      </c>
      <c r="P112" s="47">
        <f t="shared" si="26"/>
        <v>0</v>
      </c>
      <c r="Q112" s="26">
        <f t="shared" si="27"/>
        <v>0</v>
      </c>
      <c r="R112" s="45">
        <f t="shared" si="28"/>
        <v>0</v>
      </c>
      <c r="S112" s="26">
        <f t="shared" si="29"/>
        <v>297600</v>
      </c>
      <c r="T112" s="43">
        <f t="shared" si="30"/>
        <v>297398</v>
      </c>
      <c r="U112" s="43">
        <f t="shared" si="31"/>
        <v>297398</v>
      </c>
      <c r="V112" s="43">
        <f t="shared" si="32"/>
        <v>282528</v>
      </c>
      <c r="W112" s="43">
        <f t="shared" si="33"/>
        <v>14870</v>
      </c>
      <c r="X112" s="26">
        <f t="shared" si="34"/>
        <v>297398</v>
      </c>
      <c r="Y112" s="26">
        <f t="shared" si="35"/>
        <v>0</v>
      </c>
    </row>
    <row r="113" spans="1:25" x14ac:dyDescent="0.35">
      <c r="A113" s="23">
        <v>1736</v>
      </c>
      <c r="B113" s="44" t="s">
        <v>234</v>
      </c>
      <c r="C113" s="45">
        <f>VLOOKUP(A113,[1]Membership!$A$3:$BE$524,57,FALSE)</f>
        <v>512</v>
      </c>
      <c r="D113" s="46">
        <f>VLOOKUP(A113,'[1]Geo Area'!$B$1:$G$422,6,FALSE)</f>
        <v>48.505673221560897</v>
      </c>
      <c r="E113" s="46">
        <f t="shared" si="18"/>
        <v>10.555466319605985</v>
      </c>
      <c r="F113" s="47">
        <f t="shared" si="20"/>
        <v>0</v>
      </c>
      <c r="G113" s="26">
        <f t="shared" si="21"/>
        <v>0</v>
      </c>
      <c r="H113" s="45">
        <f t="shared" si="19"/>
        <v>0</v>
      </c>
      <c r="I113" s="47">
        <f t="shared" si="22"/>
        <v>0</v>
      </c>
      <c r="J113" s="26">
        <f t="shared" si="23"/>
        <v>0</v>
      </c>
      <c r="K113" s="45">
        <f t="shared" si="24"/>
        <v>0</v>
      </c>
      <c r="L113" s="47">
        <f t="shared" si="25"/>
        <v>0</v>
      </c>
      <c r="M113" s="26">
        <f t="shared" si="25"/>
        <v>0</v>
      </c>
      <c r="N113" s="47">
        <f t="shared" si="25"/>
        <v>0</v>
      </c>
      <c r="O113" s="48">
        <f>VLOOKUP($A113,'[1]11.1.2022 for 2023-24 stop gap'!$A$3:$K$424,11,FALSE)</f>
        <v>0</v>
      </c>
      <c r="P113" s="47">
        <f t="shared" si="26"/>
        <v>0</v>
      </c>
      <c r="Q113" s="26">
        <f t="shared" si="27"/>
        <v>0</v>
      </c>
      <c r="R113" s="45">
        <f t="shared" si="28"/>
        <v>0</v>
      </c>
      <c r="S113" s="26">
        <f t="shared" si="29"/>
        <v>0</v>
      </c>
      <c r="T113" s="43">
        <f t="shared" si="30"/>
        <v>0</v>
      </c>
      <c r="U113" s="43">
        <f t="shared" si="31"/>
        <v>0</v>
      </c>
      <c r="V113" s="43">
        <f t="shared" si="32"/>
        <v>0</v>
      </c>
      <c r="W113" s="43">
        <f t="shared" si="33"/>
        <v>0</v>
      </c>
      <c r="X113" s="26">
        <f t="shared" si="34"/>
        <v>0</v>
      </c>
      <c r="Y113" s="26">
        <f t="shared" si="35"/>
        <v>0</v>
      </c>
    </row>
    <row r="114" spans="1:25" x14ac:dyDescent="0.35">
      <c r="A114" s="23">
        <v>1813</v>
      </c>
      <c r="B114" s="44" t="s">
        <v>57</v>
      </c>
      <c r="C114" s="45">
        <f>VLOOKUP(A114,[1]Membership!$A$3:$BE$524,57,FALSE)</f>
        <v>737</v>
      </c>
      <c r="D114" s="46">
        <f>VLOOKUP(A114,'[1]Geo Area'!$B$1:$G$422,6,FALSE)</f>
        <v>146.02869164836</v>
      </c>
      <c r="E114" s="46">
        <f t="shared" si="18"/>
        <v>5.0469533875898218</v>
      </c>
      <c r="F114" s="47">
        <f t="shared" si="20"/>
        <v>1</v>
      </c>
      <c r="G114" s="26">
        <f t="shared" si="21"/>
        <v>294800</v>
      </c>
      <c r="H114" s="45">
        <f t="shared" si="19"/>
        <v>737</v>
      </c>
      <c r="I114" s="47">
        <f t="shared" si="22"/>
        <v>0</v>
      </c>
      <c r="J114" s="26">
        <f t="shared" si="23"/>
        <v>0</v>
      </c>
      <c r="K114" s="45">
        <f t="shared" si="24"/>
        <v>0</v>
      </c>
      <c r="L114" s="47">
        <f t="shared" si="25"/>
        <v>1</v>
      </c>
      <c r="M114" s="26">
        <f t="shared" si="25"/>
        <v>294800</v>
      </c>
      <c r="N114" s="47">
        <f t="shared" si="25"/>
        <v>737</v>
      </c>
      <c r="O114" s="48">
        <f>VLOOKUP($A114,'[1]11.1.2022 for 2023-24 stop gap'!$A$3:$K$424,11,FALSE)</f>
        <v>0</v>
      </c>
      <c r="P114" s="47">
        <f t="shared" si="26"/>
        <v>0</v>
      </c>
      <c r="Q114" s="26">
        <f t="shared" si="27"/>
        <v>0</v>
      </c>
      <c r="R114" s="45">
        <f t="shared" si="28"/>
        <v>0</v>
      </c>
      <c r="S114" s="26">
        <f t="shared" si="29"/>
        <v>294800</v>
      </c>
      <c r="T114" s="43">
        <f t="shared" si="30"/>
        <v>294600</v>
      </c>
      <c r="U114" s="43">
        <f t="shared" si="31"/>
        <v>294600</v>
      </c>
      <c r="V114" s="43">
        <f t="shared" si="32"/>
        <v>279870</v>
      </c>
      <c r="W114" s="43">
        <f t="shared" si="33"/>
        <v>14730</v>
      </c>
      <c r="X114" s="26">
        <f t="shared" si="34"/>
        <v>294600</v>
      </c>
      <c r="Y114" s="26">
        <f t="shared" si="35"/>
        <v>0</v>
      </c>
    </row>
    <row r="115" spans="1:25" x14ac:dyDescent="0.35">
      <c r="A115" s="23">
        <v>1848</v>
      </c>
      <c r="B115" s="44" t="s">
        <v>424</v>
      </c>
      <c r="C115" s="45">
        <f>VLOOKUP(A115,[1]Membership!$A$3:$BE$524,57,FALSE)</f>
        <v>545</v>
      </c>
      <c r="D115" s="46">
        <f>VLOOKUP(A115,'[1]Geo Area'!$B$1:$G$422,6,FALSE)</f>
        <v>127.734491384199</v>
      </c>
      <c r="E115" s="46">
        <f t="shared" si="18"/>
        <v>4.2666627791295024</v>
      </c>
      <c r="F115" s="47">
        <f t="shared" si="20"/>
        <v>1</v>
      </c>
      <c r="G115" s="26">
        <f t="shared" si="21"/>
        <v>218000</v>
      </c>
      <c r="H115" s="45">
        <f t="shared" si="19"/>
        <v>545</v>
      </c>
      <c r="I115" s="47">
        <f t="shared" si="22"/>
        <v>0</v>
      </c>
      <c r="J115" s="26">
        <f t="shared" si="23"/>
        <v>0</v>
      </c>
      <c r="K115" s="45">
        <f t="shared" si="24"/>
        <v>0</v>
      </c>
      <c r="L115" s="47">
        <f t="shared" si="25"/>
        <v>1</v>
      </c>
      <c r="M115" s="26">
        <f t="shared" si="25"/>
        <v>218000</v>
      </c>
      <c r="N115" s="47">
        <f t="shared" si="25"/>
        <v>545</v>
      </c>
      <c r="O115" s="48">
        <f>VLOOKUP($A115,'[1]11.1.2022 for 2023-24 stop gap'!$A$3:$K$424,11,FALSE)</f>
        <v>0</v>
      </c>
      <c r="P115" s="47">
        <f t="shared" si="26"/>
        <v>0</v>
      </c>
      <c r="Q115" s="26">
        <f t="shared" si="27"/>
        <v>0</v>
      </c>
      <c r="R115" s="45">
        <f t="shared" si="28"/>
        <v>0</v>
      </c>
      <c r="S115" s="26">
        <f t="shared" si="29"/>
        <v>218000</v>
      </c>
      <c r="T115" s="43">
        <f t="shared" si="30"/>
        <v>217852</v>
      </c>
      <c r="U115" s="43">
        <f t="shared" si="31"/>
        <v>217852</v>
      </c>
      <c r="V115" s="43">
        <f t="shared" si="32"/>
        <v>206959</v>
      </c>
      <c r="W115" s="43">
        <f t="shared" si="33"/>
        <v>10893</v>
      </c>
      <c r="X115" s="26">
        <f t="shared" si="34"/>
        <v>217852</v>
      </c>
      <c r="Y115" s="26">
        <f t="shared" si="35"/>
        <v>0</v>
      </c>
    </row>
    <row r="116" spans="1:25" x14ac:dyDescent="0.35">
      <c r="A116" s="23">
        <v>1855</v>
      </c>
      <c r="B116" s="44" t="s">
        <v>58</v>
      </c>
      <c r="C116" s="45">
        <f>VLOOKUP(A116,[1]Membership!$A$3:$BE$524,57,FALSE)</f>
        <v>456</v>
      </c>
      <c r="D116" s="46">
        <f>VLOOKUP(A116,'[1]Geo Area'!$B$1:$G$422,6,FALSE)</f>
        <v>497.10288773306502</v>
      </c>
      <c r="E116" s="46">
        <f t="shared" si="18"/>
        <v>0.9173151298305543</v>
      </c>
      <c r="F116" s="47">
        <f t="shared" si="20"/>
        <v>1</v>
      </c>
      <c r="G116" s="26">
        <f t="shared" si="21"/>
        <v>182400</v>
      </c>
      <c r="H116" s="45">
        <f t="shared" si="19"/>
        <v>456</v>
      </c>
      <c r="I116" s="47">
        <f t="shared" si="22"/>
        <v>0</v>
      </c>
      <c r="J116" s="26">
        <f t="shared" si="23"/>
        <v>0</v>
      </c>
      <c r="K116" s="45">
        <f t="shared" si="24"/>
        <v>0</v>
      </c>
      <c r="L116" s="47">
        <f t="shared" si="25"/>
        <v>1</v>
      </c>
      <c r="M116" s="26">
        <f t="shared" si="25"/>
        <v>182400</v>
      </c>
      <c r="N116" s="47">
        <f t="shared" si="25"/>
        <v>456</v>
      </c>
      <c r="O116" s="48">
        <f>VLOOKUP($A116,'[1]11.1.2022 for 2023-24 stop gap'!$A$3:$K$424,11,FALSE)</f>
        <v>0</v>
      </c>
      <c r="P116" s="47">
        <f t="shared" si="26"/>
        <v>0</v>
      </c>
      <c r="Q116" s="26">
        <f t="shared" si="27"/>
        <v>0</v>
      </c>
      <c r="R116" s="45">
        <f t="shared" si="28"/>
        <v>0</v>
      </c>
      <c r="S116" s="26">
        <f t="shared" si="29"/>
        <v>182400</v>
      </c>
      <c r="T116" s="43">
        <f t="shared" si="30"/>
        <v>182276</v>
      </c>
      <c r="U116" s="43">
        <f t="shared" si="31"/>
        <v>182276</v>
      </c>
      <c r="V116" s="43">
        <f t="shared" si="32"/>
        <v>173162</v>
      </c>
      <c r="W116" s="43">
        <f t="shared" si="33"/>
        <v>9114</v>
      </c>
      <c r="X116" s="26">
        <f t="shared" si="34"/>
        <v>182276</v>
      </c>
      <c r="Y116" s="26">
        <f t="shared" si="35"/>
        <v>0</v>
      </c>
    </row>
    <row r="117" spans="1:25" x14ac:dyDescent="0.35">
      <c r="A117" s="23">
        <v>1862</v>
      </c>
      <c r="B117" s="44" t="s">
        <v>235</v>
      </c>
      <c r="C117" s="45">
        <f>VLOOKUP(A117,[1]Membership!$A$3:$BE$524,57,FALSE)</f>
        <v>6960</v>
      </c>
      <c r="D117" s="46">
        <f>VLOOKUP(A117,'[1]Geo Area'!$B$1:$G$422,6,FALSE)</f>
        <v>80.270103615399705</v>
      </c>
      <c r="E117" s="46">
        <f t="shared" si="18"/>
        <v>86.70725072621849</v>
      </c>
      <c r="F117" s="47">
        <f t="shared" si="20"/>
        <v>0</v>
      </c>
      <c r="G117" s="26">
        <f t="shared" si="21"/>
        <v>0</v>
      </c>
      <c r="H117" s="45">
        <f t="shared" si="19"/>
        <v>0</v>
      </c>
      <c r="I117" s="47">
        <f t="shared" si="22"/>
        <v>0</v>
      </c>
      <c r="J117" s="26">
        <f t="shared" si="23"/>
        <v>0</v>
      </c>
      <c r="K117" s="45">
        <f t="shared" si="24"/>
        <v>0</v>
      </c>
      <c r="L117" s="47">
        <f t="shared" si="25"/>
        <v>0</v>
      </c>
      <c r="M117" s="26">
        <f t="shared" si="25"/>
        <v>0</v>
      </c>
      <c r="N117" s="47">
        <f t="shared" si="25"/>
        <v>0</v>
      </c>
      <c r="O117" s="48">
        <f>VLOOKUP($A117,'[1]11.1.2022 for 2023-24 stop gap'!$A$3:$K$424,11,FALSE)</f>
        <v>0</v>
      </c>
      <c r="P117" s="47">
        <f t="shared" si="26"/>
        <v>0</v>
      </c>
      <c r="Q117" s="26">
        <f t="shared" si="27"/>
        <v>0</v>
      </c>
      <c r="R117" s="45">
        <f t="shared" si="28"/>
        <v>0</v>
      </c>
      <c r="S117" s="26">
        <f t="shared" si="29"/>
        <v>0</v>
      </c>
      <c r="T117" s="43">
        <f t="shared" si="30"/>
        <v>0</v>
      </c>
      <c r="U117" s="43">
        <f t="shared" si="31"/>
        <v>0</v>
      </c>
      <c r="V117" s="43">
        <f t="shared" si="32"/>
        <v>0</v>
      </c>
      <c r="W117" s="43">
        <f t="shared" si="33"/>
        <v>0</v>
      </c>
      <c r="X117" s="26">
        <f t="shared" si="34"/>
        <v>0</v>
      </c>
      <c r="Y117" s="26">
        <f t="shared" si="35"/>
        <v>0</v>
      </c>
    </row>
    <row r="118" spans="1:25" x14ac:dyDescent="0.35">
      <c r="A118" s="23">
        <v>1870</v>
      </c>
      <c r="B118" s="44" t="s">
        <v>236</v>
      </c>
      <c r="C118" s="45">
        <f>VLOOKUP(A118,[1]Membership!$A$3:$BE$524,57,FALSE)</f>
        <v>154</v>
      </c>
      <c r="D118" s="46">
        <f>VLOOKUP(A118,'[1]Geo Area'!$B$1:$G$422,6,FALSE)</f>
        <v>12.3662180144538</v>
      </c>
      <c r="E118" s="46">
        <f t="shared" si="18"/>
        <v>12.453281983222579</v>
      </c>
      <c r="F118" s="47">
        <f t="shared" si="20"/>
        <v>0</v>
      </c>
      <c r="G118" s="26">
        <f t="shared" si="21"/>
        <v>0</v>
      </c>
      <c r="H118" s="45">
        <f t="shared" si="19"/>
        <v>0</v>
      </c>
      <c r="I118" s="47">
        <f t="shared" si="22"/>
        <v>0</v>
      </c>
      <c r="J118" s="26">
        <f t="shared" si="23"/>
        <v>0</v>
      </c>
      <c r="K118" s="45">
        <f t="shared" si="24"/>
        <v>0</v>
      </c>
      <c r="L118" s="47">
        <f t="shared" si="25"/>
        <v>0</v>
      </c>
      <c r="M118" s="26">
        <f t="shared" si="25"/>
        <v>0</v>
      </c>
      <c r="N118" s="47">
        <f t="shared" si="25"/>
        <v>0</v>
      </c>
      <c r="O118" s="48">
        <f>VLOOKUP($A118,'[1]11.1.2022 for 2023-24 stop gap'!$A$3:$K$424,11,FALSE)</f>
        <v>0</v>
      </c>
      <c r="P118" s="47">
        <f t="shared" si="26"/>
        <v>0</v>
      </c>
      <c r="Q118" s="26">
        <f t="shared" si="27"/>
        <v>0</v>
      </c>
      <c r="R118" s="45">
        <f t="shared" si="28"/>
        <v>0</v>
      </c>
      <c r="S118" s="26">
        <f t="shared" si="29"/>
        <v>0</v>
      </c>
      <c r="T118" s="43">
        <f t="shared" si="30"/>
        <v>0</v>
      </c>
      <c r="U118" s="43">
        <f t="shared" si="31"/>
        <v>0</v>
      </c>
      <c r="V118" s="43">
        <f t="shared" si="32"/>
        <v>0</v>
      </c>
      <c r="W118" s="43">
        <f t="shared" si="33"/>
        <v>0</v>
      </c>
      <c r="X118" s="26">
        <f t="shared" si="34"/>
        <v>0</v>
      </c>
      <c r="Y118" s="26">
        <f t="shared" si="35"/>
        <v>0</v>
      </c>
    </row>
    <row r="119" spans="1:25" x14ac:dyDescent="0.35">
      <c r="A119" s="23">
        <v>1883</v>
      </c>
      <c r="B119" s="44" t="s">
        <v>237</v>
      </c>
      <c r="C119" s="45">
        <f>VLOOKUP(A119,[1]Membership!$A$3:$BE$524,57,FALSE)</f>
        <v>2518</v>
      </c>
      <c r="D119" s="46">
        <f>VLOOKUP(A119,'[1]Geo Area'!$B$1:$G$422,6,FALSE)</f>
        <v>108.549630725133</v>
      </c>
      <c r="E119" s="46">
        <f t="shared" si="18"/>
        <v>23.196762468736761</v>
      </c>
      <c r="F119" s="47">
        <f t="shared" si="20"/>
        <v>0</v>
      </c>
      <c r="G119" s="26">
        <f t="shared" si="21"/>
        <v>0</v>
      </c>
      <c r="H119" s="45">
        <f t="shared" si="19"/>
        <v>0</v>
      </c>
      <c r="I119" s="47">
        <f t="shared" si="22"/>
        <v>0</v>
      </c>
      <c r="J119" s="26">
        <f t="shared" si="23"/>
        <v>0</v>
      </c>
      <c r="K119" s="45">
        <f t="shared" si="24"/>
        <v>0</v>
      </c>
      <c r="L119" s="47">
        <f t="shared" si="25"/>
        <v>0</v>
      </c>
      <c r="M119" s="26">
        <f t="shared" si="25"/>
        <v>0</v>
      </c>
      <c r="N119" s="47">
        <f t="shared" si="25"/>
        <v>0</v>
      </c>
      <c r="O119" s="48">
        <f>VLOOKUP($A119,'[1]11.1.2022 for 2023-24 stop gap'!$A$3:$K$424,11,FALSE)</f>
        <v>0</v>
      </c>
      <c r="P119" s="47">
        <f t="shared" si="26"/>
        <v>0</v>
      </c>
      <c r="Q119" s="26">
        <f t="shared" si="27"/>
        <v>0</v>
      </c>
      <c r="R119" s="45">
        <f t="shared" si="28"/>
        <v>0</v>
      </c>
      <c r="S119" s="26">
        <f t="shared" si="29"/>
        <v>0</v>
      </c>
      <c r="T119" s="43">
        <f t="shared" si="30"/>
        <v>0</v>
      </c>
      <c r="U119" s="43">
        <f t="shared" si="31"/>
        <v>0</v>
      </c>
      <c r="V119" s="43">
        <f t="shared" si="32"/>
        <v>0</v>
      </c>
      <c r="W119" s="43">
        <f t="shared" si="33"/>
        <v>0</v>
      </c>
      <c r="X119" s="26">
        <f t="shared" si="34"/>
        <v>0</v>
      </c>
      <c r="Y119" s="26">
        <f t="shared" si="35"/>
        <v>0</v>
      </c>
    </row>
    <row r="120" spans="1:25" x14ac:dyDescent="0.35">
      <c r="A120" s="23">
        <v>1890</v>
      </c>
      <c r="B120" s="44" t="s">
        <v>238</v>
      </c>
      <c r="C120" s="45">
        <f>VLOOKUP(A120,[1]Membership!$A$3:$BE$524,57,FALSE)</f>
        <v>774</v>
      </c>
      <c r="D120" s="46">
        <f>VLOOKUP(A120,'[1]Geo Area'!$B$1:$G$422,6,FALSE)</f>
        <v>3.76856237654055</v>
      </c>
      <c r="E120" s="46">
        <f t="shared" si="18"/>
        <v>205.38335913402432</v>
      </c>
      <c r="F120" s="47">
        <f t="shared" si="20"/>
        <v>0</v>
      </c>
      <c r="G120" s="26">
        <f t="shared" si="21"/>
        <v>0</v>
      </c>
      <c r="H120" s="45">
        <f t="shared" si="19"/>
        <v>0</v>
      </c>
      <c r="I120" s="47">
        <f t="shared" si="22"/>
        <v>0</v>
      </c>
      <c r="J120" s="26">
        <f t="shared" si="23"/>
        <v>0</v>
      </c>
      <c r="K120" s="45">
        <f t="shared" si="24"/>
        <v>0</v>
      </c>
      <c r="L120" s="47">
        <f t="shared" si="25"/>
        <v>0</v>
      </c>
      <c r="M120" s="26">
        <f t="shared" si="25"/>
        <v>0</v>
      </c>
      <c r="N120" s="47">
        <f t="shared" si="25"/>
        <v>0</v>
      </c>
      <c r="O120" s="48">
        <f>VLOOKUP($A120,'[1]11.1.2022 for 2023-24 stop gap'!$A$3:$K$424,11,FALSE)</f>
        <v>0</v>
      </c>
      <c r="P120" s="47">
        <f t="shared" si="26"/>
        <v>0</v>
      </c>
      <c r="Q120" s="26">
        <f t="shared" si="27"/>
        <v>0</v>
      </c>
      <c r="R120" s="45">
        <f t="shared" si="28"/>
        <v>0</v>
      </c>
      <c r="S120" s="26">
        <f t="shared" si="29"/>
        <v>0</v>
      </c>
      <c r="T120" s="43">
        <f t="shared" si="30"/>
        <v>0</v>
      </c>
      <c r="U120" s="43">
        <f t="shared" si="31"/>
        <v>0</v>
      </c>
      <c r="V120" s="43">
        <f t="shared" si="32"/>
        <v>0</v>
      </c>
      <c r="W120" s="43">
        <f t="shared" si="33"/>
        <v>0</v>
      </c>
      <c r="X120" s="26">
        <f t="shared" si="34"/>
        <v>0</v>
      </c>
      <c r="Y120" s="26">
        <f t="shared" si="35"/>
        <v>0</v>
      </c>
    </row>
    <row r="121" spans="1:25" x14ac:dyDescent="0.35">
      <c r="A121" s="23">
        <v>1897</v>
      </c>
      <c r="B121" s="44" t="s">
        <v>239</v>
      </c>
      <c r="C121" s="45">
        <f>VLOOKUP(A121,[1]Membership!$A$3:$BE$524,57,FALSE)</f>
        <v>408</v>
      </c>
      <c r="D121" s="46">
        <f>VLOOKUP(A121,'[1]Geo Area'!$B$1:$G$422,6,FALSE)</f>
        <v>6.2294741301331698</v>
      </c>
      <c r="E121" s="46">
        <f t="shared" si="18"/>
        <v>65.49509500752643</v>
      </c>
      <c r="F121" s="47">
        <f t="shared" si="20"/>
        <v>0</v>
      </c>
      <c r="G121" s="26">
        <f t="shared" si="21"/>
        <v>0</v>
      </c>
      <c r="H121" s="45">
        <f t="shared" si="19"/>
        <v>0</v>
      </c>
      <c r="I121" s="47">
        <f t="shared" si="22"/>
        <v>0</v>
      </c>
      <c r="J121" s="26">
        <f t="shared" si="23"/>
        <v>0</v>
      </c>
      <c r="K121" s="45">
        <f t="shared" si="24"/>
        <v>0</v>
      </c>
      <c r="L121" s="47">
        <f t="shared" si="25"/>
        <v>0</v>
      </c>
      <c r="M121" s="26">
        <f t="shared" si="25"/>
        <v>0</v>
      </c>
      <c r="N121" s="47">
        <f t="shared" si="25"/>
        <v>0</v>
      </c>
      <c r="O121" s="48">
        <f>VLOOKUP($A121,'[1]11.1.2022 for 2023-24 stop gap'!$A$3:$K$424,11,FALSE)</f>
        <v>0</v>
      </c>
      <c r="P121" s="47">
        <f t="shared" si="26"/>
        <v>0</v>
      </c>
      <c r="Q121" s="26">
        <f t="shared" si="27"/>
        <v>0</v>
      </c>
      <c r="R121" s="45">
        <f t="shared" si="28"/>
        <v>0</v>
      </c>
      <c r="S121" s="26">
        <f t="shared" si="29"/>
        <v>0</v>
      </c>
      <c r="T121" s="43">
        <f t="shared" si="30"/>
        <v>0</v>
      </c>
      <c r="U121" s="43">
        <f t="shared" si="31"/>
        <v>0</v>
      </c>
      <c r="V121" s="43">
        <f t="shared" si="32"/>
        <v>0</v>
      </c>
      <c r="W121" s="43">
        <f t="shared" si="33"/>
        <v>0</v>
      </c>
      <c r="X121" s="26">
        <f t="shared" si="34"/>
        <v>0</v>
      </c>
      <c r="Y121" s="26">
        <f t="shared" si="35"/>
        <v>0</v>
      </c>
    </row>
    <row r="122" spans="1:25" x14ac:dyDescent="0.35">
      <c r="A122" s="23">
        <v>1900</v>
      </c>
      <c r="B122" s="44" t="s">
        <v>240</v>
      </c>
      <c r="C122" s="45">
        <f>VLOOKUP(A122,[1]Membership!$A$3:$BE$524,57,FALSE)</f>
        <v>4431</v>
      </c>
      <c r="D122" s="46">
        <f>VLOOKUP(A122,'[1]Geo Area'!$B$1:$G$422,6,FALSE)</f>
        <v>28.987742709890799</v>
      </c>
      <c r="E122" s="46">
        <f t="shared" si="18"/>
        <v>152.85771107965971</v>
      </c>
      <c r="F122" s="47">
        <f t="shared" si="20"/>
        <v>0</v>
      </c>
      <c r="G122" s="26">
        <f t="shared" si="21"/>
        <v>0</v>
      </c>
      <c r="H122" s="45">
        <f t="shared" si="19"/>
        <v>0</v>
      </c>
      <c r="I122" s="47">
        <f t="shared" si="22"/>
        <v>0</v>
      </c>
      <c r="J122" s="26">
        <f t="shared" si="23"/>
        <v>0</v>
      </c>
      <c r="K122" s="45">
        <f t="shared" si="24"/>
        <v>0</v>
      </c>
      <c r="L122" s="47">
        <f t="shared" si="25"/>
        <v>0</v>
      </c>
      <c r="M122" s="26">
        <f t="shared" si="25"/>
        <v>0</v>
      </c>
      <c r="N122" s="47">
        <f t="shared" si="25"/>
        <v>0</v>
      </c>
      <c r="O122" s="48">
        <f>VLOOKUP($A122,'[1]11.1.2022 for 2023-24 stop gap'!$A$3:$K$424,11,FALSE)</f>
        <v>0</v>
      </c>
      <c r="P122" s="47">
        <f t="shared" si="26"/>
        <v>0</v>
      </c>
      <c r="Q122" s="26">
        <f t="shared" si="27"/>
        <v>0</v>
      </c>
      <c r="R122" s="45">
        <f t="shared" si="28"/>
        <v>0</v>
      </c>
      <c r="S122" s="26">
        <f t="shared" si="29"/>
        <v>0</v>
      </c>
      <c r="T122" s="43">
        <f t="shared" si="30"/>
        <v>0</v>
      </c>
      <c r="U122" s="43">
        <f t="shared" si="31"/>
        <v>0</v>
      </c>
      <c r="V122" s="43">
        <f t="shared" si="32"/>
        <v>0</v>
      </c>
      <c r="W122" s="43">
        <f t="shared" si="33"/>
        <v>0</v>
      </c>
      <c r="X122" s="26">
        <f t="shared" si="34"/>
        <v>0</v>
      </c>
      <c r="Y122" s="26">
        <f t="shared" si="35"/>
        <v>0</v>
      </c>
    </row>
    <row r="123" spans="1:25" x14ac:dyDescent="0.35">
      <c r="A123" s="23">
        <v>1939</v>
      </c>
      <c r="B123" s="44" t="s">
        <v>59</v>
      </c>
      <c r="C123" s="45">
        <f>VLOOKUP(A123,[1]Membership!$A$3:$BE$524,57,FALSE)</f>
        <v>510</v>
      </c>
      <c r="D123" s="46">
        <f>VLOOKUP(A123,'[1]Geo Area'!$B$1:$G$422,6,FALSE)</f>
        <v>152.23547789476001</v>
      </c>
      <c r="E123" s="46">
        <f t="shared" si="18"/>
        <v>3.3500732355736531</v>
      </c>
      <c r="F123" s="47">
        <f t="shared" si="20"/>
        <v>1</v>
      </c>
      <c r="G123" s="26">
        <f t="shared" si="21"/>
        <v>204000</v>
      </c>
      <c r="H123" s="45">
        <f t="shared" si="19"/>
        <v>510</v>
      </c>
      <c r="I123" s="47">
        <f t="shared" si="22"/>
        <v>0</v>
      </c>
      <c r="J123" s="26">
        <f t="shared" si="23"/>
        <v>0</v>
      </c>
      <c r="K123" s="45">
        <f t="shared" si="24"/>
        <v>0</v>
      </c>
      <c r="L123" s="47">
        <f t="shared" si="25"/>
        <v>1</v>
      </c>
      <c r="M123" s="26">
        <f t="shared" si="25"/>
        <v>204000</v>
      </c>
      <c r="N123" s="47">
        <f t="shared" si="25"/>
        <v>510</v>
      </c>
      <c r="O123" s="48">
        <f>VLOOKUP($A123,'[1]11.1.2022 for 2023-24 stop gap'!$A$3:$K$424,11,FALSE)</f>
        <v>0</v>
      </c>
      <c r="P123" s="47">
        <f t="shared" si="26"/>
        <v>0</v>
      </c>
      <c r="Q123" s="26">
        <f t="shared" si="27"/>
        <v>0</v>
      </c>
      <c r="R123" s="45">
        <f t="shared" si="28"/>
        <v>0</v>
      </c>
      <c r="S123" s="26">
        <f t="shared" si="29"/>
        <v>204000</v>
      </c>
      <c r="T123" s="43">
        <f t="shared" si="30"/>
        <v>203861</v>
      </c>
      <c r="U123" s="43">
        <f t="shared" si="31"/>
        <v>203861</v>
      </c>
      <c r="V123" s="43">
        <f t="shared" si="32"/>
        <v>193668</v>
      </c>
      <c r="W123" s="43">
        <f t="shared" si="33"/>
        <v>10193</v>
      </c>
      <c r="X123" s="26">
        <f t="shared" si="34"/>
        <v>203861</v>
      </c>
      <c r="Y123" s="26">
        <f t="shared" si="35"/>
        <v>0</v>
      </c>
    </row>
    <row r="124" spans="1:25" x14ac:dyDescent="0.35">
      <c r="A124" s="23">
        <v>1945</v>
      </c>
      <c r="B124" s="44" t="s">
        <v>241</v>
      </c>
      <c r="C124" s="45">
        <f>VLOOKUP(A124,[1]Membership!$A$3:$BE$524,57,FALSE)</f>
        <v>744</v>
      </c>
      <c r="D124" s="46">
        <f>VLOOKUP(A124,'[1]Geo Area'!$B$1:$G$422,6,FALSE)</f>
        <v>62.488241665270699</v>
      </c>
      <c r="E124" s="46">
        <f t="shared" si="18"/>
        <v>11.906239960877238</v>
      </c>
      <c r="F124" s="47">
        <f t="shared" si="20"/>
        <v>0</v>
      </c>
      <c r="G124" s="26">
        <f t="shared" si="21"/>
        <v>0</v>
      </c>
      <c r="H124" s="45">
        <f t="shared" si="19"/>
        <v>0</v>
      </c>
      <c r="I124" s="47">
        <f t="shared" si="22"/>
        <v>0</v>
      </c>
      <c r="J124" s="26">
        <f t="shared" si="23"/>
        <v>0</v>
      </c>
      <c r="K124" s="45">
        <f t="shared" si="24"/>
        <v>0</v>
      </c>
      <c r="L124" s="47">
        <f t="shared" si="25"/>
        <v>0</v>
      </c>
      <c r="M124" s="26">
        <f t="shared" si="25"/>
        <v>0</v>
      </c>
      <c r="N124" s="47">
        <f t="shared" si="25"/>
        <v>0</v>
      </c>
      <c r="O124" s="48">
        <f>VLOOKUP($A124,'[1]11.1.2022 for 2023-24 stop gap'!$A$3:$K$424,11,FALSE)</f>
        <v>0</v>
      </c>
      <c r="P124" s="47">
        <f t="shared" si="26"/>
        <v>0</v>
      </c>
      <c r="Q124" s="26">
        <f t="shared" si="27"/>
        <v>0</v>
      </c>
      <c r="R124" s="45">
        <f t="shared" si="28"/>
        <v>0</v>
      </c>
      <c r="S124" s="26">
        <f t="shared" si="29"/>
        <v>0</v>
      </c>
      <c r="T124" s="43">
        <f t="shared" si="30"/>
        <v>0</v>
      </c>
      <c r="U124" s="43">
        <f t="shared" si="31"/>
        <v>0</v>
      </c>
      <c r="V124" s="43">
        <f t="shared" si="32"/>
        <v>0</v>
      </c>
      <c r="W124" s="43">
        <f t="shared" si="33"/>
        <v>0</v>
      </c>
      <c r="X124" s="26">
        <f t="shared" si="34"/>
        <v>0</v>
      </c>
      <c r="Y124" s="26">
        <f t="shared" si="35"/>
        <v>0</v>
      </c>
    </row>
    <row r="125" spans="1:25" x14ac:dyDescent="0.35">
      <c r="A125" s="23">
        <v>1953</v>
      </c>
      <c r="B125" s="44" t="s">
        <v>242</v>
      </c>
      <c r="C125" s="45">
        <f>VLOOKUP(A125,[1]Membership!$A$3:$BE$524,57,FALSE)</f>
        <v>1569</v>
      </c>
      <c r="D125" s="46">
        <f>VLOOKUP(A125,'[1]Geo Area'!$B$1:$G$422,6,FALSE)</f>
        <v>75.613666943821201</v>
      </c>
      <c r="E125" s="46">
        <f t="shared" si="18"/>
        <v>20.750217036368866</v>
      </c>
      <c r="F125" s="47">
        <f t="shared" si="20"/>
        <v>0</v>
      </c>
      <c r="G125" s="26">
        <f t="shared" si="21"/>
        <v>0</v>
      </c>
      <c r="H125" s="45">
        <f t="shared" si="19"/>
        <v>0</v>
      </c>
      <c r="I125" s="47">
        <f t="shared" si="22"/>
        <v>0</v>
      </c>
      <c r="J125" s="26">
        <f t="shared" si="23"/>
        <v>0</v>
      </c>
      <c r="K125" s="45">
        <f t="shared" si="24"/>
        <v>0</v>
      </c>
      <c r="L125" s="47">
        <f t="shared" si="25"/>
        <v>0</v>
      </c>
      <c r="M125" s="26">
        <f t="shared" si="25"/>
        <v>0</v>
      </c>
      <c r="N125" s="47">
        <f t="shared" si="25"/>
        <v>0</v>
      </c>
      <c r="O125" s="48">
        <f>VLOOKUP($A125,'[1]11.1.2022 for 2023-24 stop gap'!$A$3:$K$424,11,FALSE)</f>
        <v>0</v>
      </c>
      <c r="P125" s="47">
        <f t="shared" si="26"/>
        <v>0</v>
      </c>
      <c r="Q125" s="26">
        <f t="shared" si="27"/>
        <v>0</v>
      </c>
      <c r="R125" s="45">
        <f t="shared" si="28"/>
        <v>0</v>
      </c>
      <c r="S125" s="26">
        <f t="shared" si="29"/>
        <v>0</v>
      </c>
      <c r="T125" s="43">
        <f t="shared" si="30"/>
        <v>0</v>
      </c>
      <c r="U125" s="43">
        <f t="shared" si="31"/>
        <v>0</v>
      </c>
      <c r="V125" s="43">
        <f t="shared" si="32"/>
        <v>0</v>
      </c>
      <c r="W125" s="43">
        <f t="shared" si="33"/>
        <v>0</v>
      </c>
      <c r="X125" s="26">
        <f t="shared" si="34"/>
        <v>0</v>
      </c>
      <c r="Y125" s="26">
        <f t="shared" si="35"/>
        <v>0</v>
      </c>
    </row>
    <row r="126" spans="1:25" x14ac:dyDescent="0.35">
      <c r="A126" s="23">
        <v>2009</v>
      </c>
      <c r="B126" s="44" t="s">
        <v>425</v>
      </c>
      <c r="C126" s="45">
        <f>VLOOKUP(A126,[1]Membership!$A$3:$BE$524,57,FALSE)</f>
        <v>1429</v>
      </c>
      <c r="D126" s="46">
        <f>VLOOKUP(A126,'[1]Geo Area'!$B$1:$G$422,6,FALSE)</f>
        <v>180.17985316596</v>
      </c>
      <c r="E126" s="46">
        <f t="shared" si="18"/>
        <v>7.9309643941366588</v>
      </c>
      <c r="F126" s="47">
        <f t="shared" si="20"/>
        <v>0</v>
      </c>
      <c r="G126" s="26">
        <f t="shared" si="21"/>
        <v>0</v>
      </c>
      <c r="H126" s="45">
        <f t="shared" si="19"/>
        <v>0</v>
      </c>
      <c r="I126" s="47">
        <f t="shared" si="22"/>
        <v>0</v>
      </c>
      <c r="J126" s="26">
        <f t="shared" si="23"/>
        <v>0</v>
      </c>
      <c r="K126" s="45">
        <f t="shared" si="24"/>
        <v>0</v>
      </c>
      <c r="L126" s="47">
        <f t="shared" si="25"/>
        <v>0</v>
      </c>
      <c r="M126" s="26">
        <f t="shared" si="25"/>
        <v>0</v>
      </c>
      <c r="N126" s="47">
        <f t="shared" si="25"/>
        <v>0</v>
      </c>
      <c r="O126" s="48">
        <f>VLOOKUP($A126,'[1]11.1.2022 for 2023-24 stop gap'!$A$3:$K$424,11,FALSE)</f>
        <v>0</v>
      </c>
      <c r="P126" s="47">
        <f t="shared" si="26"/>
        <v>0</v>
      </c>
      <c r="Q126" s="26">
        <f t="shared" si="27"/>
        <v>0</v>
      </c>
      <c r="R126" s="45">
        <f t="shared" si="28"/>
        <v>0</v>
      </c>
      <c r="S126" s="26">
        <f t="shared" si="29"/>
        <v>0</v>
      </c>
      <c r="T126" s="43">
        <f t="shared" si="30"/>
        <v>0</v>
      </c>
      <c r="U126" s="43">
        <f t="shared" si="31"/>
        <v>0</v>
      </c>
      <c r="V126" s="43">
        <f t="shared" si="32"/>
        <v>0</v>
      </c>
      <c r="W126" s="43">
        <f t="shared" si="33"/>
        <v>0</v>
      </c>
      <c r="X126" s="26">
        <f t="shared" si="34"/>
        <v>0</v>
      </c>
      <c r="Y126" s="26">
        <f t="shared" si="35"/>
        <v>0</v>
      </c>
    </row>
    <row r="127" spans="1:25" x14ac:dyDescent="0.35">
      <c r="A127" s="23">
        <v>2016</v>
      </c>
      <c r="B127" s="44" t="s">
        <v>60</v>
      </c>
      <c r="C127" s="45">
        <f>VLOOKUP(A127,[1]Membership!$A$3:$BE$524,57,FALSE)</f>
        <v>446</v>
      </c>
      <c r="D127" s="46">
        <f>VLOOKUP(A127,'[1]Geo Area'!$B$1:$G$422,6,FALSE)</f>
        <v>162.07970517279199</v>
      </c>
      <c r="E127" s="46">
        <f t="shared" si="18"/>
        <v>2.7517325474187078</v>
      </c>
      <c r="F127" s="47">
        <f t="shared" si="20"/>
        <v>1</v>
      </c>
      <c r="G127" s="26">
        <f t="shared" si="21"/>
        <v>178400</v>
      </c>
      <c r="H127" s="45">
        <f t="shared" si="19"/>
        <v>446</v>
      </c>
      <c r="I127" s="47">
        <f t="shared" si="22"/>
        <v>0</v>
      </c>
      <c r="J127" s="26">
        <f t="shared" si="23"/>
        <v>0</v>
      </c>
      <c r="K127" s="45">
        <f t="shared" si="24"/>
        <v>0</v>
      </c>
      <c r="L127" s="47">
        <f t="shared" si="25"/>
        <v>1</v>
      </c>
      <c r="M127" s="26">
        <f t="shared" si="25"/>
        <v>178400</v>
      </c>
      <c r="N127" s="47">
        <f t="shared" si="25"/>
        <v>446</v>
      </c>
      <c r="O127" s="48">
        <f>VLOOKUP($A127,'[1]11.1.2022 for 2023-24 stop gap'!$A$3:$K$424,11,FALSE)</f>
        <v>0</v>
      </c>
      <c r="P127" s="47">
        <f t="shared" si="26"/>
        <v>0</v>
      </c>
      <c r="Q127" s="26">
        <f t="shared" si="27"/>
        <v>0</v>
      </c>
      <c r="R127" s="45">
        <f t="shared" si="28"/>
        <v>0</v>
      </c>
      <c r="S127" s="26">
        <f t="shared" si="29"/>
        <v>178400</v>
      </c>
      <c r="T127" s="43">
        <f t="shared" si="30"/>
        <v>178279</v>
      </c>
      <c r="U127" s="43">
        <f t="shared" si="31"/>
        <v>178279</v>
      </c>
      <c r="V127" s="43">
        <f t="shared" si="32"/>
        <v>169365</v>
      </c>
      <c r="W127" s="43">
        <f t="shared" si="33"/>
        <v>8914</v>
      </c>
      <c r="X127" s="26">
        <f t="shared" si="34"/>
        <v>178279</v>
      </c>
      <c r="Y127" s="26">
        <f t="shared" si="35"/>
        <v>0</v>
      </c>
    </row>
    <row r="128" spans="1:25" x14ac:dyDescent="0.35">
      <c r="A128" s="23">
        <v>2044</v>
      </c>
      <c r="B128" s="44" t="s">
        <v>243</v>
      </c>
      <c r="C128" s="45">
        <f>VLOOKUP(A128,[1]Membership!$A$3:$BE$524,57,FALSE)</f>
        <v>93</v>
      </c>
      <c r="D128" s="46">
        <f>VLOOKUP(A128,'[1]Geo Area'!$B$1:$G$422,6,FALSE)</f>
        <v>6.1350353395043999</v>
      </c>
      <c r="E128" s="46">
        <f t="shared" si="18"/>
        <v>15.158836885772971</v>
      </c>
      <c r="F128" s="47">
        <f t="shared" si="20"/>
        <v>0</v>
      </c>
      <c r="G128" s="26">
        <f t="shared" si="21"/>
        <v>0</v>
      </c>
      <c r="H128" s="45">
        <f t="shared" si="19"/>
        <v>0</v>
      </c>
      <c r="I128" s="47">
        <f t="shared" si="22"/>
        <v>0</v>
      </c>
      <c r="J128" s="26">
        <f t="shared" si="23"/>
        <v>0</v>
      </c>
      <c r="K128" s="45">
        <f t="shared" si="24"/>
        <v>0</v>
      </c>
      <c r="L128" s="47">
        <f t="shared" si="25"/>
        <v>0</v>
      </c>
      <c r="M128" s="26">
        <f t="shared" si="25"/>
        <v>0</v>
      </c>
      <c r="N128" s="47">
        <f t="shared" si="25"/>
        <v>0</v>
      </c>
      <c r="O128" s="48">
        <f>VLOOKUP($A128,'[1]11.1.2022 for 2023-24 stop gap'!$A$3:$K$424,11,FALSE)</f>
        <v>0</v>
      </c>
      <c r="P128" s="47">
        <f t="shared" si="26"/>
        <v>0</v>
      </c>
      <c r="Q128" s="26">
        <f t="shared" si="27"/>
        <v>0</v>
      </c>
      <c r="R128" s="45">
        <f t="shared" si="28"/>
        <v>0</v>
      </c>
      <c r="S128" s="26">
        <f t="shared" si="29"/>
        <v>0</v>
      </c>
      <c r="T128" s="43">
        <f t="shared" si="30"/>
        <v>0</v>
      </c>
      <c r="U128" s="43">
        <f t="shared" si="31"/>
        <v>0</v>
      </c>
      <c r="V128" s="43">
        <f t="shared" si="32"/>
        <v>0</v>
      </c>
      <c r="W128" s="43">
        <f t="shared" si="33"/>
        <v>0</v>
      </c>
      <c r="X128" s="26">
        <f t="shared" si="34"/>
        <v>0</v>
      </c>
      <c r="Y128" s="26">
        <f t="shared" si="35"/>
        <v>0</v>
      </c>
    </row>
    <row r="129" spans="1:25" x14ac:dyDescent="0.35">
      <c r="A129" s="23">
        <v>2051</v>
      </c>
      <c r="B129" s="44" t="s">
        <v>244</v>
      </c>
      <c r="C129" s="45">
        <f>VLOOKUP(A129,[1]Membership!$A$3:$BE$524,57,FALSE)</f>
        <v>556</v>
      </c>
      <c r="D129" s="46">
        <f>VLOOKUP(A129,'[1]Geo Area'!$B$1:$G$422,6,FALSE)</f>
        <v>18.1956673674059</v>
      </c>
      <c r="E129" s="46">
        <f t="shared" si="18"/>
        <v>30.556724783613539</v>
      </c>
      <c r="F129" s="47">
        <f t="shared" si="20"/>
        <v>0</v>
      </c>
      <c r="G129" s="26">
        <f t="shared" si="21"/>
        <v>0</v>
      </c>
      <c r="H129" s="45">
        <f t="shared" si="19"/>
        <v>0</v>
      </c>
      <c r="I129" s="47">
        <f t="shared" si="22"/>
        <v>0</v>
      </c>
      <c r="J129" s="26">
        <f t="shared" si="23"/>
        <v>0</v>
      </c>
      <c r="K129" s="45">
        <f t="shared" si="24"/>
        <v>0</v>
      </c>
      <c r="L129" s="47">
        <f t="shared" si="25"/>
        <v>0</v>
      </c>
      <c r="M129" s="26">
        <f t="shared" si="25"/>
        <v>0</v>
      </c>
      <c r="N129" s="47">
        <f t="shared" si="25"/>
        <v>0</v>
      </c>
      <c r="O129" s="48">
        <f>VLOOKUP($A129,'[1]11.1.2022 for 2023-24 stop gap'!$A$3:$K$424,11,FALSE)</f>
        <v>0</v>
      </c>
      <c r="P129" s="47">
        <f t="shared" si="26"/>
        <v>0</v>
      </c>
      <c r="Q129" s="26">
        <f t="shared" si="27"/>
        <v>0</v>
      </c>
      <c r="R129" s="45">
        <f t="shared" si="28"/>
        <v>0</v>
      </c>
      <c r="S129" s="26">
        <f t="shared" si="29"/>
        <v>0</v>
      </c>
      <c r="T129" s="43">
        <f t="shared" si="30"/>
        <v>0</v>
      </c>
      <c r="U129" s="43">
        <f t="shared" si="31"/>
        <v>0</v>
      </c>
      <c r="V129" s="43">
        <f t="shared" si="32"/>
        <v>0</v>
      </c>
      <c r="W129" s="43">
        <f t="shared" si="33"/>
        <v>0</v>
      </c>
      <c r="X129" s="26">
        <f t="shared" si="34"/>
        <v>0</v>
      </c>
      <c r="Y129" s="26">
        <f t="shared" si="35"/>
        <v>0</v>
      </c>
    </row>
    <row r="130" spans="1:25" x14ac:dyDescent="0.35">
      <c r="A130" s="23">
        <v>2058</v>
      </c>
      <c r="B130" s="44" t="s">
        <v>245</v>
      </c>
      <c r="C130" s="45">
        <f>VLOOKUP(A130,[1]Membership!$A$3:$BE$524,57,FALSE)</f>
        <v>3918</v>
      </c>
      <c r="D130" s="46">
        <f>VLOOKUP(A130,'[1]Geo Area'!$B$1:$G$422,6,FALSE)</f>
        <v>57.326460376596003</v>
      </c>
      <c r="E130" s="46">
        <f t="shared" si="18"/>
        <v>68.345402354539161</v>
      </c>
      <c r="F130" s="47">
        <f t="shared" si="20"/>
        <v>0</v>
      </c>
      <c r="G130" s="26">
        <f t="shared" si="21"/>
        <v>0</v>
      </c>
      <c r="H130" s="45">
        <f t="shared" si="19"/>
        <v>0</v>
      </c>
      <c r="I130" s="47">
        <f t="shared" si="22"/>
        <v>0</v>
      </c>
      <c r="J130" s="26">
        <f t="shared" si="23"/>
        <v>0</v>
      </c>
      <c r="K130" s="45">
        <f t="shared" si="24"/>
        <v>0</v>
      </c>
      <c r="L130" s="47">
        <f t="shared" si="25"/>
        <v>0</v>
      </c>
      <c r="M130" s="26">
        <f t="shared" si="25"/>
        <v>0</v>
      </c>
      <c r="N130" s="47">
        <f t="shared" si="25"/>
        <v>0</v>
      </c>
      <c r="O130" s="48">
        <f>VLOOKUP($A130,'[1]11.1.2022 for 2023-24 stop gap'!$A$3:$K$424,11,FALSE)</f>
        <v>0</v>
      </c>
      <c r="P130" s="47">
        <f t="shared" si="26"/>
        <v>0</v>
      </c>
      <c r="Q130" s="26">
        <f t="shared" si="27"/>
        <v>0</v>
      </c>
      <c r="R130" s="45">
        <f t="shared" si="28"/>
        <v>0</v>
      </c>
      <c r="S130" s="26">
        <f t="shared" si="29"/>
        <v>0</v>
      </c>
      <c r="T130" s="43">
        <f t="shared" si="30"/>
        <v>0</v>
      </c>
      <c r="U130" s="43">
        <f t="shared" si="31"/>
        <v>0</v>
      </c>
      <c r="V130" s="43">
        <f t="shared" si="32"/>
        <v>0</v>
      </c>
      <c r="W130" s="43">
        <f t="shared" si="33"/>
        <v>0</v>
      </c>
      <c r="X130" s="26">
        <f t="shared" si="34"/>
        <v>0</v>
      </c>
      <c r="Y130" s="26">
        <f t="shared" si="35"/>
        <v>0</v>
      </c>
    </row>
    <row r="131" spans="1:25" x14ac:dyDescent="0.35">
      <c r="A131" s="23">
        <v>2114</v>
      </c>
      <c r="B131" s="44" t="s">
        <v>61</v>
      </c>
      <c r="C131" s="45">
        <f>VLOOKUP(A131,[1]Membership!$A$3:$BE$524,57,FALSE)</f>
        <v>519</v>
      </c>
      <c r="D131" s="46">
        <f>VLOOKUP(A131,'[1]Geo Area'!$B$1:$G$422,6,FALSE)</f>
        <v>138.963891605166</v>
      </c>
      <c r="E131" s="46">
        <f t="shared" si="18"/>
        <v>3.7347831440603243</v>
      </c>
      <c r="F131" s="47">
        <f t="shared" si="20"/>
        <v>1</v>
      </c>
      <c r="G131" s="26">
        <f t="shared" si="21"/>
        <v>207600</v>
      </c>
      <c r="H131" s="45">
        <f t="shared" si="19"/>
        <v>519</v>
      </c>
      <c r="I131" s="47">
        <f t="shared" si="22"/>
        <v>0</v>
      </c>
      <c r="J131" s="26">
        <f t="shared" si="23"/>
        <v>0</v>
      </c>
      <c r="K131" s="45">
        <f t="shared" si="24"/>
        <v>0</v>
      </c>
      <c r="L131" s="47">
        <f t="shared" si="25"/>
        <v>1</v>
      </c>
      <c r="M131" s="26">
        <f t="shared" si="25"/>
        <v>207600</v>
      </c>
      <c r="N131" s="47">
        <f t="shared" si="25"/>
        <v>519</v>
      </c>
      <c r="O131" s="48">
        <f>VLOOKUP($A131,'[1]11.1.2022 for 2023-24 stop gap'!$A$3:$K$424,11,FALSE)</f>
        <v>0</v>
      </c>
      <c r="P131" s="47">
        <f t="shared" si="26"/>
        <v>0</v>
      </c>
      <c r="Q131" s="26">
        <f t="shared" si="27"/>
        <v>0</v>
      </c>
      <c r="R131" s="45">
        <f t="shared" si="28"/>
        <v>0</v>
      </c>
      <c r="S131" s="26">
        <f t="shared" si="29"/>
        <v>207600</v>
      </c>
      <c r="T131" s="43">
        <f t="shared" si="30"/>
        <v>207459</v>
      </c>
      <c r="U131" s="43">
        <f t="shared" si="31"/>
        <v>207459</v>
      </c>
      <c r="V131" s="43">
        <f t="shared" si="32"/>
        <v>197086</v>
      </c>
      <c r="W131" s="43">
        <f t="shared" si="33"/>
        <v>10373</v>
      </c>
      <c r="X131" s="26">
        <f t="shared" si="34"/>
        <v>207459</v>
      </c>
      <c r="Y131" s="26">
        <f t="shared" si="35"/>
        <v>0</v>
      </c>
    </row>
    <row r="132" spans="1:25" x14ac:dyDescent="0.35">
      <c r="A132" s="23">
        <v>2128</v>
      </c>
      <c r="B132" s="44" t="s">
        <v>62</v>
      </c>
      <c r="C132" s="45">
        <f>VLOOKUP(A132,[1]Membership!$A$3:$BE$524,57,FALSE)</f>
        <v>564</v>
      </c>
      <c r="D132" s="46">
        <f>VLOOKUP(A132,'[1]Geo Area'!$B$1:$G$422,6,FALSE)</f>
        <v>110.996884442078</v>
      </c>
      <c r="E132" s="46">
        <f t="shared" ref="E132:E195" si="36">C132/D132</f>
        <v>5.0812237013221271</v>
      </c>
      <c r="F132" s="47">
        <f t="shared" si="20"/>
        <v>1</v>
      </c>
      <c r="G132" s="26">
        <f t="shared" si="21"/>
        <v>225600</v>
      </c>
      <c r="H132" s="45">
        <f t="shared" ref="H132:H195" si="37">IF(G132&gt;0,$C132,0)</f>
        <v>564</v>
      </c>
      <c r="I132" s="47">
        <f t="shared" si="22"/>
        <v>0</v>
      </c>
      <c r="J132" s="26">
        <f t="shared" si="23"/>
        <v>0</v>
      </c>
      <c r="K132" s="45">
        <f t="shared" si="24"/>
        <v>0</v>
      </c>
      <c r="L132" s="47">
        <f t="shared" si="25"/>
        <v>1</v>
      </c>
      <c r="M132" s="26">
        <f t="shared" si="25"/>
        <v>225600</v>
      </c>
      <c r="N132" s="47">
        <f t="shared" si="25"/>
        <v>564</v>
      </c>
      <c r="O132" s="48">
        <f>VLOOKUP($A132,'[1]11.1.2022 for 2023-24 stop gap'!$A$3:$K$424,11,FALSE)</f>
        <v>0</v>
      </c>
      <c r="P132" s="47">
        <f t="shared" si="26"/>
        <v>0</v>
      </c>
      <c r="Q132" s="26">
        <f t="shared" si="27"/>
        <v>0</v>
      </c>
      <c r="R132" s="45">
        <f t="shared" si="28"/>
        <v>0</v>
      </c>
      <c r="S132" s="26">
        <f t="shared" si="29"/>
        <v>225600</v>
      </c>
      <c r="T132" s="43">
        <f t="shared" si="30"/>
        <v>225447</v>
      </c>
      <c r="U132" s="43">
        <f t="shared" si="31"/>
        <v>225447</v>
      </c>
      <c r="V132" s="43">
        <f t="shared" si="32"/>
        <v>214175</v>
      </c>
      <c r="W132" s="43">
        <f t="shared" si="33"/>
        <v>11272</v>
      </c>
      <c r="X132" s="26">
        <f t="shared" si="34"/>
        <v>225447</v>
      </c>
      <c r="Y132" s="26">
        <f t="shared" si="35"/>
        <v>0</v>
      </c>
    </row>
    <row r="133" spans="1:25" x14ac:dyDescent="0.35">
      <c r="A133" s="23">
        <v>2135</v>
      </c>
      <c r="B133" s="44" t="s">
        <v>63</v>
      </c>
      <c r="C133" s="45">
        <f>VLOOKUP(A133,[1]Membership!$A$3:$BE$524,57,FALSE)</f>
        <v>341</v>
      </c>
      <c r="D133" s="46">
        <f>VLOOKUP(A133,'[1]Geo Area'!$B$1:$G$422,6,FALSE)</f>
        <v>333.9637892911</v>
      </c>
      <c r="E133" s="46">
        <f t="shared" si="36"/>
        <v>1.0210687833068239</v>
      </c>
      <c r="F133" s="47">
        <f t="shared" ref="F133:F196" si="38">IF(AND(C133&lt;746,E133&lt;10),1,0)</f>
        <v>1</v>
      </c>
      <c r="G133" s="26">
        <f t="shared" ref="G133:G196" si="39">F133*$C133*G$2</f>
        <v>136400</v>
      </c>
      <c r="H133" s="45">
        <f t="shared" si="37"/>
        <v>341</v>
      </c>
      <c r="I133" s="47">
        <f t="shared" ref="I133:I196" si="40">IF(AND(F133=0,C133&lt;1000,E133&lt;10),1,0)</f>
        <v>0</v>
      </c>
      <c r="J133" s="26">
        <f t="shared" ref="J133:J196" si="41">I133*$C133*J$2</f>
        <v>0</v>
      </c>
      <c r="K133" s="45">
        <f t="shared" ref="K133:K196" si="42">IF(J133&gt;0,$C133,0)</f>
        <v>0</v>
      </c>
      <c r="L133" s="47">
        <f t="shared" ref="L133:N196" si="43">F133+I133</f>
        <v>1</v>
      </c>
      <c r="M133" s="26">
        <f t="shared" si="43"/>
        <v>136400</v>
      </c>
      <c r="N133" s="47">
        <f t="shared" si="43"/>
        <v>341</v>
      </c>
      <c r="O133" s="48">
        <f>VLOOKUP($A133,'[1]11.1.2022 for 2023-24 stop gap'!$A$3:$K$424,11,FALSE)</f>
        <v>0</v>
      </c>
      <c r="P133" s="47">
        <f t="shared" ref="P133:P196" si="44">IF(AND(M133=0,O133&gt;0),1,0)</f>
        <v>0</v>
      </c>
      <c r="Q133" s="26">
        <f t="shared" ref="Q133:Q196" si="45">O133*P133*$Q$2</f>
        <v>0</v>
      </c>
      <c r="R133" s="45">
        <f t="shared" ref="R133:R196" si="46">IF(Q133&gt;0,$C133,0)</f>
        <v>0</v>
      </c>
      <c r="S133" s="26">
        <f t="shared" ref="S133:S196" si="47">G133+J133+Q133</f>
        <v>136400</v>
      </c>
      <c r="T133" s="43">
        <f t="shared" ref="T133:T196" si="48">ROUND(S133*($S$430),0)</f>
        <v>136307</v>
      </c>
      <c r="U133" s="43">
        <f t="shared" ref="U133:U196" si="49">T133</f>
        <v>136307</v>
      </c>
      <c r="V133" s="43">
        <f t="shared" ref="V133:V196" si="50">ROUND($U133*$V$1,0)</f>
        <v>129492</v>
      </c>
      <c r="W133" s="43">
        <f t="shared" ref="W133:W196" si="51">U133-V133</f>
        <v>6815</v>
      </c>
      <c r="X133" s="26">
        <f t="shared" ref="X133:X196" si="52">V133+W133</f>
        <v>136307</v>
      </c>
      <c r="Y133" s="26">
        <f t="shared" ref="Y133:Y196" si="53">X133-U133</f>
        <v>0</v>
      </c>
    </row>
    <row r="134" spans="1:25" x14ac:dyDescent="0.35">
      <c r="A134" s="23">
        <v>2142</v>
      </c>
      <c r="B134" s="44" t="s">
        <v>64</v>
      </c>
      <c r="C134" s="45">
        <f>VLOOKUP(A134,[1]Membership!$A$3:$BE$524,57,FALSE)</f>
        <v>148</v>
      </c>
      <c r="D134" s="46">
        <f>VLOOKUP(A134,'[1]Geo Area'!$B$1:$G$422,6,FALSE)</f>
        <v>95.7843625339125</v>
      </c>
      <c r="E134" s="46">
        <f t="shared" si="36"/>
        <v>1.5451373907468511</v>
      </c>
      <c r="F134" s="47">
        <f t="shared" si="38"/>
        <v>1</v>
      </c>
      <c r="G134" s="26">
        <f t="shared" si="39"/>
        <v>59200</v>
      </c>
      <c r="H134" s="45">
        <f t="shared" si="37"/>
        <v>148</v>
      </c>
      <c r="I134" s="47">
        <f t="shared" si="40"/>
        <v>0</v>
      </c>
      <c r="J134" s="26">
        <f t="shared" si="41"/>
        <v>0</v>
      </c>
      <c r="K134" s="45">
        <f t="shared" si="42"/>
        <v>0</v>
      </c>
      <c r="L134" s="47">
        <f t="shared" si="43"/>
        <v>1</v>
      </c>
      <c r="M134" s="26">
        <f t="shared" si="43"/>
        <v>59200</v>
      </c>
      <c r="N134" s="47">
        <f t="shared" si="43"/>
        <v>148</v>
      </c>
      <c r="O134" s="48">
        <f>VLOOKUP($A134,'[1]11.1.2022 for 2023-24 stop gap'!$A$3:$K$424,11,FALSE)</f>
        <v>0</v>
      </c>
      <c r="P134" s="47">
        <f t="shared" si="44"/>
        <v>0</v>
      </c>
      <c r="Q134" s="26">
        <f t="shared" si="45"/>
        <v>0</v>
      </c>
      <c r="R134" s="45">
        <f t="shared" si="46"/>
        <v>0</v>
      </c>
      <c r="S134" s="26">
        <f t="shared" si="47"/>
        <v>59200</v>
      </c>
      <c r="T134" s="43">
        <f t="shared" si="48"/>
        <v>59160</v>
      </c>
      <c r="U134" s="43">
        <f t="shared" si="49"/>
        <v>59160</v>
      </c>
      <c r="V134" s="43">
        <f t="shared" si="50"/>
        <v>56202</v>
      </c>
      <c r="W134" s="43">
        <f t="shared" si="51"/>
        <v>2958</v>
      </c>
      <c r="X134" s="26">
        <f t="shared" si="52"/>
        <v>59160</v>
      </c>
      <c r="Y134" s="26">
        <f t="shared" si="53"/>
        <v>0</v>
      </c>
    </row>
    <row r="135" spans="1:25" x14ac:dyDescent="0.35">
      <c r="A135" s="23">
        <v>2177</v>
      </c>
      <c r="B135" s="44" t="s">
        <v>246</v>
      </c>
      <c r="C135" s="45">
        <f>VLOOKUP(A135,[1]Membership!$A$3:$BE$524,57,FALSE)</f>
        <v>1076</v>
      </c>
      <c r="D135" s="46">
        <f>VLOOKUP(A135,'[1]Geo Area'!$B$1:$G$422,6,FALSE)</f>
        <v>16.484943324525101</v>
      </c>
      <c r="E135" s="46">
        <f t="shared" si="36"/>
        <v>65.271683306257131</v>
      </c>
      <c r="F135" s="47">
        <f t="shared" si="38"/>
        <v>0</v>
      </c>
      <c r="G135" s="26">
        <f t="shared" si="39"/>
        <v>0</v>
      </c>
      <c r="H135" s="45">
        <f t="shared" si="37"/>
        <v>0</v>
      </c>
      <c r="I135" s="47">
        <f t="shared" si="40"/>
        <v>0</v>
      </c>
      <c r="J135" s="26">
        <f t="shared" si="41"/>
        <v>0</v>
      </c>
      <c r="K135" s="45">
        <f t="shared" si="42"/>
        <v>0</v>
      </c>
      <c r="L135" s="47">
        <f t="shared" si="43"/>
        <v>0</v>
      </c>
      <c r="M135" s="26">
        <f t="shared" si="43"/>
        <v>0</v>
      </c>
      <c r="N135" s="47">
        <f t="shared" si="43"/>
        <v>0</v>
      </c>
      <c r="O135" s="48">
        <f>VLOOKUP($A135,'[1]11.1.2022 for 2023-24 stop gap'!$A$3:$K$424,11,FALSE)</f>
        <v>0</v>
      </c>
      <c r="P135" s="47">
        <f t="shared" si="44"/>
        <v>0</v>
      </c>
      <c r="Q135" s="26">
        <f t="shared" si="45"/>
        <v>0</v>
      </c>
      <c r="R135" s="45">
        <f t="shared" si="46"/>
        <v>0</v>
      </c>
      <c r="S135" s="26">
        <f t="shared" si="47"/>
        <v>0</v>
      </c>
      <c r="T135" s="43">
        <f t="shared" si="48"/>
        <v>0</v>
      </c>
      <c r="U135" s="43">
        <f t="shared" si="49"/>
        <v>0</v>
      </c>
      <c r="V135" s="43">
        <f t="shared" si="50"/>
        <v>0</v>
      </c>
      <c r="W135" s="43">
        <f t="shared" si="51"/>
        <v>0</v>
      </c>
      <c r="X135" s="26">
        <f t="shared" si="52"/>
        <v>0</v>
      </c>
      <c r="Y135" s="26">
        <f t="shared" si="53"/>
        <v>0</v>
      </c>
    </row>
    <row r="136" spans="1:25" x14ac:dyDescent="0.35">
      <c r="A136" s="23">
        <v>2184</v>
      </c>
      <c r="B136" s="44" t="s">
        <v>247</v>
      </c>
      <c r="C136" s="45">
        <f>VLOOKUP(A136,[1]Membership!$A$3:$BE$524,57,FALSE)</f>
        <v>912</v>
      </c>
      <c r="D136" s="46">
        <f>VLOOKUP(A136,'[1]Geo Area'!$B$1:$G$422,6,FALSE)</f>
        <v>6.4869067774948297</v>
      </c>
      <c r="E136" s="46">
        <f t="shared" si="36"/>
        <v>140.59089043240485</v>
      </c>
      <c r="F136" s="47">
        <f t="shared" si="38"/>
        <v>0</v>
      </c>
      <c r="G136" s="26">
        <f t="shared" si="39"/>
        <v>0</v>
      </c>
      <c r="H136" s="45">
        <f t="shared" si="37"/>
        <v>0</v>
      </c>
      <c r="I136" s="47">
        <f t="shared" si="40"/>
        <v>0</v>
      </c>
      <c r="J136" s="26">
        <f t="shared" si="41"/>
        <v>0</v>
      </c>
      <c r="K136" s="45">
        <f t="shared" si="42"/>
        <v>0</v>
      </c>
      <c r="L136" s="47">
        <f t="shared" si="43"/>
        <v>0</v>
      </c>
      <c r="M136" s="26">
        <f t="shared" si="43"/>
        <v>0</v>
      </c>
      <c r="N136" s="47">
        <f t="shared" si="43"/>
        <v>0</v>
      </c>
      <c r="O136" s="48">
        <f>VLOOKUP($A136,'[1]11.1.2022 for 2023-24 stop gap'!$A$3:$K$424,11,FALSE)</f>
        <v>0</v>
      </c>
      <c r="P136" s="47">
        <f t="shared" si="44"/>
        <v>0</v>
      </c>
      <c r="Q136" s="26">
        <f t="shared" si="45"/>
        <v>0</v>
      </c>
      <c r="R136" s="45">
        <f t="shared" si="46"/>
        <v>0</v>
      </c>
      <c r="S136" s="26">
        <f t="shared" si="47"/>
        <v>0</v>
      </c>
      <c r="T136" s="43">
        <f t="shared" si="48"/>
        <v>0</v>
      </c>
      <c r="U136" s="43">
        <f t="shared" si="49"/>
        <v>0</v>
      </c>
      <c r="V136" s="43">
        <f t="shared" si="50"/>
        <v>0</v>
      </c>
      <c r="W136" s="43">
        <f t="shared" si="51"/>
        <v>0</v>
      </c>
      <c r="X136" s="26">
        <f t="shared" si="52"/>
        <v>0</v>
      </c>
      <c r="Y136" s="26">
        <f t="shared" si="53"/>
        <v>0</v>
      </c>
    </row>
    <row r="137" spans="1:25" x14ac:dyDescent="0.35">
      <c r="A137" s="23">
        <v>2198</v>
      </c>
      <c r="B137" s="44" t="s">
        <v>65</v>
      </c>
      <c r="C137" s="45">
        <f>VLOOKUP(A137,[1]Membership!$A$3:$BE$524,57,FALSE)</f>
        <v>718</v>
      </c>
      <c r="D137" s="46">
        <f>VLOOKUP(A137,'[1]Geo Area'!$B$1:$G$422,6,FALSE)</f>
        <v>115.407512486896</v>
      </c>
      <c r="E137" s="46">
        <f t="shared" si="36"/>
        <v>6.2214320760230031</v>
      </c>
      <c r="F137" s="47">
        <f t="shared" si="38"/>
        <v>1</v>
      </c>
      <c r="G137" s="26">
        <f t="shared" si="39"/>
        <v>287200</v>
      </c>
      <c r="H137" s="45">
        <f t="shared" si="37"/>
        <v>718</v>
      </c>
      <c r="I137" s="47">
        <f t="shared" si="40"/>
        <v>0</v>
      </c>
      <c r="J137" s="26">
        <f t="shared" si="41"/>
        <v>0</v>
      </c>
      <c r="K137" s="45">
        <f t="shared" si="42"/>
        <v>0</v>
      </c>
      <c r="L137" s="47">
        <f t="shared" si="43"/>
        <v>1</v>
      </c>
      <c r="M137" s="26">
        <f t="shared" si="43"/>
        <v>287200</v>
      </c>
      <c r="N137" s="47">
        <f t="shared" si="43"/>
        <v>718</v>
      </c>
      <c r="O137" s="48">
        <f>VLOOKUP($A137,'[1]11.1.2022 for 2023-24 stop gap'!$A$3:$K$424,11,FALSE)</f>
        <v>0</v>
      </c>
      <c r="P137" s="47">
        <f t="shared" si="44"/>
        <v>0</v>
      </c>
      <c r="Q137" s="26">
        <f t="shared" si="45"/>
        <v>0</v>
      </c>
      <c r="R137" s="45">
        <f t="shared" si="46"/>
        <v>0</v>
      </c>
      <c r="S137" s="26">
        <f t="shared" si="47"/>
        <v>287200</v>
      </c>
      <c r="T137" s="43">
        <f t="shared" si="48"/>
        <v>287005</v>
      </c>
      <c r="U137" s="43">
        <f t="shared" si="49"/>
        <v>287005</v>
      </c>
      <c r="V137" s="43">
        <f t="shared" si="50"/>
        <v>272655</v>
      </c>
      <c r="W137" s="43">
        <f t="shared" si="51"/>
        <v>14350</v>
      </c>
      <c r="X137" s="26">
        <f t="shared" si="52"/>
        <v>287005</v>
      </c>
      <c r="Y137" s="26">
        <f t="shared" si="53"/>
        <v>0</v>
      </c>
    </row>
    <row r="138" spans="1:25" x14ac:dyDescent="0.35">
      <c r="A138" s="23">
        <v>2212</v>
      </c>
      <c r="B138" s="44" t="s">
        <v>426</v>
      </c>
      <c r="C138" s="45">
        <f>VLOOKUP(A138,[1]Membership!$A$3:$BE$524,57,FALSE)</f>
        <v>88</v>
      </c>
      <c r="D138" s="46">
        <f>VLOOKUP(A138,'[1]Geo Area'!$B$1:$G$422,6,FALSE)</f>
        <v>159.04975395316501</v>
      </c>
      <c r="E138" s="46">
        <f t="shared" si="36"/>
        <v>0.55328598638331217</v>
      </c>
      <c r="F138" s="47">
        <f t="shared" si="38"/>
        <v>1</v>
      </c>
      <c r="G138" s="26">
        <f t="shared" si="39"/>
        <v>35200</v>
      </c>
      <c r="H138" s="45">
        <f t="shared" si="37"/>
        <v>88</v>
      </c>
      <c r="I138" s="47">
        <f t="shared" si="40"/>
        <v>0</v>
      </c>
      <c r="J138" s="26">
        <f t="shared" si="41"/>
        <v>0</v>
      </c>
      <c r="K138" s="45">
        <f t="shared" si="42"/>
        <v>0</v>
      </c>
      <c r="L138" s="47">
        <f t="shared" si="43"/>
        <v>1</v>
      </c>
      <c r="M138" s="26">
        <f t="shared" si="43"/>
        <v>35200</v>
      </c>
      <c r="N138" s="47">
        <f t="shared" si="43"/>
        <v>88</v>
      </c>
      <c r="O138" s="48">
        <f>VLOOKUP($A138,'[1]11.1.2022 for 2023-24 stop gap'!$A$3:$K$424,11,FALSE)</f>
        <v>0</v>
      </c>
      <c r="P138" s="47">
        <f t="shared" si="44"/>
        <v>0</v>
      </c>
      <c r="Q138" s="26">
        <f t="shared" si="45"/>
        <v>0</v>
      </c>
      <c r="R138" s="45">
        <f t="shared" si="46"/>
        <v>0</v>
      </c>
      <c r="S138" s="26">
        <f t="shared" si="47"/>
        <v>35200</v>
      </c>
      <c r="T138" s="43">
        <f t="shared" si="48"/>
        <v>35176</v>
      </c>
      <c r="U138" s="43">
        <f t="shared" si="49"/>
        <v>35176</v>
      </c>
      <c r="V138" s="43">
        <f t="shared" si="50"/>
        <v>33417</v>
      </c>
      <c r="W138" s="43">
        <f t="shared" si="51"/>
        <v>1759</v>
      </c>
      <c r="X138" s="26">
        <f t="shared" si="52"/>
        <v>35176</v>
      </c>
      <c r="Y138" s="26">
        <f t="shared" si="53"/>
        <v>0</v>
      </c>
    </row>
    <row r="139" spans="1:25" x14ac:dyDescent="0.35">
      <c r="A139" s="23">
        <v>2217</v>
      </c>
      <c r="B139" s="44" t="s">
        <v>248</v>
      </c>
      <c r="C139" s="45">
        <f>VLOOKUP(A139,[1]Membership!$A$3:$BE$524,57,FALSE)</f>
        <v>2036</v>
      </c>
      <c r="D139" s="46">
        <f>VLOOKUP(A139,'[1]Geo Area'!$B$1:$G$422,6,FALSE)</f>
        <v>21.5264689939041</v>
      </c>
      <c r="E139" s="46">
        <f t="shared" si="36"/>
        <v>94.581233948612649</v>
      </c>
      <c r="F139" s="47">
        <f t="shared" si="38"/>
        <v>0</v>
      </c>
      <c r="G139" s="26">
        <f t="shared" si="39"/>
        <v>0</v>
      </c>
      <c r="H139" s="45">
        <f t="shared" si="37"/>
        <v>0</v>
      </c>
      <c r="I139" s="47">
        <f t="shared" si="40"/>
        <v>0</v>
      </c>
      <c r="J139" s="26">
        <f t="shared" si="41"/>
        <v>0</v>
      </c>
      <c r="K139" s="45">
        <f t="shared" si="42"/>
        <v>0</v>
      </c>
      <c r="L139" s="47">
        <f t="shared" si="43"/>
        <v>0</v>
      </c>
      <c r="M139" s="26">
        <f t="shared" si="43"/>
        <v>0</v>
      </c>
      <c r="N139" s="47">
        <f t="shared" si="43"/>
        <v>0</v>
      </c>
      <c r="O139" s="48">
        <f>VLOOKUP($A139,'[1]11.1.2022 for 2023-24 stop gap'!$A$3:$K$424,11,FALSE)</f>
        <v>0</v>
      </c>
      <c r="P139" s="47">
        <f t="shared" si="44"/>
        <v>0</v>
      </c>
      <c r="Q139" s="26">
        <f t="shared" si="45"/>
        <v>0</v>
      </c>
      <c r="R139" s="45">
        <f t="shared" si="46"/>
        <v>0</v>
      </c>
      <c r="S139" s="26">
        <f t="shared" si="47"/>
        <v>0</v>
      </c>
      <c r="T139" s="43">
        <f t="shared" si="48"/>
        <v>0</v>
      </c>
      <c r="U139" s="43">
        <f t="shared" si="49"/>
        <v>0</v>
      </c>
      <c r="V139" s="43">
        <f t="shared" si="50"/>
        <v>0</v>
      </c>
      <c r="W139" s="43">
        <f t="shared" si="51"/>
        <v>0</v>
      </c>
      <c r="X139" s="26">
        <f t="shared" si="52"/>
        <v>0</v>
      </c>
      <c r="Y139" s="26">
        <f t="shared" si="53"/>
        <v>0</v>
      </c>
    </row>
    <row r="140" spans="1:25" x14ac:dyDescent="0.35">
      <c r="A140" s="23">
        <v>2226</v>
      </c>
      <c r="B140" s="44" t="s">
        <v>66</v>
      </c>
      <c r="C140" s="45">
        <f>VLOOKUP(A140,[1]Membership!$A$3:$BE$524,57,FALSE)</f>
        <v>256</v>
      </c>
      <c r="D140" s="46">
        <f>VLOOKUP(A140,'[1]Geo Area'!$B$1:$G$422,6,FALSE)</f>
        <v>77.661413488014603</v>
      </c>
      <c r="E140" s="46">
        <f t="shared" si="36"/>
        <v>3.2963602966035146</v>
      </c>
      <c r="F140" s="47">
        <f t="shared" si="38"/>
        <v>1</v>
      </c>
      <c r="G140" s="26">
        <f t="shared" si="39"/>
        <v>102400</v>
      </c>
      <c r="H140" s="45">
        <f t="shared" si="37"/>
        <v>256</v>
      </c>
      <c r="I140" s="47">
        <f t="shared" si="40"/>
        <v>0</v>
      </c>
      <c r="J140" s="26">
        <f t="shared" si="41"/>
        <v>0</v>
      </c>
      <c r="K140" s="45">
        <f t="shared" si="42"/>
        <v>0</v>
      </c>
      <c r="L140" s="47">
        <f t="shared" si="43"/>
        <v>1</v>
      </c>
      <c r="M140" s="26">
        <f t="shared" si="43"/>
        <v>102400</v>
      </c>
      <c r="N140" s="47">
        <f t="shared" si="43"/>
        <v>256</v>
      </c>
      <c r="O140" s="48">
        <f>VLOOKUP($A140,'[1]11.1.2022 for 2023-24 stop gap'!$A$3:$K$424,11,FALSE)</f>
        <v>0</v>
      </c>
      <c r="P140" s="47">
        <f t="shared" si="44"/>
        <v>0</v>
      </c>
      <c r="Q140" s="26">
        <f t="shared" si="45"/>
        <v>0</v>
      </c>
      <c r="R140" s="45">
        <f t="shared" si="46"/>
        <v>0</v>
      </c>
      <c r="S140" s="26">
        <f t="shared" si="47"/>
        <v>102400</v>
      </c>
      <c r="T140" s="43">
        <f t="shared" si="48"/>
        <v>102330</v>
      </c>
      <c r="U140" s="43">
        <f t="shared" si="49"/>
        <v>102330</v>
      </c>
      <c r="V140" s="43">
        <f t="shared" si="50"/>
        <v>97214</v>
      </c>
      <c r="W140" s="43">
        <f t="shared" si="51"/>
        <v>5116</v>
      </c>
      <c r="X140" s="26">
        <f t="shared" si="52"/>
        <v>102330</v>
      </c>
      <c r="Y140" s="26">
        <f t="shared" si="53"/>
        <v>0</v>
      </c>
    </row>
    <row r="141" spans="1:25" x14ac:dyDescent="0.35">
      <c r="A141" s="23">
        <v>2233</v>
      </c>
      <c r="B141" s="44" t="s">
        <v>67</v>
      </c>
      <c r="C141" s="45">
        <f>VLOOKUP(A141,[1]Membership!$A$3:$BE$524,57,FALSE)</f>
        <v>884</v>
      </c>
      <c r="D141" s="46">
        <f>VLOOKUP(A141,'[1]Geo Area'!$B$1:$G$422,6,FALSE)</f>
        <v>262.60624242525301</v>
      </c>
      <c r="E141" s="46">
        <f t="shared" si="36"/>
        <v>3.3662566123180317</v>
      </c>
      <c r="F141" s="47">
        <f t="shared" si="38"/>
        <v>0</v>
      </c>
      <c r="G141" s="26">
        <f t="shared" si="39"/>
        <v>0</v>
      </c>
      <c r="H141" s="45">
        <f t="shared" si="37"/>
        <v>0</v>
      </c>
      <c r="I141" s="47">
        <f t="shared" si="40"/>
        <v>1</v>
      </c>
      <c r="J141" s="26">
        <f t="shared" si="41"/>
        <v>88400</v>
      </c>
      <c r="K141" s="45">
        <f t="shared" si="42"/>
        <v>884</v>
      </c>
      <c r="L141" s="47">
        <f t="shared" si="43"/>
        <v>1</v>
      </c>
      <c r="M141" s="26">
        <f t="shared" si="43"/>
        <v>88400</v>
      </c>
      <c r="N141" s="47">
        <f t="shared" si="43"/>
        <v>884</v>
      </c>
      <c r="O141" s="48">
        <f>VLOOKUP($A141,'[1]11.1.2022 for 2023-24 stop gap'!$A$3:$K$424,11,FALSE)</f>
        <v>85300</v>
      </c>
      <c r="P141" s="47">
        <f t="shared" si="44"/>
        <v>0</v>
      </c>
      <c r="Q141" s="26">
        <f t="shared" si="45"/>
        <v>0</v>
      </c>
      <c r="R141" s="45">
        <f t="shared" si="46"/>
        <v>0</v>
      </c>
      <c r="S141" s="26">
        <f t="shared" si="47"/>
        <v>88400</v>
      </c>
      <c r="T141" s="43">
        <f t="shared" si="48"/>
        <v>88340</v>
      </c>
      <c r="U141" s="43">
        <f t="shared" si="49"/>
        <v>88340</v>
      </c>
      <c r="V141" s="43">
        <f t="shared" si="50"/>
        <v>83923</v>
      </c>
      <c r="W141" s="43">
        <f t="shared" si="51"/>
        <v>4417</v>
      </c>
      <c r="X141" s="26">
        <f t="shared" si="52"/>
        <v>88340</v>
      </c>
      <c r="Y141" s="26">
        <f t="shared" si="53"/>
        <v>0</v>
      </c>
    </row>
    <row r="142" spans="1:25" x14ac:dyDescent="0.35">
      <c r="A142" s="23">
        <v>2240</v>
      </c>
      <c r="B142" s="44" t="s">
        <v>68</v>
      </c>
      <c r="C142" s="45">
        <f>VLOOKUP(A142,[1]Membership!$A$3:$BE$524,57,FALSE)</f>
        <v>371</v>
      </c>
      <c r="D142" s="46">
        <f>VLOOKUP(A142,'[1]Geo Area'!$B$1:$G$422,6,FALSE)</f>
        <v>133.63893874599199</v>
      </c>
      <c r="E142" s="46">
        <f t="shared" si="36"/>
        <v>2.7761369813416508</v>
      </c>
      <c r="F142" s="47">
        <f t="shared" si="38"/>
        <v>1</v>
      </c>
      <c r="G142" s="26">
        <f t="shared" si="39"/>
        <v>148400</v>
      </c>
      <c r="H142" s="45">
        <f t="shared" si="37"/>
        <v>371</v>
      </c>
      <c r="I142" s="47">
        <f t="shared" si="40"/>
        <v>0</v>
      </c>
      <c r="J142" s="26">
        <f t="shared" si="41"/>
        <v>0</v>
      </c>
      <c r="K142" s="45">
        <f t="shared" si="42"/>
        <v>0</v>
      </c>
      <c r="L142" s="47">
        <f t="shared" si="43"/>
        <v>1</v>
      </c>
      <c r="M142" s="26">
        <f t="shared" si="43"/>
        <v>148400</v>
      </c>
      <c r="N142" s="47">
        <f t="shared" si="43"/>
        <v>371</v>
      </c>
      <c r="O142" s="48">
        <f>VLOOKUP($A142,'[1]11.1.2022 for 2023-24 stop gap'!$A$3:$K$424,11,FALSE)</f>
        <v>0</v>
      </c>
      <c r="P142" s="47">
        <f t="shared" si="44"/>
        <v>0</v>
      </c>
      <c r="Q142" s="26">
        <f t="shared" si="45"/>
        <v>0</v>
      </c>
      <c r="R142" s="45">
        <f t="shared" si="46"/>
        <v>0</v>
      </c>
      <c r="S142" s="26">
        <f t="shared" si="47"/>
        <v>148400</v>
      </c>
      <c r="T142" s="43">
        <f t="shared" si="48"/>
        <v>148299</v>
      </c>
      <c r="U142" s="43">
        <f t="shared" si="49"/>
        <v>148299</v>
      </c>
      <c r="V142" s="43">
        <f t="shared" si="50"/>
        <v>140884</v>
      </c>
      <c r="W142" s="43">
        <f t="shared" si="51"/>
        <v>7415</v>
      </c>
      <c r="X142" s="26">
        <f t="shared" si="52"/>
        <v>148299</v>
      </c>
      <c r="Y142" s="26">
        <f t="shared" si="53"/>
        <v>0</v>
      </c>
    </row>
    <row r="143" spans="1:25" x14ac:dyDescent="0.35">
      <c r="A143" s="23">
        <v>2289</v>
      </c>
      <c r="B143" s="44" t="s">
        <v>249</v>
      </c>
      <c r="C143" s="45">
        <f>VLOOKUP(A143,[1]Membership!$A$3:$BE$524,57,FALSE)</f>
        <v>20212</v>
      </c>
      <c r="D143" s="46">
        <f>VLOOKUP(A143,'[1]Geo Area'!$B$1:$G$422,6,FALSE)</f>
        <v>96.711299512934104</v>
      </c>
      <c r="E143" s="46">
        <f t="shared" si="36"/>
        <v>208.9931590392585</v>
      </c>
      <c r="F143" s="47">
        <f t="shared" si="38"/>
        <v>0</v>
      </c>
      <c r="G143" s="26">
        <f t="shared" si="39"/>
        <v>0</v>
      </c>
      <c r="H143" s="45">
        <f t="shared" si="37"/>
        <v>0</v>
      </c>
      <c r="I143" s="47">
        <f t="shared" si="40"/>
        <v>0</v>
      </c>
      <c r="J143" s="26">
        <f t="shared" si="41"/>
        <v>0</v>
      </c>
      <c r="K143" s="45">
        <f t="shared" si="42"/>
        <v>0</v>
      </c>
      <c r="L143" s="47">
        <f t="shared" si="43"/>
        <v>0</v>
      </c>
      <c r="M143" s="26">
        <f t="shared" si="43"/>
        <v>0</v>
      </c>
      <c r="N143" s="47">
        <f t="shared" si="43"/>
        <v>0</v>
      </c>
      <c r="O143" s="48">
        <f>VLOOKUP($A143,'[1]11.1.2022 for 2023-24 stop gap'!$A$3:$K$424,11,FALSE)</f>
        <v>0</v>
      </c>
      <c r="P143" s="47">
        <f t="shared" si="44"/>
        <v>0</v>
      </c>
      <c r="Q143" s="26">
        <f t="shared" si="45"/>
        <v>0</v>
      </c>
      <c r="R143" s="45">
        <f t="shared" si="46"/>
        <v>0</v>
      </c>
      <c r="S143" s="26">
        <f t="shared" si="47"/>
        <v>0</v>
      </c>
      <c r="T143" s="43">
        <f t="shared" si="48"/>
        <v>0</v>
      </c>
      <c r="U143" s="43">
        <f t="shared" si="49"/>
        <v>0</v>
      </c>
      <c r="V143" s="43">
        <f t="shared" si="50"/>
        <v>0</v>
      </c>
      <c r="W143" s="43">
        <f t="shared" si="51"/>
        <v>0</v>
      </c>
      <c r="X143" s="26">
        <f t="shared" si="52"/>
        <v>0</v>
      </c>
      <c r="Y143" s="26">
        <f t="shared" si="53"/>
        <v>0</v>
      </c>
    </row>
    <row r="144" spans="1:25" x14ac:dyDescent="0.35">
      <c r="A144" s="23">
        <v>2296</v>
      </c>
      <c r="B144" s="44" t="s">
        <v>250</v>
      </c>
      <c r="C144" s="45">
        <f>VLOOKUP(A144,[1]Membership!$A$3:$BE$524,57,FALSE)</f>
        <v>2496</v>
      </c>
      <c r="D144" s="46">
        <f>VLOOKUP(A144,'[1]Geo Area'!$B$1:$G$422,6,FALSE)</f>
        <v>5.5690268841865098</v>
      </c>
      <c r="E144" s="46">
        <f t="shared" si="36"/>
        <v>448.19320357161479</v>
      </c>
      <c r="F144" s="47">
        <f t="shared" si="38"/>
        <v>0</v>
      </c>
      <c r="G144" s="26">
        <f t="shared" si="39"/>
        <v>0</v>
      </c>
      <c r="H144" s="45">
        <f t="shared" si="37"/>
        <v>0</v>
      </c>
      <c r="I144" s="47">
        <f t="shared" si="40"/>
        <v>0</v>
      </c>
      <c r="J144" s="26">
        <f t="shared" si="41"/>
        <v>0</v>
      </c>
      <c r="K144" s="45">
        <f t="shared" si="42"/>
        <v>0</v>
      </c>
      <c r="L144" s="47">
        <f t="shared" si="43"/>
        <v>0</v>
      </c>
      <c r="M144" s="26">
        <f t="shared" si="43"/>
        <v>0</v>
      </c>
      <c r="N144" s="47">
        <f t="shared" si="43"/>
        <v>0</v>
      </c>
      <c r="O144" s="48">
        <f>VLOOKUP($A144,'[1]11.1.2022 for 2023-24 stop gap'!$A$3:$K$424,11,FALSE)</f>
        <v>0</v>
      </c>
      <c r="P144" s="47">
        <f t="shared" si="44"/>
        <v>0</v>
      </c>
      <c r="Q144" s="26">
        <f t="shared" si="45"/>
        <v>0</v>
      </c>
      <c r="R144" s="45">
        <f t="shared" si="46"/>
        <v>0</v>
      </c>
      <c r="S144" s="26">
        <f t="shared" si="47"/>
        <v>0</v>
      </c>
      <c r="T144" s="43">
        <f t="shared" si="48"/>
        <v>0</v>
      </c>
      <c r="U144" s="43">
        <f t="shared" si="49"/>
        <v>0</v>
      </c>
      <c r="V144" s="43">
        <f t="shared" si="50"/>
        <v>0</v>
      </c>
      <c r="W144" s="43">
        <f t="shared" si="51"/>
        <v>0</v>
      </c>
      <c r="X144" s="26">
        <f t="shared" si="52"/>
        <v>0</v>
      </c>
      <c r="Y144" s="26">
        <f t="shared" si="53"/>
        <v>0</v>
      </c>
    </row>
    <row r="145" spans="1:25" x14ac:dyDescent="0.35">
      <c r="A145" s="23">
        <v>2303</v>
      </c>
      <c r="B145" s="44" t="s">
        <v>251</v>
      </c>
      <c r="C145" s="45">
        <f>VLOOKUP(A145,[1]Membership!$A$3:$BE$524,57,FALSE)</f>
        <v>3461</v>
      </c>
      <c r="D145" s="46">
        <f>VLOOKUP(A145,'[1]Geo Area'!$B$1:$G$422,6,FALSE)</f>
        <v>7.3703615379373497</v>
      </c>
      <c r="E145" s="46">
        <f t="shared" si="36"/>
        <v>469.58347730776126</v>
      </c>
      <c r="F145" s="47">
        <f t="shared" si="38"/>
        <v>0</v>
      </c>
      <c r="G145" s="26">
        <f t="shared" si="39"/>
        <v>0</v>
      </c>
      <c r="H145" s="45">
        <f t="shared" si="37"/>
        <v>0</v>
      </c>
      <c r="I145" s="47">
        <f t="shared" si="40"/>
        <v>0</v>
      </c>
      <c r="J145" s="26">
        <f t="shared" si="41"/>
        <v>0</v>
      </c>
      <c r="K145" s="45">
        <f t="shared" si="42"/>
        <v>0</v>
      </c>
      <c r="L145" s="47">
        <f t="shared" si="43"/>
        <v>0</v>
      </c>
      <c r="M145" s="26">
        <f t="shared" si="43"/>
        <v>0</v>
      </c>
      <c r="N145" s="47">
        <f t="shared" si="43"/>
        <v>0</v>
      </c>
      <c r="O145" s="48">
        <f>VLOOKUP($A145,'[1]11.1.2022 for 2023-24 stop gap'!$A$3:$K$424,11,FALSE)</f>
        <v>0</v>
      </c>
      <c r="P145" s="47">
        <f t="shared" si="44"/>
        <v>0</v>
      </c>
      <c r="Q145" s="26">
        <f t="shared" si="45"/>
        <v>0</v>
      </c>
      <c r="R145" s="45">
        <f t="shared" si="46"/>
        <v>0</v>
      </c>
      <c r="S145" s="26">
        <f t="shared" si="47"/>
        <v>0</v>
      </c>
      <c r="T145" s="43">
        <f t="shared" si="48"/>
        <v>0</v>
      </c>
      <c r="U145" s="43">
        <f t="shared" si="49"/>
        <v>0</v>
      </c>
      <c r="V145" s="43">
        <f t="shared" si="50"/>
        <v>0</v>
      </c>
      <c r="W145" s="43">
        <f t="shared" si="51"/>
        <v>0</v>
      </c>
      <c r="X145" s="26">
        <f t="shared" si="52"/>
        <v>0</v>
      </c>
      <c r="Y145" s="26">
        <f t="shared" si="53"/>
        <v>0</v>
      </c>
    </row>
    <row r="146" spans="1:25" x14ac:dyDescent="0.35">
      <c r="A146" s="23">
        <v>2310</v>
      </c>
      <c r="B146" s="44" t="s">
        <v>69</v>
      </c>
      <c r="C146" s="45">
        <f>VLOOKUP(A146,[1]Membership!$A$3:$BE$524,57,FALSE)</f>
        <v>253</v>
      </c>
      <c r="D146" s="46">
        <f>VLOOKUP(A146,'[1]Geo Area'!$B$1:$G$422,6,FALSE)</f>
        <v>41.127706396340798</v>
      </c>
      <c r="E146" s="46">
        <f t="shared" si="36"/>
        <v>6.15157085498232</v>
      </c>
      <c r="F146" s="47">
        <f t="shared" si="38"/>
        <v>1</v>
      </c>
      <c r="G146" s="26">
        <f t="shared" si="39"/>
        <v>101200</v>
      </c>
      <c r="H146" s="45">
        <f t="shared" si="37"/>
        <v>253</v>
      </c>
      <c r="I146" s="47">
        <f t="shared" si="40"/>
        <v>0</v>
      </c>
      <c r="J146" s="26">
        <f t="shared" si="41"/>
        <v>0</v>
      </c>
      <c r="K146" s="45">
        <f t="shared" si="42"/>
        <v>0</v>
      </c>
      <c r="L146" s="47">
        <f t="shared" si="43"/>
        <v>1</v>
      </c>
      <c r="M146" s="26">
        <f t="shared" si="43"/>
        <v>101200</v>
      </c>
      <c r="N146" s="47">
        <f t="shared" si="43"/>
        <v>253</v>
      </c>
      <c r="O146" s="48">
        <f>VLOOKUP($A146,'[1]11.1.2022 for 2023-24 stop gap'!$A$3:$K$424,11,FALSE)</f>
        <v>0</v>
      </c>
      <c r="P146" s="47">
        <f t="shared" si="44"/>
        <v>0</v>
      </c>
      <c r="Q146" s="26">
        <f t="shared" si="45"/>
        <v>0</v>
      </c>
      <c r="R146" s="45">
        <f t="shared" si="46"/>
        <v>0</v>
      </c>
      <c r="S146" s="26">
        <f t="shared" si="47"/>
        <v>101200</v>
      </c>
      <c r="T146" s="43">
        <f t="shared" si="48"/>
        <v>101131</v>
      </c>
      <c r="U146" s="43">
        <f t="shared" si="49"/>
        <v>101131</v>
      </c>
      <c r="V146" s="43">
        <f t="shared" si="50"/>
        <v>96074</v>
      </c>
      <c r="W146" s="43">
        <f t="shared" si="51"/>
        <v>5057</v>
      </c>
      <c r="X146" s="26">
        <f t="shared" si="52"/>
        <v>101131</v>
      </c>
      <c r="Y146" s="26">
        <f t="shared" si="53"/>
        <v>0</v>
      </c>
    </row>
    <row r="147" spans="1:25" x14ac:dyDescent="0.35">
      <c r="A147" s="23">
        <v>2394</v>
      </c>
      <c r="B147" s="44" t="s">
        <v>70</v>
      </c>
      <c r="C147" s="45">
        <f>VLOOKUP(A147,[1]Membership!$A$3:$BE$524,57,FALSE)</f>
        <v>403</v>
      </c>
      <c r="D147" s="46">
        <f>VLOOKUP(A147,'[1]Geo Area'!$B$1:$G$422,6,FALSE)</f>
        <v>148.42725792370601</v>
      </c>
      <c r="E147" s="46">
        <f t="shared" si="36"/>
        <v>2.7151347106819723</v>
      </c>
      <c r="F147" s="47">
        <f t="shared" si="38"/>
        <v>1</v>
      </c>
      <c r="G147" s="26">
        <f t="shared" si="39"/>
        <v>161200</v>
      </c>
      <c r="H147" s="45">
        <f t="shared" si="37"/>
        <v>403</v>
      </c>
      <c r="I147" s="47">
        <f t="shared" si="40"/>
        <v>0</v>
      </c>
      <c r="J147" s="26">
        <f t="shared" si="41"/>
        <v>0</v>
      </c>
      <c r="K147" s="45">
        <f t="shared" si="42"/>
        <v>0</v>
      </c>
      <c r="L147" s="47">
        <f t="shared" si="43"/>
        <v>1</v>
      </c>
      <c r="M147" s="26">
        <f t="shared" si="43"/>
        <v>161200</v>
      </c>
      <c r="N147" s="47">
        <f t="shared" si="43"/>
        <v>403</v>
      </c>
      <c r="O147" s="48">
        <f>VLOOKUP($A147,'[1]11.1.2022 for 2023-24 stop gap'!$A$3:$K$424,11,FALSE)</f>
        <v>0</v>
      </c>
      <c r="P147" s="47">
        <f t="shared" si="44"/>
        <v>0</v>
      </c>
      <c r="Q147" s="26">
        <f t="shared" si="45"/>
        <v>0</v>
      </c>
      <c r="R147" s="45">
        <f t="shared" si="46"/>
        <v>0</v>
      </c>
      <c r="S147" s="26">
        <f t="shared" si="47"/>
        <v>161200</v>
      </c>
      <c r="T147" s="43">
        <f t="shared" si="48"/>
        <v>161090</v>
      </c>
      <c r="U147" s="43">
        <f t="shared" si="49"/>
        <v>161090</v>
      </c>
      <c r="V147" s="43">
        <f t="shared" si="50"/>
        <v>153036</v>
      </c>
      <c r="W147" s="43">
        <f t="shared" si="51"/>
        <v>8054</v>
      </c>
      <c r="X147" s="26">
        <f t="shared" si="52"/>
        <v>161090</v>
      </c>
      <c r="Y147" s="26">
        <f t="shared" si="53"/>
        <v>0</v>
      </c>
    </row>
    <row r="148" spans="1:25" x14ac:dyDescent="0.35">
      <c r="A148" s="23">
        <v>2415</v>
      </c>
      <c r="B148" s="44" t="s">
        <v>71</v>
      </c>
      <c r="C148" s="45">
        <f>VLOOKUP(A148,[1]Membership!$A$3:$BE$524,57,FALSE)</f>
        <v>282</v>
      </c>
      <c r="D148" s="46">
        <f>VLOOKUP(A148,'[1]Geo Area'!$B$1:$G$422,6,FALSE)</f>
        <v>55.892773073497899</v>
      </c>
      <c r="E148" s="46">
        <f t="shared" si="36"/>
        <v>5.0453750009715126</v>
      </c>
      <c r="F148" s="47">
        <f t="shared" si="38"/>
        <v>1</v>
      </c>
      <c r="G148" s="26">
        <f t="shared" si="39"/>
        <v>112800</v>
      </c>
      <c r="H148" s="45">
        <f t="shared" si="37"/>
        <v>282</v>
      </c>
      <c r="I148" s="47">
        <f t="shared" si="40"/>
        <v>0</v>
      </c>
      <c r="J148" s="26">
        <f t="shared" si="41"/>
        <v>0</v>
      </c>
      <c r="K148" s="45">
        <f t="shared" si="42"/>
        <v>0</v>
      </c>
      <c r="L148" s="47">
        <f t="shared" si="43"/>
        <v>1</v>
      </c>
      <c r="M148" s="26">
        <f t="shared" si="43"/>
        <v>112800</v>
      </c>
      <c r="N148" s="47">
        <f t="shared" si="43"/>
        <v>282</v>
      </c>
      <c r="O148" s="48">
        <f>VLOOKUP($A148,'[1]11.1.2022 for 2023-24 stop gap'!$A$3:$K$424,11,FALSE)</f>
        <v>0</v>
      </c>
      <c r="P148" s="47">
        <f t="shared" si="44"/>
        <v>0</v>
      </c>
      <c r="Q148" s="26">
        <f t="shared" si="45"/>
        <v>0</v>
      </c>
      <c r="R148" s="45">
        <f t="shared" si="46"/>
        <v>0</v>
      </c>
      <c r="S148" s="26">
        <f t="shared" si="47"/>
        <v>112800</v>
      </c>
      <c r="T148" s="43">
        <f t="shared" si="48"/>
        <v>112723</v>
      </c>
      <c r="U148" s="43">
        <f t="shared" si="49"/>
        <v>112723</v>
      </c>
      <c r="V148" s="43">
        <f t="shared" si="50"/>
        <v>107087</v>
      </c>
      <c r="W148" s="43">
        <f t="shared" si="51"/>
        <v>5636</v>
      </c>
      <c r="X148" s="26">
        <f t="shared" si="52"/>
        <v>112723</v>
      </c>
      <c r="Y148" s="26">
        <f t="shared" si="53"/>
        <v>0</v>
      </c>
    </row>
    <row r="149" spans="1:25" x14ac:dyDescent="0.35">
      <c r="A149" s="23">
        <v>2420</v>
      </c>
      <c r="B149" s="44" t="s">
        <v>252</v>
      </c>
      <c r="C149" s="45">
        <f>VLOOKUP(A149,[1]Membership!$A$3:$BE$524,57,FALSE)</f>
        <v>5122</v>
      </c>
      <c r="D149" s="46">
        <f>VLOOKUP(A149,'[1]Geo Area'!$B$1:$G$422,6,FALSE)</f>
        <v>38.1934937739438</v>
      </c>
      <c r="E149" s="46">
        <f t="shared" si="36"/>
        <v>134.10661067865723</v>
      </c>
      <c r="F149" s="47">
        <f t="shared" si="38"/>
        <v>0</v>
      </c>
      <c r="G149" s="26">
        <f t="shared" si="39"/>
        <v>0</v>
      </c>
      <c r="H149" s="45">
        <f t="shared" si="37"/>
        <v>0</v>
      </c>
      <c r="I149" s="47">
        <f t="shared" si="40"/>
        <v>0</v>
      </c>
      <c r="J149" s="26">
        <f t="shared" si="41"/>
        <v>0</v>
      </c>
      <c r="K149" s="45">
        <f t="shared" si="42"/>
        <v>0</v>
      </c>
      <c r="L149" s="47">
        <f t="shared" si="43"/>
        <v>0</v>
      </c>
      <c r="M149" s="26">
        <f t="shared" si="43"/>
        <v>0</v>
      </c>
      <c r="N149" s="47">
        <f t="shared" si="43"/>
        <v>0</v>
      </c>
      <c r="O149" s="48">
        <f>VLOOKUP($A149,'[1]11.1.2022 for 2023-24 stop gap'!$A$3:$K$424,11,FALSE)</f>
        <v>0</v>
      </c>
      <c r="P149" s="47">
        <f t="shared" si="44"/>
        <v>0</v>
      </c>
      <c r="Q149" s="26">
        <f t="shared" si="45"/>
        <v>0</v>
      </c>
      <c r="R149" s="45">
        <f t="shared" si="46"/>
        <v>0</v>
      </c>
      <c r="S149" s="26">
        <f t="shared" si="47"/>
        <v>0</v>
      </c>
      <c r="T149" s="43">
        <f t="shared" si="48"/>
        <v>0</v>
      </c>
      <c r="U149" s="43">
        <f t="shared" si="49"/>
        <v>0</v>
      </c>
      <c r="V149" s="43">
        <f t="shared" si="50"/>
        <v>0</v>
      </c>
      <c r="W149" s="43">
        <f t="shared" si="51"/>
        <v>0</v>
      </c>
      <c r="X149" s="26">
        <f t="shared" si="52"/>
        <v>0</v>
      </c>
      <c r="Y149" s="26">
        <f t="shared" si="53"/>
        <v>0</v>
      </c>
    </row>
    <row r="150" spans="1:25" x14ac:dyDescent="0.35">
      <c r="A150" s="23">
        <v>2422</v>
      </c>
      <c r="B150" s="44" t="s">
        <v>253</v>
      </c>
      <c r="C150" s="45">
        <f>VLOOKUP(A150,[1]Membership!$A$3:$BE$524,57,FALSE)</f>
        <v>1668</v>
      </c>
      <c r="D150" s="46">
        <f>VLOOKUP(A150,'[1]Geo Area'!$B$1:$G$422,6,FALSE)</f>
        <v>85.232685937972505</v>
      </c>
      <c r="E150" s="46">
        <f t="shared" si="36"/>
        <v>19.569957014071754</v>
      </c>
      <c r="F150" s="47">
        <f t="shared" si="38"/>
        <v>0</v>
      </c>
      <c r="G150" s="26">
        <f t="shared" si="39"/>
        <v>0</v>
      </c>
      <c r="H150" s="45">
        <f t="shared" si="37"/>
        <v>0</v>
      </c>
      <c r="I150" s="47">
        <f t="shared" si="40"/>
        <v>0</v>
      </c>
      <c r="J150" s="26">
        <f t="shared" si="41"/>
        <v>0</v>
      </c>
      <c r="K150" s="45">
        <f t="shared" si="42"/>
        <v>0</v>
      </c>
      <c r="L150" s="47">
        <f t="shared" si="43"/>
        <v>0</v>
      </c>
      <c r="M150" s="26">
        <f t="shared" si="43"/>
        <v>0</v>
      </c>
      <c r="N150" s="47">
        <f t="shared" si="43"/>
        <v>0</v>
      </c>
      <c r="O150" s="48">
        <f>VLOOKUP($A150,'[1]11.1.2022 for 2023-24 stop gap'!$A$3:$K$424,11,FALSE)</f>
        <v>0</v>
      </c>
      <c r="P150" s="47">
        <f t="shared" si="44"/>
        <v>0</v>
      </c>
      <c r="Q150" s="26">
        <f t="shared" si="45"/>
        <v>0</v>
      </c>
      <c r="R150" s="45">
        <f t="shared" si="46"/>
        <v>0</v>
      </c>
      <c r="S150" s="26">
        <f t="shared" si="47"/>
        <v>0</v>
      </c>
      <c r="T150" s="43">
        <f t="shared" si="48"/>
        <v>0</v>
      </c>
      <c r="U150" s="43">
        <f t="shared" si="49"/>
        <v>0</v>
      </c>
      <c r="V150" s="43">
        <f t="shared" si="50"/>
        <v>0</v>
      </c>
      <c r="W150" s="43">
        <f t="shared" si="51"/>
        <v>0</v>
      </c>
      <c r="X150" s="26">
        <f t="shared" si="52"/>
        <v>0</v>
      </c>
      <c r="Y150" s="26">
        <f t="shared" si="53"/>
        <v>0</v>
      </c>
    </row>
    <row r="151" spans="1:25" x14ac:dyDescent="0.35">
      <c r="A151" s="23">
        <v>2436</v>
      </c>
      <c r="B151" s="44" t="s">
        <v>254</v>
      </c>
      <c r="C151" s="45">
        <f>VLOOKUP(A151,[1]Membership!$A$3:$BE$524,57,FALSE)</f>
        <v>1437</v>
      </c>
      <c r="D151" s="46">
        <f>VLOOKUP(A151,'[1]Geo Area'!$B$1:$G$422,6,FALSE)</f>
        <v>181.329035564495</v>
      </c>
      <c r="E151" s="46">
        <f t="shared" si="36"/>
        <v>7.9248201785581589</v>
      </c>
      <c r="F151" s="47">
        <f t="shared" si="38"/>
        <v>0</v>
      </c>
      <c r="G151" s="26">
        <f t="shared" si="39"/>
        <v>0</v>
      </c>
      <c r="H151" s="45">
        <f t="shared" si="37"/>
        <v>0</v>
      </c>
      <c r="I151" s="47">
        <f t="shared" si="40"/>
        <v>0</v>
      </c>
      <c r="J151" s="26">
        <f t="shared" si="41"/>
        <v>0</v>
      </c>
      <c r="K151" s="45">
        <f t="shared" si="42"/>
        <v>0</v>
      </c>
      <c r="L151" s="47">
        <f t="shared" si="43"/>
        <v>0</v>
      </c>
      <c r="M151" s="26">
        <f t="shared" si="43"/>
        <v>0</v>
      </c>
      <c r="N151" s="47">
        <f t="shared" si="43"/>
        <v>0</v>
      </c>
      <c r="O151" s="48">
        <f>VLOOKUP($A151,'[1]11.1.2022 for 2023-24 stop gap'!$A$3:$K$424,11,FALSE)</f>
        <v>0</v>
      </c>
      <c r="P151" s="47">
        <f t="shared" si="44"/>
        <v>0</v>
      </c>
      <c r="Q151" s="26">
        <f t="shared" si="45"/>
        <v>0</v>
      </c>
      <c r="R151" s="45">
        <f t="shared" si="46"/>
        <v>0</v>
      </c>
      <c r="S151" s="26">
        <f t="shared" si="47"/>
        <v>0</v>
      </c>
      <c r="T151" s="43">
        <f t="shared" si="48"/>
        <v>0</v>
      </c>
      <c r="U151" s="43">
        <f t="shared" si="49"/>
        <v>0</v>
      </c>
      <c r="V151" s="43">
        <f t="shared" si="50"/>
        <v>0</v>
      </c>
      <c r="W151" s="43">
        <f t="shared" si="51"/>
        <v>0</v>
      </c>
      <c r="X151" s="26">
        <f t="shared" si="52"/>
        <v>0</v>
      </c>
      <c r="Y151" s="26">
        <f t="shared" si="53"/>
        <v>0</v>
      </c>
    </row>
    <row r="152" spans="1:25" x14ac:dyDescent="0.35">
      <c r="A152" s="23">
        <v>2443</v>
      </c>
      <c r="B152" s="44" t="s">
        <v>255</v>
      </c>
      <c r="C152" s="45">
        <f>VLOOKUP(A152,[1]Membership!$A$3:$BE$524,57,FALSE)</f>
        <v>1793</v>
      </c>
      <c r="D152" s="46">
        <f>VLOOKUP(A152,'[1]Geo Area'!$B$1:$G$422,6,FALSE)</f>
        <v>48.954233584706898</v>
      </c>
      <c r="E152" s="46">
        <f t="shared" si="36"/>
        <v>36.626045771864064</v>
      </c>
      <c r="F152" s="47">
        <f t="shared" si="38"/>
        <v>0</v>
      </c>
      <c r="G152" s="26">
        <f t="shared" si="39"/>
        <v>0</v>
      </c>
      <c r="H152" s="45">
        <f t="shared" si="37"/>
        <v>0</v>
      </c>
      <c r="I152" s="47">
        <f t="shared" si="40"/>
        <v>0</v>
      </c>
      <c r="J152" s="26">
        <f t="shared" si="41"/>
        <v>0</v>
      </c>
      <c r="K152" s="45">
        <f t="shared" si="42"/>
        <v>0</v>
      </c>
      <c r="L152" s="47">
        <f t="shared" si="43"/>
        <v>0</v>
      </c>
      <c r="M152" s="26">
        <f t="shared" si="43"/>
        <v>0</v>
      </c>
      <c r="N152" s="47">
        <f t="shared" si="43"/>
        <v>0</v>
      </c>
      <c r="O152" s="48">
        <f>VLOOKUP($A152,'[1]11.1.2022 for 2023-24 stop gap'!$A$3:$K$424,11,FALSE)</f>
        <v>0</v>
      </c>
      <c r="P152" s="47">
        <f t="shared" si="44"/>
        <v>0</v>
      </c>
      <c r="Q152" s="26">
        <f t="shared" si="45"/>
        <v>0</v>
      </c>
      <c r="R152" s="45">
        <f t="shared" si="46"/>
        <v>0</v>
      </c>
      <c r="S152" s="26">
        <f t="shared" si="47"/>
        <v>0</v>
      </c>
      <c r="T152" s="43">
        <f t="shared" si="48"/>
        <v>0</v>
      </c>
      <c r="U152" s="43">
        <f t="shared" si="49"/>
        <v>0</v>
      </c>
      <c r="V152" s="43">
        <f t="shared" si="50"/>
        <v>0</v>
      </c>
      <c r="W152" s="43">
        <f t="shared" si="51"/>
        <v>0</v>
      </c>
      <c r="X152" s="26">
        <f t="shared" si="52"/>
        <v>0</v>
      </c>
      <c r="Y152" s="26">
        <f t="shared" si="53"/>
        <v>0</v>
      </c>
    </row>
    <row r="153" spans="1:25" x14ac:dyDescent="0.35">
      <c r="A153" s="23">
        <v>2450</v>
      </c>
      <c r="B153" s="44" t="s">
        <v>256</v>
      </c>
      <c r="C153" s="45">
        <f>VLOOKUP(A153,[1]Membership!$A$3:$BE$524,57,FALSE)</f>
        <v>1943</v>
      </c>
      <c r="D153" s="46">
        <f>VLOOKUP(A153,'[1]Geo Area'!$B$1:$G$422,6,FALSE)</f>
        <v>67.508344347015395</v>
      </c>
      <c r="E153" s="46">
        <f t="shared" si="36"/>
        <v>28.781627201703131</v>
      </c>
      <c r="F153" s="47">
        <f t="shared" si="38"/>
        <v>0</v>
      </c>
      <c r="G153" s="26">
        <f t="shared" si="39"/>
        <v>0</v>
      </c>
      <c r="H153" s="45">
        <f t="shared" si="37"/>
        <v>0</v>
      </c>
      <c r="I153" s="47">
        <f t="shared" si="40"/>
        <v>0</v>
      </c>
      <c r="J153" s="26">
        <f t="shared" si="41"/>
        <v>0</v>
      </c>
      <c r="K153" s="45">
        <f t="shared" si="42"/>
        <v>0</v>
      </c>
      <c r="L153" s="47">
        <f t="shared" si="43"/>
        <v>0</v>
      </c>
      <c r="M153" s="26">
        <f t="shared" si="43"/>
        <v>0</v>
      </c>
      <c r="N153" s="47">
        <f t="shared" si="43"/>
        <v>0</v>
      </c>
      <c r="O153" s="48">
        <f>VLOOKUP($A153,'[1]11.1.2022 for 2023-24 stop gap'!$A$3:$K$424,11,FALSE)</f>
        <v>0</v>
      </c>
      <c r="P153" s="47">
        <f t="shared" si="44"/>
        <v>0</v>
      </c>
      <c r="Q153" s="26">
        <f t="shared" si="45"/>
        <v>0</v>
      </c>
      <c r="R153" s="45">
        <f t="shared" si="46"/>
        <v>0</v>
      </c>
      <c r="S153" s="26">
        <f t="shared" si="47"/>
        <v>0</v>
      </c>
      <c r="T153" s="43">
        <f t="shared" si="48"/>
        <v>0</v>
      </c>
      <c r="U153" s="43">
        <f t="shared" si="49"/>
        <v>0</v>
      </c>
      <c r="V153" s="43">
        <f t="shared" si="50"/>
        <v>0</v>
      </c>
      <c r="W153" s="43">
        <f t="shared" si="51"/>
        <v>0</v>
      </c>
      <c r="X153" s="26">
        <f t="shared" si="52"/>
        <v>0</v>
      </c>
      <c r="Y153" s="26">
        <f t="shared" si="53"/>
        <v>0</v>
      </c>
    </row>
    <row r="154" spans="1:25" x14ac:dyDescent="0.35">
      <c r="A154" s="23">
        <v>2460</v>
      </c>
      <c r="B154" s="44" t="s">
        <v>257</v>
      </c>
      <c r="C154" s="45">
        <f>VLOOKUP(A154,[1]Membership!$A$3:$BE$524,57,FALSE)</f>
        <v>1187</v>
      </c>
      <c r="D154" s="46">
        <f>VLOOKUP(A154,'[1]Geo Area'!$B$1:$G$422,6,FALSE)</f>
        <v>9.6076443071096804</v>
      </c>
      <c r="E154" s="46">
        <f t="shared" si="36"/>
        <v>123.54745472015622</v>
      </c>
      <c r="F154" s="47">
        <f t="shared" si="38"/>
        <v>0</v>
      </c>
      <c r="G154" s="26">
        <f t="shared" si="39"/>
        <v>0</v>
      </c>
      <c r="H154" s="45">
        <f t="shared" si="37"/>
        <v>0</v>
      </c>
      <c r="I154" s="47">
        <f t="shared" si="40"/>
        <v>0</v>
      </c>
      <c r="J154" s="26">
        <f t="shared" si="41"/>
        <v>0</v>
      </c>
      <c r="K154" s="45">
        <f t="shared" si="42"/>
        <v>0</v>
      </c>
      <c r="L154" s="47">
        <f t="shared" si="43"/>
        <v>0</v>
      </c>
      <c r="M154" s="26">
        <f t="shared" si="43"/>
        <v>0</v>
      </c>
      <c r="N154" s="47">
        <f t="shared" si="43"/>
        <v>0</v>
      </c>
      <c r="O154" s="48">
        <f>VLOOKUP($A154,'[1]11.1.2022 for 2023-24 stop gap'!$A$3:$K$424,11,FALSE)</f>
        <v>0</v>
      </c>
      <c r="P154" s="47">
        <f t="shared" si="44"/>
        <v>0</v>
      </c>
      <c r="Q154" s="26">
        <f t="shared" si="45"/>
        <v>0</v>
      </c>
      <c r="R154" s="45">
        <f t="shared" si="46"/>
        <v>0</v>
      </c>
      <c r="S154" s="26">
        <f t="shared" si="47"/>
        <v>0</v>
      </c>
      <c r="T154" s="43">
        <f t="shared" si="48"/>
        <v>0</v>
      </c>
      <c r="U154" s="43">
        <f t="shared" si="49"/>
        <v>0</v>
      </c>
      <c r="V154" s="43">
        <f t="shared" si="50"/>
        <v>0</v>
      </c>
      <c r="W154" s="43">
        <f t="shared" si="51"/>
        <v>0</v>
      </c>
      <c r="X154" s="26">
        <f t="shared" si="52"/>
        <v>0</v>
      </c>
      <c r="Y154" s="26">
        <f t="shared" si="53"/>
        <v>0</v>
      </c>
    </row>
    <row r="155" spans="1:25" x14ac:dyDescent="0.35">
      <c r="A155" s="23">
        <v>2478</v>
      </c>
      <c r="B155" s="44" t="s">
        <v>258</v>
      </c>
      <c r="C155" s="45">
        <f>VLOOKUP(A155,[1]Membership!$A$3:$BE$524,57,FALSE)</f>
        <v>1691</v>
      </c>
      <c r="D155" s="46">
        <f>VLOOKUP(A155,'[1]Geo Area'!$B$1:$G$422,6,FALSE)</f>
        <v>612.60823758563902</v>
      </c>
      <c r="E155" s="46">
        <f t="shared" si="36"/>
        <v>2.760328536658974</v>
      </c>
      <c r="F155" s="47">
        <f t="shared" si="38"/>
        <v>0</v>
      </c>
      <c r="G155" s="26">
        <f t="shared" si="39"/>
        <v>0</v>
      </c>
      <c r="H155" s="45">
        <f t="shared" si="37"/>
        <v>0</v>
      </c>
      <c r="I155" s="47">
        <f t="shared" si="40"/>
        <v>0</v>
      </c>
      <c r="J155" s="26">
        <f t="shared" si="41"/>
        <v>0</v>
      </c>
      <c r="K155" s="45">
        <f t="shared" si="42"/>
        <v>0</v>
      </c>
      <c r="L155" s="47">
        <f t="shared" si="43"/>
        <v>0</v>
      </c>
      <c r="M155" s="26">
        <f t="shared" si="43"/>
        <v>0</v>
      </c>
      <c r="N155" s="47">
        <f t="shared" si="43"/>
        <v>0</v>
      </c>
      <c r="O155" s="48">
        <f>VLOOKUP($A155,'[1]11.1.2022 for 2023-24 stop gap'!$A$3:$K$424,11,FALSE)</f>
        <v>0</v>
      </c>
      <c r="P155" s="47">
        <f t="shared" si="44"/>
        <v>0</v>
      </c>
      <c r="Q155" s="26">
        <f t="shared" si="45"/>
        <v>0</v>
      </c>
      <c r="R155" s="45">
        <f t="shared" si="46"/>
        <v>0</v>
      </c>
      <c r="S155" s="26">
        <f t="shared" si="47"/>
        <v>0</v>
      </c>
      <c r="T155" s="43">
        <f t="shared" si="48"/>
        <v>0</v>
      </c>
      <c r="U155" s="43">
        <f t="shared" si="49"/>
        <v>0</v>
      </c>
      <c r="V155" s="43">
        <f t="shared" si="50"/>
        <v>0</v>
      </c>
      <c r="W155" s="43">
        <f t="shared" si="51"/>
        <v>0</v>
      </c>
      <c r="X155" s="26">
        <f t="shared" si="52"/>
        <v>0</v>
      </c>
      <c r="Y155" s="26">
        <f t="shared" si="53"/>
        <v>0</v>
      </c>
    </row>
    <row r="156" spans="1:25" x14ac:dyDescent="0.35">
      <c r="A156" s="57">
        <v>2485</v>
      </c>
      <c r="B156" s="58" t="s">
        <v>72</v>
      </c>
      <c r="C156" s="59">
        <f>VLOOKUP(A156,[1]Membership!$A$3:$BE$524,57,FALSE)</f>
        <v>571</v>
      </c>
      <c r="D156" s="60">
        <f>VLOOKUP(A156,'[1]Geo Area'!$B$1:$G$422,6,FALSE)</f>
        <v>56.924143461877598</v>
      </c>
      <c r="E156" s="60">
        <f t="shared" si="36"/>
        <v>10.030893137327604</v>
      </c>
      <c r="F156" s="61">
        <f t="shared" si="38"/>
        <v>0</v>
      </c>
      <c r="G156" s="62">
        <f t="shared" si="39"/>
        <v>0</v>
      </c>
      <c r="H156" s="59">
        <f t="shared" si="37"/>
        <v>0</v>
      </c>
      <c r="I156" s="61">
        <f t="shared" si="40"/>
        <v>0</v>
      </c>
      <c r="J156" s="62">
        <f t="shared" si="41"/>
        <v>0</v>
      </c>
      <c r="K156" s="59">
        <f t="shared" si="42"/>
        <v>0</v>
      </c>
      <c r="L156" s="61">
        <f t="shared" si="43"/>
        <v>0</v>
      </c>
      <c r="M156" s="62">
        <f t="shared" si="43"/>
        <v>0</v>
      </c>
      <c r="N156" s="61">
        <f t="shared" si="43"/>
        <v>0</v>
      </c>
      <c r="O156" s="63">
        <f>VLOOKUP($A156,'[1]11.1.2022 for 2023-24 stop gap'!$A$3:$K$424,11,FALSE)</f>
        <v>0</v>
      </c>
      <c r="P156" s="61">
        <f t="shared" si="44"/>
        <v>0</v>
      </c>
      <c r="Q156" s="62">
        <f t="shared" si="45"/>
        <v>0</v>
      </c>
      <c r="R156" s="59">
        <f t="shared" si="46"/>
        <v>0</v>
      </c>
      <c r="S156" s="62">
        <f t="shared" si="47"/>
        <v>0</v>
      </c>
      <c r="T156" s="64">
        <f t="shared" si="48"/>
        <v>0</v>
      </c>
      <c r="U156" s="64">
        <f t="shared" si="49"/>
        <v>0</v>
      </c>
      <c r="V156" s="64">
        <f t="shared" si="50"/>
        <v>0</v>
      </c>
      <c r="W156" s="64">
        <f t="shared" si="51"/>
        <v>0</v>
      </c>
      <c r="X156" s="62">
        <f t="shared" si="52"/>
        <v>0</v>
      </c>
      <c r="Y156" s="62">
        <f t="shared" si="53"/>
        <v>0</v>
      </c>
    </row>
    <row r="157" spans="1:25" x14ac:dyDescent="0.35">
      <c r="A157" s="23">
        <v>2525</v>
      </c>
      <c r="B157" s="44" t="s">
        <v>73</v>
      </c>
      <c r="C157" s="45">
        <f>VLOOKUP(A157,[1]Membership!$A$3:$BE$524,57,FALSE)</f>
        <v>336</v>
      </c>
      <c r="D157" s="46">
        <f>VLOOKUP(A157,'[1]Geo Area'!$B$1:$G$422,6,FALSE)</f>
        <v>82.183739416265496</v>
      </c>
      <c r="E157" s="46">
        <f t="shared" si="36"/>
        <v>4.088399997207965</v>
      </c>
      <c r="F157" s="47">
        <f t="shared" si="38"/>
        <v>1</v>
      </c>
      <c r="G157" s="26">
        <f t="shared" si="39"/>
        <v>134400</v>
      </c>
      <c r="H157" s="45">
        <f t="shared" si="37"/>
        <v>336</v>
      </c>
      <c r="I157" s="47">
        <f t="shared" si="40"/>
        <v>0</v>
      </c>
      <c r="J157" s="26">
        <f t="shared" si="41"/>
        <v>0</v>
      </c>
      <c r="K157" s="45">
        <f t="shared" si="42"/>
        <v>0</v>
      </c>
      <c r="L157" s="47">
        <f t="shared" si="43"/>
        <v>1</v>
      </c>
      <c r="M157" s="26">
        <f t="shared" si="43"/>
        <v>134400</v>
      </c>
      <c r="N157" s="47">
        <f t="shared" si="43"/>
        <v>336</v>
      </c>
      <c r="O157" s="48">
        <f>VLOOKUP($A157,'[1]11.1.2022 for 2023-24 stop gap'!$A$3:$K$424,11,FALSE)</f>
        <v>0</v>
      </c>
      <c r="P157" s="47">
        <f t="shared" si="44"/>
        <v>0</v>
      </c>
      <c r="Q157" s="26">
        <f t="shared" si="45"/>
        <v>0</v>
      </c>
      <c r="R157" s="45">
        <f t="shared" si="46"/>
        <v>0</v>
      </c>
      <c r="S157" s="26">
        <f t="shared" si="47"/>
        <v>134400</v>
      </c>
      <c r="T157" s="43">
        <f t="shared" si="48"/>
        <v>134309</v>
      </c>
      <c r="U157" s="43">
        <f t="shared" si="49"/>
        <v>134309</v>
      </c>
      <c r="V157" s="43">
        <f t="shared" si="50"/>
        <v>127594</v>
      </c>
      <c r="W157" s="43">
        <f t="shared" si="51"/>
        <v>6715</v>
      </c>
      <c r="X157" s="26">
        <f t="shared" si="52"/>
        <v>134309</v>
      </c>
      <c r="Y157" s="26">
        <f t="shared" si="53"/>
        <v>0</v>
      </c>
    </row>
    <row r="158" spans="1:25" x14ac:dyDescent="0.35">
      <c r="A158" s="23">
        <v>2527</v>
      </c>
      <c r="B158" s="44" t="s">
        <v>74</v>
      </c>
      <c r="C158" s="45">
        <f>VLOOKUP(A158,[1]Membership!$A$3:$BE$524,57,FALSE)</f>
        <v>297</v>
      </c>
      <c r="D158" s="46">
        <f>VLOOKUP(A158,'[1]Geo Area'!$B$1:$G$422,6,FALSE)</f>
        <v>72.660084457588894</v>
      </c>
      <c r="E158" s="46">
        <f t="shared" si="36"/>
        <v>4.0875262149379488</v>
      </c>
      <c r="F158" s="47">
        <f t="shared" si="38"/>
        <v>1</v>
      </c>
      <c r="G158" s="26">
        <f t="shared" si="39"/>
        <v>118800</v>
      </c>
      <c r="H158" s="45">
        <f t="shared" si="37"/>
        <v>297</v>
      </c>
      <c r="I158" s="47">
        <f t="shared" si="40"/>
        <v>0</v>
      </c>
      <c r="J158" s="26">
        <f t="shared" si="41"/>
        <v>0</v>
      </c>
      <c r="K158" s="45">
        <f t="shared" si="42"/>
        <v>0</v>
      </c>
      <c r="L158" s="47">
        <f t="shared" si="43"/>
        <v>1</v>
      </c>
      <c r="M158" s="26">
        <f t="shared" si="43"/>
        <v>118800</v>
      </c>
      <c r="N158" s="47">
        <f t="shared" si="43"/>
        <v>297</v>
      </c>
      <c r="O158" s="48">
        <f>VLOOKUP($A158,'[1]11.1.2022 for 2023-24 stop gap'!$A$3:$K$424,11,FALSE)</f>
        <v>0</v>
      </c>
      <c r="P158" s="47">
        <f t="shared" si="44"/>
        <v>0</v>
      </c>
      <c r="Q158" s="26">
        <f t="shared" si="45"/>
        <v>0</v>
      </c>
      <c r="R158" s="45">
        <f t="shared" si="46"/>
        <v>0</v>
      </c>
      <c r="S158" s="26">
        <f t="shared" si="47"/>
        <v>118800</v>
      </c>
      <c r="T158" s="43">
        <f t="shared" si="48"/>
        <v>118719</v>
      </c>
      <c r="U158" s="43">
        <f t="shared" si="49"/>
        <v>118719</v>
      </c>
      <c r="V158" s="43">
        <f t="shared" si="50"/>
        <v>112783</v>
      </c>
      <c r="W158" s="43">
        <f t="shared" si="51"/>
        <v>5936</v>
      </c>
      <c r="X158" s="26">
        <f t="shared" si="52"/>
        <v>118719</v>
      </c>
      <c r="Y158" s="26">
        <f t="shared" si="53"/>
        <v>0</v>
      </c>
    </row>
    <row r="159" spans="1:25" x14ac:dyDescent="0.35">
      <c r="A159" s="23">
        <v>2534</v>
      </c>
      <c r="B159" s="44" t="s">
        <v>75</v>
      </c>
      <c r="C159" s="45">
        <f>VLOOKUP(A159,[1]Membership!$A$3:$BE$524,57,FALSE)</f>
        <v>461</v>
      </c>
      <c r="D159" s="46">
        <f>VLOOKUP(A159,'[1]Geo Area'!$B$1:$G$422,6,FALSE)</f>
        <v>53.1666797927343</v>
      </c>
      <c r="E159" s="46">
        <f t="shared" si="36"/>
        <v>8.6708442542804747</v>
      </c>
      <c r="F159" s="47">
        <f t="shared" si="38"/>
        <v>1</v>
      </c>
      <c r="G159" s="26">
        <f t="shared" si="39"/>
        <v>184400</v>
      </c>
      <c r="H159" s="45">
        <f t="shared" si="37"/>
        <v>461</v>
      </c>
      <c r="I159" s="47">
        <f t="shared" si="40"/>
        <v>0</v>
      </c>
      <c r="J159" s="26">
        <f t="shared" si="41"/>
        <v>0</v>
      </c>
      <c r="K159" s="45">
        <f t="shared" si="42"/>
        <v>0</v>
      </c>
      <c r="L159" s="47">
        <f t="shared" si="43"/>
        <v>1</v>
      </c>
      <c r="M159" s="26">
        <f t="shared" si="43"/>
        <v>184400</v>
      </c>
      <c r="N159" s="47">
        <f t="shared" si="43"/>
        <v>461</v>
      </c>
      <c r="O159" s="48">
        <f>VLOOKUP($A159,'[1]11.1.2022 for 2023-24 stop gap'!$A$3:$K$424,11,FALSE)</f>
        <v>0</v>
      </c>
      <c r="P159" s="47">
        <f t="shared" si="44"/>
        <v>0</v>
      </c>
      <c r="Q159" s="26">
        <f t="shared" si="45"/>
        <v>0</v>
      </c>
      <c r="R159" s="45">
        <f t="shared" si="46"/>
        <v>0</v>
      </c>
      <c r="S159" s="26">
        <f t="shared" si="47"/>
        <v>184400</v>
      </c>
      <c r="T159" s="43">
        <f t="shared" si="48"/>
        <v>184275</v>
      </c>
      <c r="U159" s="43">
        <f t="shared" si="49"/>
        <v>184275</v>
      </c>
      <c r="V159" s="43">
        <f t="shared" si="50"/>
        <v>175061</v>
      </c>
      <c r="W159" s="43">
        <f t="shared" si="51"/>
        <v>9214</v>
      </c>
      <c r="X159" s="26">
        <f t="shared" si="52"/>
        <v>184275</v>
      </c>
      <c r="Y159" s="26">
        <f t="shared" si="53"/>
        <v>0</v>
      </c>
    </row>
    <row r="160" spans="1:25" x14ac:dyDescent="0.35">
      <c r="A160" s="23">
        <v>2541</v>
      </c>
      <c r="B160" s="44" t="s">
        <v>76</v>
      </c>
      <c r="C160" s="45">
        <f>VLOOKUP(A160,[1]Membership!$A$3:$BE$524,57,FALSE)</f>
        <v>474</v>
      </c>
      <c r="D160" s="46">
        <f>VLOOKUP(A160,'[1]Geo Area'!$B$1:$G$422,6,FALSE)</f>
        <v>139.60295605524499</v>
      </c>
      <c r="E160" s="46">
        <f t="shared" si="36"/>
        <v>3.3953435757651458</v>
      </c>
      <c r="F160" s="47">
        <f t="shared" si="38"/>
        <v>1</v>
      </c>
      <c r="G160" s="26">
        <f t="shared" si="39"/>
        <v>189600</v>
      </c>
      <c r="H160" s="45">
        <f t="shared" si="37"/>
        <v>474</v>
      </c>
      <c r="I160" s="47">
        <f t="shared" si="40"/>
        <v>0</v>
      </c>
      <c r="J160" s="26">
        <f t="shared" si="41"/>
        <v>0</v>
      </c>
      <c r="K160" s="45">
        <f t="shared" si="42"/>
        <v>0</v>
      </c>
      <c r="L160" s="47">
        <f t="shared" si="43"/>
        <v>1</v>
      </c>
      <c r="M160" s="26">
        <f t="shared" si="43"/>
        <v>189600</v>
      </c>
      <c r="N160" s="47">
        <f t="shared" si="43"/>
        <v>474</v>
      </c>
      <c r="O160" s="48">
        <f>VLOOKUP($A160,'[1]11.1.2022 for 2023-24 stop gap'!$A$3:$K$424,11,FALSE)</f>
        <v>0</v>
      </c>
      <c r="P160" s="47">
        <f t="shared" si="44"/>
        <v>0</v>
      </c>
      <c r="Q160" s="26">
        <f t="shared" si="45"/>
        <v>0</v>
      </c>
      <c r="R160" s="45">
        <f t="shared" si="46"/>
        <v>0</v>
      </c>
      <c r="S160" s="26">
        <f t="shared" si="47"/>
        <v>189600</v>
      </c>
      <c r="T160" s="43">
        <f t="shared" si="48"/>
        <v>189471</v>
      </c>
      <c r="U160" s="43">
        <f t="shared" si="49"/>
        <v>189471</v>
      </c>
      <c r="V160" s="43">
        <f t="shared" si="50"/>
        <v>179997</v>
      </c>
      <c r="W160" s="43">
        <f t="shared" si="51"/>
        <v>9474</v>
      </c>
      <c r="X160" s="26">
        <f t="shared" si="52"/>
        <v>189471</v>
      </c>
      <c r="Y160" s="26">
        <f t="shared" si="53"/>
        <v>0</v>
      </c>
    </row>
    <row r="161" spans="1:25" x14ac:dyDescent="0.35">
      <c r="A161" s="23">
        <v>2562</v>
      </c>
      <c r="B161" s="44" t="s">
        <v>259</v>
      </c>
      <c r="C161" s="45">
        <f>VLOOKUP(A161,[1]Membership!$A$3:$BE$524,57,FALSE)</f>
        <v>4086</v>
      </c>
      <c r="D161" s="46">
        <f>VLOOKUP(A161,'[1]Geo Area'!$B$1:$G$422,6,FALSE)</f>
        <v>100.48486183788199</v>
      </c>
      <c r="E161" s="46">
        <f t="shared" si="36"/>
        <v>40.662841399853626</v>
      </c>
      <c r="F161" s="47">
        <f t="shared" si="38"/>
        <v>0</v>
      </c>
      <c r="G161" s="26">
        <f t="shared" si="39"/>
        <v>0</v>
      </c>
      <c r="H161" s="45">
        <f t="shared" si="37"/>
        <v>0</v>
      </c>
      <c r="I161" s="47">
        <f t="shared" si="40"/>
        <v>0</v>
      </c>
      <c r="J161" s="26">
        <f t="shared" si="41"/>
        <v>0</v>
      </c>
      <c r="K161" s="45">
        <f t="shared" si="42"/>
        <v>0</v>
      </c>
      <c r="L161" s="47">
        <f t="shared" si="43"/>
        <v>0</v>
      </c>
      <c r="M161" s="26">
        <f t="shared" si="43"/>
        <v>0</v>
      </c>
      <c r="N161" s="47">
        <f t="shared" si="43"/>
        <v>0</v>
      </c>
      <c r="O161" s="48">
        <f>VLOOKUP($A161,'[1]11.1.2022 for 2023-24 stop gap'!$A$3:$K$424,11,FALSE)</f>
        <v>0</v>
      </c>
      <c r="P161" s="47">
        <f t="shared" si="44"/>
        <v>0</v>
      </c>
      <c r="Q161" s="26">
        <f t="shared" si="45"/>
        <v>0</v>
      </c>
      <c r="R161" s="45">
        <f t="shared" si="46"/>
        <v>0</v>
      </c>
      <c r="S161" s="26">
        <f t="shared" si="47"/>
        <v>0</v>
      </c>
      <c r="T161" s="43">
        <f t="shared" si="48"/>
        <v>0</v>
      </c>
      <c r="U161" s="43">
        <f t="shared" si="49"/>
        <v>0</v>
      </c>
      <c r="V161" s="43">
        <f t="shared" si="50"/>
        <v>0</v>
      </c>
      <c r="W161" s="43">
        <f t="shared" si="51"/>
        <v>0</v>
      </c>
      <c r="X161" s="26">
        <f t="shared" si="52"/>
        <v>0</v>
      </c>
      <c r="Y161" s="26">
        <f t="shared" si="53"/>
        <v>0</v>
      </c>
    </row>
    <row r="162" spans="1:25" x14ac:dyDescent="0.35">
      <c r="A162" s="23">
        <v>2570</v>
      </c>
      <c r="B162" s="44" t="s">
        <v>260</v>
      </c>
      <c r="C162" s="45">
        <f>VLOOKUP(A162,[1]Membership!$A$3:$BE$524,57,FALSE)</f>
        <v>488</v>
      </c>
      <c r="D162" s="46">
        <f>VLOOKUP(A162,'[1]Geo Area'!$B$1:$G$422,6,FALSE)</f>
        <v>26.110861104895601</v>
      </c>
      <c r="E162" s="46">
        <f t="shared" si="36"/>
        <v>18.689540648987002</v>
      </c>
      <c r="F162" s="47">
        <f t="shared" si="38"/>
        <v>0</v>
      </c>
      <c r="G162" s="26">
        <f t="shared" si="39"/>
        <v>0</v>
      </c>
      <c r="H162" s="45">
        <f t="shared" si="37"/>
        <v>0</v>
      </c>
      <c r="I162" s="47">
        <f t="shared" si="40"/>
        <v>0</v>
      </c>
      <c r="J162" s="26">
        <f t="shared" si="41"/>
        <v>0</v>
      </c>
      <c r="K162" s="45">
        <f t="shared" si="42"/>
        <v>0</v>
      </c>
      <c r="L162" s="47">
        <f t="shared" si="43"/>
        <v>0</v>
      </c>
      <c r="M162" s="26">
        <f t="shared" si="43"/>
        <v>0</v>
      </c>
      <c r="N162" s="47">
        <f t="shared" si="43"/>
        <v>0</v>
      </c>
      <c r="O162" s="48">
        <f>VLOOKUP($A162,'[1]11.1.2022 for 2023-24 stop gap'!$A$3:$K$424,11,FALSE)</f>
        <v>0</v>
      </c>
      <c r="P162" s="47">
        <f t="shared" si="44"/>
        <v>0</v>
      </c>
      <c r="Q162" s="26">
        <f t="shared" si="45"/>
        <v>0</v>
      </c>
      <c r="R162" s="45">
        <f t="shared" si="46"/>
        <v>0</v>
      </c>
      <c r="S162" s="26">
        <f t="shared" si="47"/>
        <v>0</v>
      </c>
      <c r="T162" s="43">
        <f t="shared" si="48"/>
        <v>0</v>
      </c>
      <c r="U162" s="43">
        <f t="shared" si="49"/>
        <v>0</v>
      </c>
      <c r="V162" s="43">
        <f t="shared" si="50"/>
        <v>0</v>
      </c>
      <c r="W162" s="43">
        <f t="shared" si="51"/>
        <v>0</v>
      </c>
      <c r="X162" s="26">
        <f t="shared" si="52"/>
        <v>0</v>
      </c>
      <c r="Y162" s="26">
        <f t="shared" si="53"/>
        <v>0</v>
      </c>
    </row>
    <row r="163" spans="1:25" x14ac:dyDescent="0.35">
      <c r="A163" s="23">
        <v>2576</v>
      </c>
      <c r="B163" s="44" t="s">
        <v>261</v>
      </c>
      <c r="C163" s="45">
        <f>VLOOKUP(A163,[1]Membership!$A$3:$BE$524,57,FALSE)</f>
        <v>856</v>
      </c>
      <c r="D163" s="46">
        <f>VLOOKUP(A163,'[1]Geo Area'!$B$1:$G$422,6,FALSE)</f>
        <v>52.472895107721598</v>
      </c>
      <c r="E163" s="46">
        <f t="shared" si="36"/>
        <v>16.313184135213383</v>
      </c>
      <c r="F163" s="47">
        <f t="shared" si="38"/>
        <v>0</v>
      </c>
      <c r="G163" s="26">
        <f t="shared" si="39"/>
        <v>0</v>
      </c>
      <c r="H163" s="45">
        <f t="shared" si="37"/>
        <v>0</v>
      </c>
      <c r="I163" s="47">
        <f t="shared" si="40"/>
        <v>0</v>
      </c>
      <c r="J163" s="26">
        <f t="shared" si="41"/>
        <v>0</v>
      </c>
      <c r="K163" s="45">
        <f t="shared" si="42"/>
        <v>0</v>
      </c>
      <c r="L163" s="47">
        <f t="shared" si="43"/>
        <v>0</v>
      </c>
      <c r="M163" s="26">
        <f t="shared" si="43"/>
        <v>0</v>
      </c>
      <c r="N163" s="47">
        <f t="shared" si="43"/>
        <v>0</v>
      </c>
      <c r="O163" s="48">
        <f>VLOOKUP($A163,'[1]11.1.2022 for 2023-24 stop gap'!$A$3:$K$424,11,FALSE)</f>
        <v>0</v>
      </c>
      <c r="P163" s="47">
        <f t="shared" si="44"/>
        <v>0</v>
      </c>
      <c r="Q163" s="26">
        <f t="shared" si="45"/>
        <v>0</v>
      </c>
      <c r="R163" s="45">
        <f t="shared" si="46"/>
        <v>0</v>
      </c>
      <c r="S163" s="26">
        <f t="shared" si="47"/>
        <v>0</v>
      </c>
      <c r="T163" s="43">
        <f t="shared" si="48"/>
        <v>0</v>
      </c>
      <c r="U163" s="43">
        <f t="shared" si="49"/>
        <v>0</v>
      </c>
      <c r="V163" s="43">
        <f t="shared" si="50"/>
        <v>0</v>
      </c>
      <c r="W163" s="43">
        <f t="shared" si="51"/>
        <v>0</v>
      </c>
      <c r="X163" s="26">
        <f t="shared" si="52"/>
        <v>0</v>
      </c>
      <c r="Y163" s="26">
        <f t="shared" si="53"/>
        <v>0</v>
      </c>
    </row>
    <row r="164" spans="1:25" x14ac:dyDescent="0.35">
      <c r="A164" s="23">
        <v>2583</v>
      </c>
      <c r="B164" s="44" t="s">
        <v>427</v>
      </c>
      <c r="C164" s="45">
        <f>VLOOKUP(A164,[1]Membership!$A$3:$BE$524,57,FALSE)</f>
        <v>4089</v>
      </c>
      <c r="D164" s="46">
        <f>VLOOKUP(A164,'[1]Geo Area'!$B$1:$G$422,6,FALSE)</f>
        <v>109.69782106759401</v>
      </c>
      <c r="E164" s="46">
        <f t="shared" si="36"/>
        <v>37.275125068167263</v>
      </c>
      <c r="F164" s="47">
        <f t="shared" si="38"/>
        <v>0</v>
      </c>
      <c r="G164" s="26">
        <f t="shared" si="39"/>
        <v>0</v>
      </c>
      <c r="H164" s="45">
        <f t="shared" si="37"/>
        <v>0</v>
      </c>
      <c r="I164" s="47">
        <f t="shared" si="40"/>
        <v>0</v>
      </c>
      <c r="J164" s="26">
        <f t="shared" si="41"/>
        <v>0</v>
      </c>
      <c r="K164" s="45">
        <f t="shared" si="42"/>
        <v>0</v>
      </c>
      <c r="L164" s="47">
        <f t="shared" si="43"/>
        <v>0</v>
      </c>
      <c r="M164" s="26">
        <f t="shared" si="43"/>
        <v>0</v>
      </c>
      <c r="N164" s="47">
        <f t="shared" si="43"/>
        <v>0</v>
      </c>
      <c r="O164" s="48">
        <f>VLOOKUP($A164,'[1]11.1.2022 for 2023-24 stop gap'!$A$3:$K$424,11,FALSE)</f>
        <v>0</v>
      </c>
      <c r="P164" s="47">
        <f t="shared" si="44"/>
        <v>0</v>
      </c>
      <c r="Q164" s="26">
        <f t="shared" si="45"/>
        <v>0</v>
      </c>
      <c r="R164" s="45">
        <f t="shared" si="46"/>
        <v>0</v>
      </c>
      <c r="S164" s="26">
        <f t="shared" si="47"/>
        <v>0</v>
      </c>
      <c r="T164" s="43">
        <f t="shared" si="48"/>
        <v>0</v>
      </c>
      <c r="U164" s="43">
        <f t="shared" si="49"/>
        <v>0</v>
      </c>
      <c r="V164" s="43">
        <f t="shared" si="50"/>
        <v>0</v>
      </c>
      <c r="W164" s="43">
        <f t="shared" si="51"/>
        <v>0</v>
      </c>
      <c r="X164" s="26">
        <f t="shared" si="52"/>
        <v>0</v>
      </c>
      <c r="Y164" s="26">
        <f t="shared" si="53"/>
        <v>0</v>
      </c>
    </row>
    <row r="165" spans="1:25" x14ac:dyDescent="0.35">
      <c r="A165" s="23">
        <v>2604</v>
      </c>
      <c r="B165" s="44" t="s">
        <v>262</v>
      </c>
      <c r="C165" s="45">
        <f>VLOOKUP(A165,[1]Membership!$A$3:$BE$524,57,FALSE)</f>
        <v>5558</v>
      </c>
      <c r="D165" s="46">
        <f>VLOOKUP(A165,'[1]Geo Area'!$B$1:$G$422,6,FALSE)</f>
        <v>54.994380330333001</v>
      </c>
      <c r="E165" s="46">
        <f t="shared" si="36"/>
        <v>101.06487183990323</v>
      </c>
      <c r="F165" s="47">
        <f t="shared" si="38"/>
        <v>0</v>
      </c>
      <c r="G165" s="26">
        <f t="shared" si="39"/>
        <v>0</v>
      </c>
      <c r="H165" s="45">
        <f t="shared" si="37"/>
        <v>0</v>
      </c>
      <c r="I165" s="47">
        <f t="shared" si="40"/>
        <v>0</v>
      </c>
      <c r="J165" s="26">
        <f t="shared" si="41"/>
        <v>0</v>
      </c>
      <c r="K165" s="45">
        <f t="shared" si="42"/>
        <v>0</v>
      </c>
      <c r="L165" s="47">
        <f t="shared" si="43"/>
        <v>0</v>
      </c>
      <c r="M165" s="26">
        <f t="shared" si="43"/>
        <v>0</v>
      </c>
      <c r="N165" s="47">
        <f t="shared" si="43"/>
        <v>0</v>
      </c>
      <c r="O165" s="48">
        <f>VLOOKUP($A165,'[1]11.1.2022 for 2023-24 stop gap'!$A$3:$K$424,11,FALSE)</f>
        <v>0</v>
      </c>
      <c r="P165" s="47">
        <f t="shared" si="44"/>
        <v>0</v>
      </c>
      <c r="Q165" s="26">
        <f t="shared" si="45"/>
        <v>0</v>
      </c>
      <c r="R165" s="45">
        <f t="shared" si="46"/>
        <v>0</v>
      </c>
      <c r="S165" s="26">
        <f t="shared" si="47"/>
        <v>0</v>
      </c>
      <c r="T165" s="43">
        <f t="shared" si="48"/>
        <v>0</v>
      </c>
      <c r="U165" s="43">
        <f t="shared" si="49"/>
        <v>0</v>
      </c>
      <c r="V165" s="43">
        <f t="shared" si="50"/>
        <v>0</v>
      </c>
      <c r="W165" s="43">
        <f t="shared" si="51"/>
        <v>0</v>
      </c>
      <c r="X165" s="26">
        <f t="shared" si="52"/>
        <v>0</v>
      </c>
      <c r="Y165" s="26">
        <f t="shared" si="53"/>
        <v>0</v>
      </c>
    </row>
    <row r="166" spans="1:25" x14ac:dyDescent="0.35">
      <c r="A166" s="23">
        <v>2605</v>
      </c>
      <c r="B166" s="44" t="s">
        <v>263</v>
      </c>
      <c r="C166" s="45">
        <f>VLOOKUP(A166,[1]Membership!$A$3:$BE$524,57,FALSE)</f>
        <v>793</v>
      </c>
      <c r="D166" s="46">
        <f>VLOOKUP(A166,'[1]Geo Area'!$B$1:$G$422,6,FALSE)</f>
        <v>51.761225960892197</v>
      </c>
      <c r="E166" s="46">
        <f t="shared" si="36"/>
        <v>15.320348103793854</v>
      </c>
      <c r="F166" s="47">
        <f t="shared" si="38"/>
        <v>0</v>
      </c>
      <c r="G166" s="26">
        <f t="shared" si="39"/>
        <v>0</v>
      </c>
      <c r="H166" s="45">
        <f t="shared" si="37"/>
        <v>0</v>
      </c>
      <c r="I166" s="47">
        <f t="shared" si="40"/>
        <v>0</v>
      </c>
      <c r="J166" s="26">
        <f t="shared" si="41"/>
        <v>0</v>
      </c>
      <c r="K166" s="45">
        <f t="shared" si="42"/>
        <v>0</v>
      </c>
      <c r="L166" s="47">
        <f t="shared" si="43"/>
        <v>0</v>
      </c>
      <c r="M166" s="26">
        <f t="shared" si="43"/>
        <v>0</v>
      </c>
      <c r="N166" s="47">
        <f t="shared" si="43"/>
        <v>0</v>
      </c>
      <c r="O166" s="48">
        <f>VLOOKUP($A166,'[1]11.1.2022 for 2023-24 stop gap'!$A$3:$K$424,11,FALSE)</f>
        <v>0</v>
      </c>
      <c r="P166" s="47">
        <f t="shared" si="44"/>
        <v>0</v>
      </c>
      <c r="Q166" s="26">
        <f t="shared" si="45"/>
        <v>0</v>
      </c>
      <c r="R166" s="45">
        <f t="shared" si="46"/>
        <v>0</v>
      </c>
      <c r="S166" s="26">
        <f t="shared" si="47"/>
        <v>0</v>
      </c>
      <c r="T166" s="43">
        <f t="shared" si="48"/>
        <v>0</v>
      </c>
      <c r="U166" s="43">
        <f t="shared" si="49"/>
        <v>0</v>
      </c>
      <c r="V166" s="43">
        <f t="shared" si="50"/>
        <v>0</v>
      </c>
      <c r="W166" s="43">
        <f t="shared" si="51"/>
        <v>0</v>
      </c>
      <c r="X166" s="26">
        <f t="shared" si="52"/>
        <v>0</v>
      </c>
      <c r="Y166" s="26">
        <f t="shared" si="53"/>
        <v>0</v>
      </c>
    </row>
    <row r="167" spans="1:25" x14ac:dyDescent="0.35">
      <c r="A167" s="23">
        <v>2611</v>
      </c>
      <c r="B167" s="44" t="s">
        <v>264</v>
      </c>
      <c r="C167" s="45">
        <f>VLOOKUP(A167,[1]Membership!$A$3:$BE$524,57,FALSE)</f>
        <v>5258</v>
      </c>
      <c r="D167" s="46">
        <f>VLOOKUP(A167,'[1]Geo Area'!$B$1:$G$422,6,FALSE)</f>
        <v>66.651885228127497</v>
      </c>
      <c r="E167" s="46">
        <f t="shared" si="36"/>
        <v>78.887491059008966</v>
      </c>
      <c r="F167" s="47">
        <f t="shared" si="38"/>
        <v>0</v>
      </c>
      <c r="G167" s="26">
        <f t="shared" si="39"/>
        <v>0</v>
      </c>
      <c r="H167" s="45">
        <f t="shared" si="37"/>
        <v>0</v>
      </c>
      <c r="I167" s="47">
        <f t="shared" si="40"/>
        <v>0</v>
      </c>
      <c r="J167" s="26">
        <f t="shared" si="41"/>
        <v>0</v>
      </c>
      <c r="K167" s="45">
        <f t="shared" si="42"/>
        <v>0</v>
      </c>
      <c r="L167" s="47">
        <f t="shared" si="43"/>
        <v>0</v>
      </c>
      <c r="M167" s="26">
        <f t="shared" si="43"/>
        <v>0</v>
      </c>
      <c r="N167" s="47">
        <f t="shared" si="43"/>
        <v>0</v>
      </c>
      <c r="O167" s="48">
        <f>VLOOKUP($A167,'[1]11.1.2022 for 2023-24 stop gap'!$A$3:$K$424,11,FALSE)</f>
        <v>0</v>
      </c>
      <c r="P167" s="47">
        <f t="shared" si="44"/>
        <v>0</v>
      </c>
      <c r="Q167" s="26">
        <f t="shared" si="45"/>
        <v>0</v>
      </c>
      <c r="R167" s="45">
        <f t="shared" si="46"/>
        <v>0</v>
      </c>
      <c r="S167" s="26">
        <f t="shared" si="47"/>
        <v>0</v>
      </c>
      <c r="T167" s="43">
        <f t="shared" si="48"/>
        <v>0</v>
      </c>
      <c r="U167" s="43">
        <f t="shared" si="49"/>
        <v>0</v>
      </c>
      <c r="V167" s="43">
        <f t="shared" si="50"/>
        <v>0</v>
      </c>
      <c r="W167" s="43">
        <f t="shared" si="51"/>
        <v>0</v>
      </c>
      <c r="X167" s="26">
        <f t="shared" si="52"/>
        <v>0</v>
      </c>
      <c r="Y167" s="26">
        <f t="shared" si="53"/>
        <v>0</v>
      </c>
    </row>
    <row r="168" spans="1:25" x14ac:dyDescent="0.35">
      <c r="A168" s="23">
        <v>2618</v>
      </c>
      <c r="B168" s="44" t="s">
        <v>77</v>
      </c>
      <c r="C168" s="45">
        <f>VLOOKUP(A168,[1]Membership!$A$3:$BE$524,57,FALSE)</f>
        <v>538</v>
      </c>
      <c r="D168" s="46">
        <f>VLOOKUP(A168,'[1]Geo Area'!$B$1:$G$422,6,FALSE)</f>
        <v>480.522393783155</v>
      </c>
      <c r="E168" s="46">
        <f t="shared" si="36"/>
        <v>1.1196148336903169</v>
      </c>
      <c r="F168" s="47">
        <f t="shared" si="38"/>
        <v>1</v>
      </c>
      <c r="G168" s="26">
        <f t="shared" si="39"/>
        <v>215200</v>
      </c>
      <c r="H168" s="45">
        <f t="shared" si="37"/>
        <v>538</v>
      </c>
      <c r="I168" s="47">
        <f t="shared" si="40"/>
        <v>0</v>
      </c>
      <c r="J168" s="26">
        <f t="shared" si="41"/>
        <v>0</v>
      </c>
      <c r="K168" s="45">
        <f t="shared" si="42"/>
        <v>0</v>
      </c>
      <c r="L168" s="47">
        <f t="shared" si="43"/>
        <v>1</v>
      </c>
      <c r="M168" s="26">
        <f t="shared" si="43"/>
        <v>215200</v>
      </c>
      <c r="N168" s="47">
        <f t="shared" si="43"/>
        <v>538</v>
      </c>
      <c r="O168" s="48">
        <f>VLOOKUP($A168,'[1]11.1.2022 for 2023-24 stop gap'!$A$3:$K$424,11,FALSE)</f>
        <v>0</v>
      </c>
      <c r="P168" s="47">
        <f t="shared" si="44"/>
        <v>0</v>
      </c>
      <c r="Q168" s="26">
        <f t="shared" si="45"/>
        <v>0</v>
      </c>
      <c r="R168" s="45">
        <f t="shared" si="46"/>
        <v>0</v>
      </c>
      <c r="S168" s="26">
        <f t="shared" si="47"/>
        <v>215200</v>
      </c>
      <c r="T168" s="43">
        <f t="shared" si="48"/>
        <v>215054</v>
      </c>
      <c r="U168" s="43">
        <f t="shared" si="49"/>
        <v>215054</v>
      </c>
      <c r="V168" s="43">
        <f t="shared" si="50"/>
        <v>204301</v>
      </c>
      <c r="W168" s="43">
        <f t="shared" si="51"/>
        <v>10753</v>
      </c>
      <c r="X168" s="26">
        <f t="shared" si="52"/>
        <v>215054</v>
      </c>
      <c r="Y168" s="26">
        <f t="shared" si="53"/>
        <v>0</v>
      </c>
    </row>
    <row r="169" spans="1:25" x14ac:dyDescent="0.35">
      <c r="A169" s="23">
        <v>2625</v>
      </c>
      <c r="B169" s="44" t="s">
        <v>78</v>
      </c>
      <c r="C169" s="45">
        <f>VLOOKUP(A169,[1]Membership!$A$3:$BE$524,57,FALSE)</f>
        <v>351</v>
      </c>
      <c r="D169" s="46">
        <f>VLOOKUP(A169,'[1]Geo Area'!$B$1:$G$422,6,FALSE)</f>
        <v>51.390938571890203</v>
      </c>
      <c r="E169" s="46">
        <f t="shared" si="36"/>
        <v>6.8299978508660644</v>
      </c>
      <c r="F169" s="47">
        <f t="shared" si="38"/>
        <v>1</v>
      </c>
      <c r="G169" s="26">
        <f t="shared" si="39"/>
        <v>140400</v>
      </c>
      <c r="H169" s="45">
        <f t="shared" si="37"/>
        <v>351</v>
      </c>
      <c r="I169" s="47">
        <f t="shared" si="40"/>
        <v>0</v>
      </c>
      <c r="J169" s="26">
        <f t="shared" si="41"/>
        <v>0</v>
      </c>
      <c r="K169" s="45">
        <f t="shared" si="42"/>
        <v>0</v>
      </c>
      <c r="L169" s="47">
        <f t="shared" si="43"/>
        <v>1</v>
      </c>
      <c r="M169" s="26">
        <f t="shared" si="43"/>
        <v>140400</v>
      </c>
      <c r="N169" s="47">
        <f t="shared" si="43"/>
        <v>351</v>
      </c>
      <c r="O169" s="48">
        <f>VLOOKUP($A169,'[1]11.1.2022 for 2023-24 stop gap'!$A$3:$K$424,11,FALSE)</f>
        <v>0</v>
      </c>
      <c r="P169" s="47">
        <f t="shared" si="44"/>
        <v>0</v>
      </c>
      <c r="Q169" s="26">
        <f t="shared" si="45"/>
        <v>0</v>
      </c>
      <c r="R169" s="45">
        <f t="shared" si="46"/>
        <v>0</v>
      </c>
      <c r="S169" s="26">
        <f t="shared" si="47"/>
        <v>140400</v>
      </c>
      <c r="T169" s="43">
        <f t="shared" si="48"/>
        <v>140305</v>
      </c>
      <c r="U169" s="43">
        <f t="shared" si="49"/>
        <v>140305</v>
      </c>
      <c r="V169" s="43">
        <f t="shared" si="50"/>
        <v>133290</v>
      </c>
      <c r="W169" s="43">
        <f t="shared" si="51"/>
        <v>7015</v>
      </c>
      <c r="X169" s="26">
        <f t="shared" si="52"/>
        <v>140305</v>
      </c>
      <c r="Y169" s="26">
        <f t="shared" si="53"/>
        <v>0</v>
      </c>
    </row>
    <row r="170" spans="1:25" x14ac:dyDescent="0.35">
      <c r="A170" s="23">
        <v>2632</v>
      </c>
      <c r="B170" s="44" t="s">
        <v>79</v>
      </c>
      <c r="C170" s="45">
        <f>VLOOKUP(A170,[1]Membership!$A$3:$BE$524,57,FALSE)</f>
        <v>528</v>
      </c>
      <c r="D170" s="46">
        <f>VLOOKUP(A170,'[1]Geo Area'!$B$1:$G$422,6,FALSE)</f>
        <v>94.157851479502497</v>
      </c>
      <c r="E170" s="46">
        <f t="shared" si="36"/>
        <v>5.6076045885025518</v>
      </c>
      <c r="F170" s="47">
        <f t="shared" si="38"/>
        <v>1</v>
      </c>
      <c r="G170" s="26">
        <f t="shared" si="39"/>
        <v>211200</v>
      </c>
      <c r="H170" s="45">
        <f t="shared" si="37"/>
        <v>528</v>
      </c>
      <c r="I170" s="47">
        <f t="shared" si="40"/>
        <v>0</v>
      </c>
      <c r="J170" s="26">
        <f t="shared" si="41"/>
        <v>0</v>
      </c>
      <c r="K170" s="45">
        <f t="shared" si="42"/>
        <v>0</v>
      </c>
      <c r="L170" s="47">
        <f t="shared" si="43"/>
        <v>1</v>
      </c>
      <c r="M170" s="26">
        <f t="shared" si="43"/>
        <v>211200</v>
      </c>
      <c r="N170" s="47">
        <f t="shared" si="43"/>
        <v>528</v>
      </c>
      <c r="O170" s="48">
        <f>VLOOKUP($A170,'[1]11.1.2022 for 2023-24 stop gap'!$A$3:$K$424,11,FALSE)</f>
        <v>0</v>
      </c>
      <c r="P170" s="47">
        <f t="shared" si="44"/>
        <v>0</v>
      </c>
      <c r="Q170" s="26">
        <f t="shared" si="45"/>
        <v>0</v>
      </c>
      <c r="R170" s="45">
        <f t="shared" si="46"/>
        <v>0</v>
      </c>
      <c r="S170" s="26">
        <f t="shared" si="47"/>
        <v>211200</v>
      </c>
      <c r="T170" s="43">
        <f t="shared" si="48"/>
        <v>211057</v>
      </c>
      <c r="U170" s="43">
        <f t="shared" si="49"/>
        <v>211057</v>
      </c>
      <c r="V170" s="43">
        <f t="shared" si="50"/>
        <v>200504</v>
      </c>
      <c r="W170" s="43">
        <f t="shared" si="51"/>
        <v>10553</v>
      </c>
      <c r="X170" s="26">
        <f t="shared" si="52"/>
        <v>211057</v>
      </c>
      <c r="Y170" s="26">
        <f t="shared" si="53"/>
        <v>0</v>
      </c>
    </row>
    <row r="171" spans="1:25" x14ac:dyDescent="0.35">
      <c r="A171" s="23">
        <v>2639</v>
      </c>
      <c r="B171" s="44" t="s">
        <v>80</v>
      </c>
      <c r="C171" s="45">
        <f>VLOOKUP(A171,[1]Membership!$A$3:$BE$524,57,FALSE)</f>
        <v>618</v>
      </c>
      <c r="D171" s="46">
        <f>VLOOKUP(A171,'[1]Geo Area'!$B$1:$G$422,6,FALSE)</f>
        <v>133.528223538047</v>
      </c>
      <c r="E171" s="46">
        <f t="shared" si="36"/>
        <v>4.6282350174748599</v>
      </c>
      <c r="F171" s="47">
        <f t="shared" si="38"/>
        <v>1</v>
      </c>
      <c r="G171" s="26">
        <f t="shared" si="39"/>
        <v>247200</v>
      </c>
      <c r="H171" s="45">
        <f t="shared" si="37"/>
        <v>618</v>
      </c>
      <c r="I171" s="47">
        <f t="shared" si="40"/>
        <v>0</v>
      </c>
      <c r="J171" s="26">
        <f t="shared" si="41"/>
        <v>0</v>
      </c>
      <c r="K171" s="45">
        <f t="shared" si="42"/>
        <v>0</v>
      </c>
      <c r="L171" s="47">
        <f t="shared" si="43"/>
        <v>1</v>
      </c>
      <c r="M171" s="26">
        <f t="shared" si="43"/>
        <v>247200</v>
      </c>
      <c r="N171" s="47">
        <f t="shared" si="43"/>
        <v>618</v>
      </c>
      <c r="O171" s="48">
        <f>VLOOKUP($A171,'[1]11.1.2022 for 2023-24 stop gap'!$A$3:$K$424,11,FALSE)</f>
        <v>0</v>
      </c>
      <c r="P171" s="47">
        <f t="shared" si="44"/>
        <v>0</v>
      </c>
      <c r="Q171" s="26">
        <f t="shared" si="45"/>
        <v>0</v>
      </c>
      <c r="R171" s="45">
        <f t="shared" si="46"/>
        <v>0</v>
      </c>
      <c r="S171" s="26">
        <f t="shared" si="47"/>
        <v>247200</v>
      </c>
      <c r="T171" s="43">
        <f t="shared" si="48"/>
        <v>247032</v>
      </c>
      <c r="U171" s="43">
        <f t="shared" si="49"/>
        <v>247032</v>
      </c>
      <c r="V171" s="43">
        <f t="shared" si="50"/>
        <v>234680</v>
      </c>
      <c r="W171" s="43">
        <f t="shared" si="51"/>
        <v>12352</v>
      </c>
      <c r="X171" s="26">
        <f t="shared" si="52"/>
        <v>247032</v>
      </c>
      <c r="Y171" s="26">
        <f t="shared" si="53"/>
        <v>0</v>
      </c>
    </row>
    <row r="172" spans="1:25" x14ac:dyDescent="0.35">
      <c r="A172" s="23">
        <v>2646</v>
      </c>
      <c r="B172" s="44" t="s">
        <v>81</v>
      </c>
      <c r="C172" s="45">
        <f>VLOOKUP(A172,[1]Membership!$A$3:$BE$524,57,FALSE)</f>
        <v>712</v>
      </c>
      <c r="D172" s="46">
        <f>VLOOKUP(A172,'[1]Geo Area'!$B$1:$G$422,6,FALSE)</f>
        <v>164.69951739750601</v>
      </c>
      <c r="E172" s="46">
        <f t="shared" si="36"/>
        <v>4.3230242034138566</v>
      </c>
      <c r="F172" s="47">
        <f t="shared" si="38"/>
        <v>1</v>
      </c>
      <c r="G172" s="26">
        <f t="shared" si="39"/>
        <v>284800</v>
      </c>
      <c r="H172" s="45">
        <f t="shared" si="37"/>
        <v>712</v>
      </c>
      <c r="I172" s="47">
        <f t="shared" si="40"/>
        <v>0</v>
      </c>
      <c r="J172" s="26">
        <f t="shared" si="41"/>
        <v>0</v>
      </c>
      <c r="K172" s="45">
        <f t="shared" si="42"/>
        <v>0</v>
      </c>
      <c r="L172" s="47">
        <f t="shared" si="43"/>
        <v>1</v>
      </c>
      <c r="M172" s="26">
        <f t="shared" si="43"/>
        <v>284800</v>
      </c>
      <c r="N172" s="47">
        <f t="shared" si="43"/>
        <v>712</v>
      </c>
      <c r="O172" s="48">
        <f>VLOOKUP($A172,'[1]11.1.2022 for 2023-24 stop gap'!$A$3:$K$424,11,FALSE)</f>
        <v>0</v>
      </c>
      <c r="P172" s="47">
        <f t="shared" si="44"/>
        <v>0</v>
      </c>
      <c r="Q172" s="26">
        <f t="shared" si="45"/>
        <v>0</v>
      </c>
      <c r="R172" s="45">
        <f t="shared" si="46"/>
        <v>0</v>
      </c>
      <c r="S172" s="26">
        <f t="shared" si="47"/>
        <v>284800</v>
      </c>
      <c r="T172" s="43">
        <f t="shared" si="48"/>
        <v>284607</v>
      </c>
      <c r="U172" s="43">
        <f t="shared" si="49"/>
        <v>284607</v>
      </c>
      <c r="V172" s="43">
        <f t="shared" si="50"/>
        <v>270377</v>
      </c>
      <c r="W172" s="43">
        <f t="shared" si="51"/>
        <v>14230</v>
      </c>
      <c r="X172" s="26">
        <f t="shared" si="52"/>
        <v>284607</v>
      </c>
      <c r="Y172" s="26">
        <f t="shared" si="53"/>
        <v>0</v>
      </c>
    </row>
    <row r="173" spans="1:25" x14ac:dyDescent="0.35">
      <c r="A173" s="23">
        <v>2660</v>
      </c>
      <c r="B173" s="44" t="s">
        <v>82</v>
      </c>
      <c r="C173" s="45">
        <f>VLOOKUP(A173,[1]Membership!$A$3:$BE$524,57,FALSE)</f>
        <v>261</v>
      </c>
      <c r="D173" s="46">
        <f>VLOOKUP(A173,'[1]Geo Area'!$B$1:$G$422,6,FALSE)</f>
        <v>87.240560007862996</v>
      </c>
      <c r="E173" s="46">
        <f t="shared" si="36"/>
        <v>2.9917277006988039</v>
      </c>
      <c r="F173" s="47">
        <f t="shared" si="38"/>
        <v>1</v>
      </c>
      <c r="G173" s="26">
        <f t="shared" si="39"/>
        <v>104400</v>
      </c>
      <c r="H173" s="45">
        <f t="shared" si="37"/>
        <v>261</v>
      </c>
      <c r="I173" s="47">
        <f t="shared" si="40"/>
        <v>0</v>
      </c>
      <c r="J173" s="26">
        <f t="shared" si="41"/>
        <v>0</v>
      </c>
      <c r="K173" s="45">
        <f t="shared" si="42"/>
        <v>0</v>
      </c>
      <c r="L173" s="47">
        <f t="shared" si="43"/>
        <v>1</v>
      </c>
      <c r="M173" s="26">
        <f t="shared" si="43"/>
        <v>104400</v>
      </c>
      <c r="N173" s="47">
        <f t="shared" si="43"/>
        <v>261</v>
      </c>
      <c r="O173" s="48">
        <f>VLOOKUP($A173,'[1]11.1.2022 for 2023-24 stop gap'!$A$3:$K$424,11,FALSE)</f>
        <v>0</v>
      </c>
      <c r="P173" s="47">
        <f t="shared" si="44"/>
        <v>0</v>
      </c>
      <c r="Q173" s="26">
        <f t="shared" si="45"/>
        <v>0</v>
      </c>
      <c r="R173" s="45">
        <f t="shared" si="46"/>
        <v>0</v>
      </c>
      <c r="S173" s="26">
        <f t="shared" si="47"/>
        <v>104400</v>
      </c>
      <c r="T173" s="43">
        <f t="shared" si="48"/>
        <v>104329</v>
      </c>
      <c r="U173" s="43">
        <f t="shared" si="49"/>
        <v>104329</v>
      </c>
      <c r="V173" s="43">
        <f t="shared" si="50"/>
        <v>99113</v>
      </c>
      <c r="W173" s="43">
        <f t="shared" si="51"/>
        <v>5216</v>
      </c>
      <c r="X173" s="26">
        <f t="shared" si="52"/>
        <v>104329</v>
      </c>
      <c r="Y173" s="26">
        <f t="shared" si="53"/>
        <v>0</v>
      </c>
    </row>
    <row r="174" spans="1:25" x14ac:dyDescent="0.35">
      <c r="A174" s="23">
        <v>2695</v>
      </c>
      <c r="B174" s="44" t="s">
        <v>265</v>
      </c>
      <c r="C174" s="45">
        <f>VLOOKUP(A174,[1]Membership!$A$3:$BE$524,57,FALSE)</f>
        <v>9311</v>
      </c>
      <c r="D174" s="46">
        <f>VLOOKUP(A174,'[1]Geo Area'!$B$1:$G$422,6,FALSE)</f>
        <v>85.151158574893799</v>
      </c>
      <c r="E174" s="46">
        <f t="shared" si="36"/>
        <v>109.34672124056432</v>
      </c>
      <c r="F174" s="47">
        <f t="shared" si="38"/>
        <v>0</v>
      </c>
      <c r="G174" s="26">
        <f t="shared" si="39"/>
        <v>0</v>
      </c>
      <c r="H174" s="45">
        <f t="shared" si="37"/>
        <v>0</v>
      </c>
      <c r="I174" s="47">
        <f t="shared" si="40"/>
        <v>0</v>
      </c>
      <c r="J174" s="26">
        <f t="shared" si="41"/>
        <v>0</v>
      </c>
      <c r="K174" s="45">
        <f t="shared" si="42"/>
        <v>0</v>
      </c>
      <c r="L174" s="47">
        <f t="shared" si="43"/>
        <v>0</v>
      </c>
      <c r="M174" s="26">
        <f t="shared" si="43"/>
        <v>0</v>
      </c>
      <c r="N174" s="47">
        <f t="shared" si="43"/>
        <v>0</v>
      </c>
      <c r="O174" s="48">
        <f>VLOOKUP($A174,'[1]11.1.2022 for 2023-24 stop gap'!$A$3:$K$424,11,FALSE)</f>
        <v>0</v>
      </c>
      <c r="P174" s="47">
        <f t="shared" si="44"/>
        <v>0</v>
      </c>
      <c r="Q174" s="26">
        <f t="shared" si="45"/>
        <v>0</v>
      </c>
      <c r="R174" s="45">
        <f t="shared" si="46"/>
        <v>0</v>
      </c>
      <c r="S174" s="26">
        <f t="shared" si="47"/>
        <v>0</v>
      </c>
      <c r="T174" s="43">
        <f t="shared" si="48"/>
        <v>0</v>
      </c>
      <c r="U174" s="43">
        <f t="shared" si="49"/>
        <v>0</v>
      </c>
      <c r="V174" s="43">
        <f t="shared" si="50"/>
        <v>0</v>
      </c>
      <c r="W174" s="43">
        <f t="shared" si="51"/>
        <v>0</v>
      </c>
      <c r="X174" s="26">
        <f t="shared" si="52"/>
        <v>0</v>
      </c>
      <c r="Y174" s="26">
        <f t="shared" si="53"/>
        <v>0</v>
      </c>
    </row>
    <row r="175" spans="1:25" x14ac:dyDescent="0.35">
      <c r="A175" s="23">
        <v>2702</v>
      </c>
      <c r="B175" s="44" t="s">
        <v>266</v>
      </c>
      <c r="C175" s="45">
        <f>VLOOKUP(A175,[1]Membership!$A$3:$BE$524,57,FALSE)</f>
        <v>1691</v>
      </c>
      <c r="D175" s="46">
        <f>VLOOKUP(A175,'[1]Geo Area'!$B$1:$G$422,6,FALSE)</f>
        <v>106.003141950632</v>
      </c>
      <c r="E175" s="46">
        <f t="shared" si="36"/>
        <v>15.95235734415812</v>
      </c>
      <c r="F175" s="47">
        <f t="shared" si="38"/>
        <v>0</v>
      </c>
      <c r="G175" s="26">
        <f t="shared" si="39"/>
        <v>0</v>
      </c>
      <c r="H175" s="45">
        <f t="shared" si="37"/>
        <v>0</v>
      </c>
      <c r="I175" s="47">
        <f t="shared" si="40"/>
        <v>0</v>
      </c>
      <c r="J175" s="26">
        <f t="shared" si="41"/>
        <v>0</v>
      </c>
      <c r="K175" s="45">
        <f t="shared" si="42"/>
        <v>0</v>
      </c>
      <c r="L175" s="47">
        <f t="shared" si="43"/>
        <v>0</v>
      </c>
      <c r="M175" s="26">
        <f t="shared" si="43"/>
        <v>0</v>
      </c>
      <c r="N175" s="47">
        <f t="shared" si="43"/>
        <v>0</v>
      </c>
      <c r="O175" s="48">
        <f>VLOOKUP($A175,'[1]11.1.2022 for 2023-24 stop gap'!$A$3:$K$424,11,FALSE)</f>
        <v>0</v>
      </c>
      <c r="P175" s="47">
        <f t="shared" si="44"/>
        <v>0</v>
      </c>
      <c r="Q175" s="26">
        <f t="shared" si="45"/>
        <v>0</v>
      </c>
      <c r="R175" s="45">
        <f t="shared" si="46"/>
        <v>0</v>
      </c>
      <c r="S175" s="26">
        <f t="shared" si="47"/>
        <v>0</v>
      </c>
      <c r="T175" s="43">
        <f t="shared" si="48"/>
        <v>0</v>
      </c>
      <c r="U175" s="43">
        <f t="shared" si="49"/>
        <v>0</v>
      </c>
      <c r="V175" s="43">
        <f t="shared" si="50"/>
        <v>0</v>
      </c>
      <c r="W175" s="43">
        <f t="shared" si="51"/>
        <v>0</v>
      </c>
      <c r="X175" s="26">
        <f t="shared" si="52"/>
        <v>0</v>
      </c>
      <c r="Y175" s="26">
        <f t="shared" si="53"/>
        <v>0</v>
      </c>
    </row>
    <row r="176" spans="1:25" x14ac:dyDescent="0.35">
      <c r="A176" s="23">
        <v>2730</v>
      </c>
      <c r="B176" s="44" t="s">
        <v>267</v>
      </c>
      <c r="C176" s="45">
        <f>VLOOKUP(A176,[1]Membership!$A$3:$BE$524,57,FALSE)</f>
        <v>688</v>
      </c>
      <c r="D176" s="46">
        <f>VLOOKUP(A176,'[1]Geo Area'!$B$1:$G$422,6,FALSE)</f>
        <v>42.575332322632498</v>
      </c>
      <c r="E176" s="46">
        <f t="shared" si="36"/>
        <v>16.15959200943848</v>
      </c>
      <c r="F176" s="47">
        <f t="shared" si="38"/>
        <v>0</v>
      </c>
      <c r="G176" s="26">
        <f t="shared" si="39"/>
        <v>0</v>
      </c>
      <c r="H176" s="45">
        <f t="shared" si="37"/>
        <v>0</v>
      </c>
      <c r="I176" s="47">
        <f t="shared" si="40"/>
        <v>0</v>
      </c>
      <c r="J176" s="26">
        <f t="shared" si="41"/>
        <v>0</v>
      </c>
      <c r="K176" s="45">
        <f t="shared" si="42"/>
        <v>0</v>
      </c>
      <c r="L176" s="47">
        <f t="shared" si="43"/>
        <v>0</v>
      </c>
      <c r="M176" s="26">
        <f t="shared" si="43"/>
        <v>0</v>
      </c>
      <c r="N176" s="47">
        <f t="shared" si="43"/>
        <v>0</v>
      </c>
      <c r="O176" s="48">
        <f>VLOOKUP($A176,'[1]11.1.2022 for 2023-24 stop gap'!$A$3:$K$424,11,FALSE)</f>
        <v>0</v>
      </c>
      <c r="P176" s="47">
        <f t="shared" si="44"/>
        <v>0</v>
      </c>
      <c r="Q176" s="26">
        <f t="shared" si="45"/>
        <v>0</v>
      </c>
      <c r="R176" s="45">
        <f t="shared" si="46"/>
        <v>0</v>
      </c>
      <c r="S176" s="26">
        <f t="shared" si="47"/>
        <v>0</v>
      </c>
      <c r="T176" s="43">
        <f t="shared" si="48"/>
        <v>0</v>
      </c>
      <c r="U176" s="43">
        <f t="shared" si="49"/>
        <v>0</v>
      </c>
      <c r="V176" s="43">
        <f t="shared" si="50"/>
        <v>0</v>
      </c>
      <c r="W176" s="43">
        <f t="shared" si="51"/>
        <v>0</v>
      </c>
      <c r="X176" s="26">
        <f t="shared" si="52"/>
        <v>0</v>
      </c>
      <c r="Y176" s="26">
        <f t="shared" si="53"/>
        <v>0</v>
      </c>
    </row>
    <row r="177" spans="1:25" x14ac:dyDescent="0.35">
      <c r="A177" s="23">
        <v>2737</v>
      </c>
      <c r="B177" s="44" t="s">
        <v>83</v>
      </c>
      <c r="C177" s="45">
        <f>VLOOKUP(A177,[1]Membership!$A$3:$BE$524,57,FALSE)</f>
        <v>239</v>
      </c>
      <c r="D177" s="46">
        <f>VLOOKUP(A177,'[1]Geo Area'!$B$1:$G$422,6,FALSE)</f>
        <v>57.067127102331902</v>
      </c>
      <c r="E177" s="46">
        <f t="shared" si="36"/>
        <v>4.1880503213597704</v>
      </c>
      <c r="F177" s="47">
        <f t="shared" si="38"/>
        <v>1</v>
      </c>
      <c r="G177" s="26">
        <f t="shared" si="39"/>
        <v>95600</v>
      </c>
      <c r="H177" s="45">
        <f t="shared" si="37"/>
        <v>239</v>
      </c>
      <c r="I177" s="47">
        <f t="shared" si="40"/>
        <v>0</v>
      </c>
      <c r="J177" s="26">
        <f t="shared" si="41"/>
        <v>0</v>
      </c>
      <c r="K177" s="45">
        <f t="shared" si="42"/>
        <v>0</v>
      </c>
      <c r="L177" s="47">
        <f t="shared" si="43"/>
        <v>1</v>
      </c>
      <c r="M177" s="26">
        <f t="shared" si="43"/>
        <v>95600</v>
      </c>
      <c r="N177" s="47">
        <f t="shared" si="43"/>
        <v>239</v>
      </c>
      <c r="O177" s="48">
        <f>VLOOKUP($A177,'[1]11.1.2022 for 2023-24 stop gap'!$A$3:$K$424,11,FALSE)</f>
        <v>0</v>
      </c>
      <c r="P177" s="47">
        <f t="shared" si="44"/>
        <v>0</v>
      </c>
      <c r="Q177" s="26">
        <f t="shared" si="45"/>
        <v>0</v>
      </c>
      <c r="R177" s="45">
        <f t="shared" si="46"/>
        <v>0</v>
      </c>
      <c r="S177" s="26">
        <f t="shared" si="47"/>
        <v>95600</v>
      </c>
      <c r="T177" s="43">
        <f t="shared" si="48"/>
        <v>95535</v>
      </c>
      <c r="U177" s="43">
        <f t="shared" si="49"/>
        <v>95535</v>
      </c>
      <c r="V177" s="43">
        <f t="shared" si="50"/>
        <v>90758</v>
      </c>
      <c r="W177" s="43">
        <f t="shared" si="51"/>
        <v>4777</v>
      </c>
      <c r="X177" s="26">
        <f t="shared" si="52"/>
        <v>95535</v>
      </c>
      <c r="Y177" s="26">
        <f t="shared" si="53"/>
        <v>0</v>
      </c>
    </row>
    <row r="178" spans="1:25" x14ac:dyDescent="0.35">
      <c r="A178" s="23">
        <v>2744</v>
      </c>
      <c r="B178" s="44" t="s">
        <v>84</v>
      </c>
      <c r="C178" s="45">
        <f>VLOOKUP(A178,[1]Membership!$A$3:$BE$524,57,FALSE)</f>
        <v>692</v>
      </c>
      <c r="D178" s="46">
        <f>VLOOKUP(A178,'[1]Geo Area'!$B$1:$G$422,6,FALSE)</f>
        <v>85.113563278088705</v>
      </c>
      <c r="E178" s="46">
        <f t="shared" si="36"/>
        <v>8.1303140574558199</v>
      </c>
      <c r="F178" s="47">
        <f t="shared" si="38"/>
        <v>1</v>
      </c>
      <c r="G178" s="26">
        <f t="shared" si="39"/>
        <v>276800</v>
      </c>
      <c r="H178" s="45">
        <f t="shared" si="37"/>
        <v>692</v>
      </c>
      <c r="I178" s="47">
        <f t="shared" si="40"/>
        <v>0</v>
      </c>
      <c r="J178" s="26">
        <f t="shared" si="41"/>
        <v>0</v>
      </c>
      <c r="K178" s="45">
        <f t="shared" si="42"/>
        <v>0</v>
      </c>
      <c r="L178" s="47">
        <f t="shared" si="43"/>
        <v>1</v>
      </c>
      <c r="M178" s="26">
        <f t="shared" si="43"/>
        <v>276800</v>
      </c>
      <c r="N178" s="47">
        <f t="shared" si="43"/>
        <v>692</v>
      </c>
      <c r="O178" s="48">
        <f>VLOOKUP($A178,'[1]11.1.2022 for 2023-24 stop gap'!$A$3:$K$424,11,FALSE)</f>
        <v>0</v>
      </c>
      <c r="P178" s="47">
        <f t="shared" si="44"/>
        <v>0</v>
      </c>
      <c r="Q178" s="26">
        <f t="shared" si="45"/>
        <v>0</v>
      </c>
      <c r="R178" s="45">
        <f t="shared" si="46"/>
        <v>0</v>
      </c>
      <c r="S178" s="26">
        <f t="shared" si="47"/>
        <v>276800</v>
      </c>
      <c r="T178" s="43">
        <f t="shared" si="48"/>
        <v>276612</v>
      </c>
      <c r="U178" s="43">
        <f t="shared" si="49"/>
        <v>276612</v>
      </c>
      <c r="V178" s="43">
        <f t="shared" si="50"/>
        <v>262781</v>
      </c>
      <c r="W178" s="43">
        <f t="shared" si="51"/>
        <v>13831</v>
      </c>
      <c r="X178" s="26">
        <f t="shared" si="52"/>
        <v>276612</v>
      </c>
      <c r="Y178" s="26">
        <f t="shared" si="53"/>
        <v>0</v>
      </c>
    </row>
    <row r="179" spans="1:25" x14ac:dyDescent="0.35">
      <c r="A179" s="23">
        <v>2758</v>
      </c>
      <c r="B179" s="44" t="s">
        <v>268</v>
      </c>
      <c r="C179" s="45">
        <f>VLOOKUP(A179,[1]Membership!$A$3:$BE$524,57,FALSE)</f>
        <v>4844</v>
      </c>
      <c r="D179" s="46">
        <f>VLOOKUP(A179,'[1]Geo Area'!$B$1:$G$422,6,FALSE)</f>
        <v>69.575949013357999</v>
      </c>
      <c r="E179" s="46">
        <f t="shared" si="36"/>
        <v>69.621759655337115</v>
      </c>
      <c r="F179" s="47">
        <f t="shared" si="38"/>
        <v>0</v>
      </c>
      <c r="G179" s="26">
        <f t="shared" si="39"/>
        <v>0</v>
      </c>
      <c r="H179" s="45">
        <f t="shared" si="37"/>
        <v>0</v>
      </c>
      <c r="I179" s="47">
        <f t="shared" si="40"/>
        <v>0</v>
      </c>
      <c r="J179" s="26">
        <f t="shared" si="41"/>
        <v>0</v>
      </c>
      <c r="K179" s="45">
        <f t="shared" si="42"/>
        <v>0</v>
      </c>
      <c r="L179" s="47">
        <f t="shared" si="43"/>
        <v>0</v>
      </c>
      <c r="M179" s="26">
        <f t="shared" si="43"/>
        <v>0</v>
      </c>
      <c r="N179" s="47">
        <f t="shared" si="43"/>
        <v>0</v>
      </c>
      <c r="O179" s="48">
        <f>VLOOKUP($A179,'[1]11.1.2022 for 2023-24 stop gap'!$A$3:$K$424,11,FALSE)</f>
        <v>0</v>
      </c>
      <c r="P179" s="47">
        <f t="shared" si="44"/>
        <v>0</v>
      </c>
      <c r="Q179" s="26">
        <f t="shared" si="45"/>
        <v>0</v>
      </c>
      <c r="R179" s="45">
        <f t="shared" si="46"/>
        <v>0</v>
      </c>
      <c r="S179" s="26">
        <f t="shared" si="47"/>
        <v>0</v>
      </c>
      <c r="T179" s="43">
        <f t="shared" si="48"/>
        <v>0</v>
      </c>
      <c r="U179" s="43">
        <f t="shared" si="49"/>
        <v>0</v>
      </c>
      <c r="V179" s="43">
        <f t="shared" si="50"/>
        <v>0</v>
      </c>
      <c r="W179" s="43">
        <f t="shared" si="51"/>
        <v>0</v>
      </c>
      <c r="X179" s="26">
        <f t="shared" si="52"/>
        <v>0</v>
      </c>
      <c r="Y179" s="26">
        <f t="shared" si="53"/>
        <v>0</v>
      </c>
    </row>
    <row r="180" spans="1:25" x14ac:dyDescent="0.35">
      <c r="A180" s="23">
        <v>2793</v>
      </c>
      <c r="B180" s="44" t="s">
        <v>269</v>
      </c>
      <c r="C180" s="45">
        <f>VLOOKUP(A180,[1]Membership!$A$3:$BE$524,57,FALSE)</f>
        <v>19430</v>
      </c>
      <c r="D180" s="46">
        <f>VLOOKUP(A180,'[1]Geo Area'!$B$1:$G$422,6,FALSE)</f>
        <v>85.738538298632406</v>
      </c>
      <c r="E180" s="46">
        <f t="shared" si="36"/>
        <v>226.6192121484992</v>
      </c>
      <c r="F180" s="47">
        <f t="shared" si="38"/>
        <v>0</v>
      </c>
      <c r="G180" s="26">
        <f t="shared" si="39"/>
        <v>0</v>
      </c>
      <c r="H180" s="45">
        <f t="shared" si="37"/>
        <v>0</v>
      </c>
      <c r="I180" s="47">
        <f t="shared" si="40"/>
        <v>0</v>
      </c>
      <c r="J180" s="26">
        <f t="shared" si="41"/>
        <v>0</v>
      </c>
      <c r="K180" s="45">
        <f t="shared" si="42"/>
        <v>0</v>
      </c>
      <c r="L180" s="47">
        <f t="shared" si="43"/>
        <v>0</v>
      </c>
      <c r="M180" s="26">
        <f t="shared" si="43"/>
        <v>0</v>
      </c>
      <c r="N180" s="47">
        <f t="shared" si="43"/>
        <v>0</v>
      </c>
      <c r="O180" s="48">
        <f>VLOOKUP($A180,'[1]11.1.2022 for 2023-24 stop gap'!$A$3:$K$424,11,FALSE)</f>
        <v>0</v>
      </c>
      <c r="P180" s="47">
        <f t="shared" si="44"/>
        <v>0</v>
      </c>
      <c r="Q180" s="26">
        <f t="shared" si="45"/>
        <v>0</v>
      </c>
      <c r="R180" s="45">
        <f t="shared" si="46"/>
        <v>0</v>
      </c>
      <c r="S180" s="26">
        <f t="shared" si="47"/>
        <v>0</v>
      </c>
      <c r="T180" s="43">
        <f t="shared" si="48"/>
        <v>0</v>
      </c>
      <c r="U180" s="43">
        <f t="shared" si="49"/>
        <v>0</v>
      </c>
      <c r="V180" s="43">
        <f t="shared" si="50"/>
        <v>0</v>
      </c>
      <c r="W180" s="43">
        <f t="shared" si="51"/>
        <v>0</v>
      </c>
      <c r="X180" s="26">
        <f t="shared" si="52"/>
        <v>0</v>
      </c>
      <c r="Y180" s="26">
        <f t="shared" si="53"/>
        <v>0</v>
      </c>
    </row>
    <row r="181" spans="1:25" x14ac:dyDescent="0.35">
      <c r="A181" s="23">
        <v>2800</v>
      </c>
      <c r="B181" s="44" t="s">
        <v>270</v>
      </c>
      <c r="C181" s="45">
        <f>VLOOKUP(A181,[1]Membership!$A$3:$BE$524,57,FALSE)</f>
        <v>1821</v>
      </c>
      <c r="D181" s="46">
        <f>VLOOKUP(A181,'[1]Geo Area'!$B$1:$G$422,6,FALSE)</f>
        <v>141.21152848780801</v>
      </c>
      <c r="E181" s="46">
        <f t="shared" si="36"/>
        <v>12.895547690054373</v>
      </c>
      <c r="F181" s="47">
        <f t="shared" si="38"/>
        <v>0</v>
      </c>
      <c r="G181" s="26">
        <f t="shared" si="39"/>
        <v>0</v>
      </c>
      <c r="H181" s="45">
        <f t="shared" si="37"/>
        <v>0</v>
      </c>
      <c r="I181" s="47">
        <f t="shared" si="40"/>
        <v>0</v>
      </c>
      <c r="J181" s="26">
        <f t="shared" si="41"/>
        <v>0</v>
      </c>
      <c r="K181" s="45">
        <f t="shared" si="42"/>
        <v>0</v>
      </c>
      <c r="L181" s="47">
        <f t="shared" si="43"/>
        <v>0</v>
      </c>
      <c r="M181" s="26">
        <f t="shared" si="43"/>
        <v>0</v>
      </c>
      <c r="N181" s="47">
        <f t="shared" si="43"/>
        <v>0</v>
      </c>
      <c r="O181" s="48">
        <f>VLOOKUP($A181,'[1]11.1.2022 for 2023-24 stop gap'!$A$3:$K$424,11,FALSE)</f>
        <v>0</v>
      </c>
      <c r="P181" s="47">
        <f t="shared" si="44"/>
        <v>0</v>
      </c>
      <c r="Q181" s="26">
        <f t="shared" si="45"/>
        <v>0</v>
      </c>
      <c r="R181" s="45">
        <f t="shared" si="46"/>
        <v>0</v>
      </c>
      <c r="S181" s="26">
        <f t="shared" si="47"/>
        <v>0</v>
      </c>
      <c r="T181" s="43">
        <f t="shared" si="48"/>
        <v>0</v>
      </c>
      <c r="U181" s="43">
        <f t="shared" si="49"/>
        <v>0</v>
      </c>
      <c r="V181" s="43">
        <f t="shared" si="50"/>
        <v>0</v>
      </c>
      <c r="W181" s="43">
        <f t="shared" si="51"/>
        <v>0</v>
      </c>
      <c r="X181" s="26">
        <f t="shared" si="52"/>
        <v>0</v>
      </c>
      <c r="Y181" s="26">
        <f t="shared" si="53"/>
        <v>0</v>
      </c>
    </row>
    <row r="182" spans="1:25" x14ac:dyDescent="0.35">
      <c r="A182" s="23">
        <v>2814</v>
      </c>
      <c r="B182" s="44" t="s">
        <v>85</v>
      </c>
      <c r="C182" s="45">
        <f>VLOOKUP(A182,[1]Membership!$A$3:$BE$524,57,FALSE)</f>
        <v>928</v>
      </c>
      <c r="D182" s="46">
        <f>VLOOKUP(A182,'[1]Geo Area'!$B$1:$G$422,6,FALSE)</f>
        <v>129.17317163062799</v>
      </c>
      <c r="E182" s="46">
        <f t="shared" si="36"/>
        <v>7.1841543277548805</v>
      </c>
      <c r="F182" s="47">
        <f t="shared" si="38"/>
        <v>0</v>
      </c>
      <c r="G182" s="26">
        <f t="shared" si="39"/>
        <v>0</v>
      </c>
      <c r="H182" s="45">
        <f t="shared" si="37"/>
        <v>0</v>
      </c>
      <c r="I182" s="47">
        <f t="shared" si="40"/>
        <v>1</v>
      </c>
      <c r="J182" s="26">
        <f t="shared" si="41"/>
        <v>92800</v>
      </c>
      <c r="K182" s="45">
        <f t="shared" si="42"/>
        <v>928</v>
      </c>
      <c r="L182" s="47">
        <f t="shared" si="43"/>
        <v>1</v>
      </c>
      <c r="M182" s="26">
        <f t="shared" si="43"/>
        <v>92800</v>
      </c>
      <c r="N182" s="47">
        <f t="shared" si="43"/>
        <v>928</v>
      </c>
      <c r="O182" s="48">
        <f>VLOOKUP($A182,'[1]11.1.2022 for 2023-24 stop gap'!$A$3:$K$424,11,FALSE)</f>
        <v>95400</v>
      </c>
      <c r="P182" s="47">
        <f t="shared" si="44"/>
        <v>0</v>
      </c>
      <c r="Q182" s="26">
        <f t="shared" si="45"/>
        <v>0</v>
      </c>
      <c r="R182" s="45">
        <f t="shared" si="46"/>
        <v>0</v>
      </c>
      <c r="S182" s="26">
        <f t="shared" si="47"/>
        <v>92800</v>
      </c>
      <c r="T182" s="43">
        <f t="shared" si="48"/>
        <v>92737</v>
      </c>
      <c r="U182" s="43">
        <f t="shared" si="49"/>
        <v>92737</v>
      </c>
      <c r="V182" s="43">
        <f t="shared" si="50"/>
        <v>88100</v>
      </c>
      <c r="W182" s="43">
        <f t="shared" si="51"/>
        <v>4637</v>
      </c>
      <c r="X182" s="26">
        <f t="shared" si="52"/>
        <v>92737</v>
      </c>
      <c r="Y182" s="26">
        <f t="shared" si="53"/>
        <v>0</v>
      </c>
    </row>
    <row r="183" spans="1:25" x14ac:dyDescent="0.35">
      <c r="A183" s="23">
        <v>2828</v>
      </c>
      <c r="B183" s="44" t="s">
        <v>271</v>
      </c>
      <c r="C183" s="45">
        <f>VLOOKUP(A183,[1]Membership!$A$3:$BE$524,57,FALSE)</f>
        <v>1181</v>
      </c>
      <c r="D183" s="46">
        <f>VLOOKUP(A183,'[1]Geo Area'!$B$1:$G$422,6,FALSE)</f>
        <v>108.92001520209701</v>
      </c>
      <c r="E183" s="46">
        <f t="shared" si="36"/>
        <v>10.842818905310459</v>
      </c>
      <c r="F183" s="47">
        <f t="shared" si="38"/>
        <v>0</v>
      </c>
      <c r="G183" s="26">
        <f t="shared" si="39"/>
        <v>0</v>
      </c>
      <c r="H183" s="45">
        <f t="shared" si="37"/>
        <v>0</v>
      </c>
      <c r="I183" s="47">
        <f t="shared" si="40"/>
        <v>0</v>
      </c>
      <c r="J183" s="26">
        <f t="shared" si="41"/>
        <v>0</v>
      </c>
      <c r="K183" s="45">
        <f t="shared" si="42"/>
        <v>0</v>
      </c>
      <c r="L183" s="47">
        <f t="shared" si="43"/>
        <v>0</v>
      </c>
      <c r="M183" s="26">
        <f t="shared" si="43"/>
        <v>0</v>
      </c>
      <c r="N183" s="47">
        <f t="shared" si="43"/>
        <v>0</v>
      </c>
      <c r="O183" s="48">
        <f>VLOOKUP($A183,'[1]11.1.2022 for 2023-24 stop gap'!$A$3:$K$424,11,FALSE)</f>
        <v>0</v>
      </c>
      <c r="P183" s="47">
        <f t="shared" si="44"/>
        <v>0</v>
      </c>
      <c r="Q183" s="26">
        <f t="shared" si="45"/>
        <v>0</v>
      </c>
      <c r="R183" s="45">
        <f t="shared" si="46"/>
        <v>0</v>
      </c>
      <c r="S183" s="26">
        <f t="shared" si="47"/>
        <v>0</v>
      </c>
      <c r="T183" s="43">
        <f t="shared" si="48"/>
        <v>0</v>
      </c>
      <c r="U183" s="43">
        <f t="shared" si="49"/>
        <v>0</v>
      </c>
      <c r="V183" s="43">
        <f t="shared" si="50"/>
        <v>0</v>
      </c>
      <c r="W183" s="43">
        <f t="shared" si="51"/>
        <v>0</v>
      </c>
      <c r="X183" s="26">
        <f t="shared" si="52"/>
        <v>0</v>
      </c>
      <c r="Y183" s="26">
        <f t="shared" si="53"/>
        <v>0</v>
      </c>
    </row>
    <row r="184" spans="1:25" x14ac:dyDescent="0.35">
      <c r="A184" s="23">
        <v>2835</v>
      </c>
      <c r="B184" s="44" t="s">
        <v>272</v>
      </c>
      <c r="C184" s="45">
        <f>VLOOKUP(A184,[1]Membership!$A$3:$BE$524,57,FALSE)</f>
        <v>4712</v>
      </c>
      <c r="D184" s="46">
        <f>VLOOKUP(A184,'[1]Geo Area'!$B$1:$G$422,6,FALSE)</f>
        <v>13.4019850205765</v>
      </c>
      <c r="E184" s="46">
        <f t="shared" si="36"/>
        <v>351.58970799963691</v>
      </c>
      <c r="F184" s="47">
        <f t="shared" si="38"/>
        <v>0</v>
      </c>
      <c r="G184" s="26">
        <f t="shared" si="39"/>
        <v>0</v>
      </c>
      <c r="H184" s="45">
        <f t="shared" si="37"/>
        <v>0</v>
      </c>
      <c r="I184" s="47">
        <f t="shared" si="40"/>
        <v>0</v>
      </c>
      <c r="J184" s="26">
        <f t="shared" si="41"/>
        <v>0</v>
      </c>
      <c r="K184" s="45">
        <f t="shared" si="42"/>
        <v>0</v>
      </c>
      <c r="L184" s="47">
        <f t="shared" si="43"/>
        <v>0</v>
      </c>
      <c r="M184" s="26">
        <f t="shared" si="43"/>
        <v>0</v>
      </c>
      <c r="N184" s="47">
        <f t="shared" si="43"/>
        <v>0</v>
      </c>
      <c r="O184" s="48">
        <f>VLOOKUP($A184,'[1]11.1.2022 for 2023-24 stop gap'!$A$3:$K$424,11,FALSE)</f>
        <v>0</v>
      </c>
      <c r="P184" s="47">
        <f t="shared" si="44"/>
        <v>0</v>
      </c>
      <c r="Q184" s="26">
        <f t="shared" si="45"/>
        <v>0</v>
      </c>
      <c r="R184" s="45">
        <f t="shared" si="46"/>
        <v>0</v>
      </c>
      <c r="S184" s="26">
        <f t="shared" si="47"/>
        <v>0</v>
      </c>
      <c r="T184" s="43">
        <f t="shared" si="48"/>
        <v>0</v>
      </c>
      <c r="U184" s="43">
        <f t="shared" si="49"/>
        <v>0</v>
      </c>
      <c r="V184" s="43">
        <f t="shared" si="50"/>
        <v>0</v>
      </c>
      <c r="W184" s="43">
        <f t="shared" si="51"/>
        <v>0</v>
      </c>
      <c r="X184" s="26">
        <f t="shared" si="52"/>
        <v>0</v>
      </c>
      <c r="Y184" s="26">
        <f t="shared" si="53"/>
        <v>0</v>
      </c>
    </row>
    <row r="185" spans="1:25" x14ac:dyDescent="0.35">
      <c r="A185" s="23">
        <v>2842</v>
      </c>
      <c r="B185" s="44" t="s">
        <v>273</v>
      </c>
      <c r="C185" s="45">
        <f>VLOOKUP(A185,[1]Membership!$A$3:$BE$524,57,FALSE)</f>
        <v>457</v>
      </c>
      <c r="D185" s="46">
        <f>VLOOKUP(A185,'[1]Geo Area'!$B$1:$G$422,6,FALSE)</f>
        <v>10.6907658574368</v>
      </c>
      <c r="E185" s="46">
        <f t="shared" si="36"/>
        <v>42.747171352751856</v>
      </c>
      <c r="F185" s="47">
        <f t="shared" si="38"/>
        <v>0</v>
      </c>
      <c r="G185" s="26">
        <f t="shared" si="39"/>
        <v>0</v>
      </c>
      <c r="H185" s="45">
        <f t="shared" si="37"/>
        <v>0</v>
      </c>
      <c r="I185" s="47">
        <f t="shared" si="40"/>
        <v>0</v>
      </c>
      <c r="J185" s="26">
        <f t="shared" si="41"/>
        <v>0</v>
      </c>
      <c r="K185" s="45">
        <f t="shared" si="42"/>
        <v>0</v>
      </c>
      <c r="L185" s="47">
        <f t="shared" si="43"/>
        <v>0</v>
      </c>
      <c r="M185" s="26">
        <f t="shared" si="43"/>
        <v>0</v>
      </c>
      <c r="N185" s="47">
        <f t="shared" si="43"/>
        <v>0</v>
      </c>
      <c r="O185" s="48">
        <f>VLOOKUP($A185,'[1]11.1.2022 for 2023-24 stop gap'!$A$3:$K$424,11,FALSE)</f>
        <v>0</v>
      </c>
      <c r="P185" s="47">
        <f t="shared" si="44"/>
        <v>0</v>
      </c>
      <c r="Q185" s="26">
        <f t="shared" si="45"/>
        <v>0</v>
      </c>
      <c r="R185" s="45">
        <f t="shared" si="46"/>
        <v>0</v>
      </c>
      <c r="S185" s="26">
        <f t="shared" si="47"/>
        <v>0</v>
      </c>
      <c r="T185" s="43">
        <f t="shared" si="48"/>
        <v>0</v>
      </c>
      <c r="U185" s="43">
        <f t="shared" si="49"/>
        <v>0</v>
      </c>
      <c r="V185" s="43">
        <f t="shared" si="50"/>
        <v>0</v>
      </c>
      <c r="W185" s="43">
        <f t="shared" si="51"/>
        <v>0</v>
      </c>
      <c r="X185" s="26">
        <f t="shared" si="52"/>
        <v>0</v>
      </c>
      <c r="Y185" s="26">
        <f t="shared" si="53"/>
        <v>0</v>
      </c>
    </row>
    <row r="186" spans="1:25" x14ac:dyDescent="0.35">
      <c r="A186" s="23">
        <v>2849</v>
      </c>
      <c r="B186" s="44" t="s">
        <v>428</v>
      </c>
      <c r="C186" s="45">
        <f>VLOOKUP(A186,[1]Membership!$A$3:$BE$524,57,FALSE)</f>
        <v>5972</v>
      </c>
      <c r="D186" s="46">
        <f>VLOOKUP(A186,'[1]Geo Area'!$B$1:$G$422,6,FALSE)</f>
        <v>96.3138128742319</v>
      </c>
      <c r="E186" s="46">
        <f t="shared" si="36"/>
        <v>62.005644068918052</v>
      </c>
      <c r="F186" s="47">
        <f t="shared" si="38"/>
        <v>0</v>
      </c>
      <c r="G186" s="26">
        <f t="shared" si="39"/>
        <v>0</v>
      </c>
      <c r="H186" s="45">
        <f t="shared" si="37"/>
        <v>0</v>
      </c>
      <c r="I186" s="47">
        <f t="shared" si="40"/>
        <v>0</v>
      </c>
      <c r="J186" s="26">
        <f t="shared" si="41"/>
        <v>0</v>
      </c>
      <c r="K186" s="45">
        <f t="shared" si="42"/>
        <v>0</v>
      </c>
      <c r="L186" s="47">
        <f t="shared" si="43"/>
        <v>0</v>
      </c>
      <c r="M186" s="26">
        <f t="shared" si="43"/>
        <v>0</v>
      </c>
      <c r="N186" s="47">
        <f t="shared" si="43"/>
        <v>0</v>
      </c>
      <c r="O186" s="48">
        <f>VLOOKUP($A186,'[1]11.1.2022 for 2023-24 stop gap'!$A$3:$K$424,11,FALSE)</f>
        <v>0</v>
      </c>
      <c r="P186" s="47">
        <f t="shared" si="44"/>
        <v>0</v>
      </c>
      <c r="Q186" s="26">
        <f t="shared" si="45"/>
        <v>0</v>
      </c>
      <c r="R186" s="45">
        <f t="shared" si="46"/>
        <v>0</v>
      </c>
      <c r="S186" s="26">
        <f t="shared" si="47"/>
        <v>0</v>
      </c>
      <c r="T186" s="43">
        <f t="shared" si="48"/>
        <v>0</v>
      </c>
      <c r="U186" s="43">
        <f t="shared" si="49"/>
        <v>0</v>
      </c>
      <c r="V186" s="43">
        <f t="shared" si="50"/>
        <v>0</v>
      </c>
      <c r="W186" s="43">
        <f t="shared" si="51"/>
        <v>0</v>
      </c>
      <c r="X186" s="26">
        <f t="shared" si="52"/>
        <v>0</v>
      </c>
      <c r="Y186" s="26">
        <f t="shared" si="53"/>
        <v>0</v>
      </c>
    </row>
    <row r="187" spans="1:25" x14ac:dyDescent="0.35">
      <c r="A187" s="65">
        <v>2856</v>
      </c>
      <c r="B187" s="66" t="s">
        <v>86</v>
      </c>
      <c r="C187" s="67">
        <f>VLOOKUP(A187,[1]Membership!$A$3:$BE$524,57,FALSE)</f>
        <v>717</v>
      </c>
      <c r="D187" s="68">
        <f>VLOOKUP(A187,'[1]Geo Area'!$B$1:$G$422,6,FALSE)</f>
        <v>109.380465921397</v>
      </c>
      <c r="E187" s="68">
        <f t="shared" si="36"/>
        <v>6.5551009859041063</v>
      </c>
      <c r="F187" s="69">
        <f t="shared" si="38"/>
        <v>1</v>
      </c>
      <c r="G187" s="70">
        <f t="shared" si="39"/>
        <v>286800</v>
      </c>
      <c r="H187" s="67">
        <f t="shared" si="37"/>
        <v>717</v>
      </c>
      <c r="I187" s="69">
        <f t="shared" si="40"/>
        <v>0</v>
      </c>
      <c r="J187" s="70">
        <f t="shared" si="41"/>
        <v>0</v>
      </c>
      <c r="K187" s="67">
        <f t="shared" si="42"/>
        <v>0</v>
      </c>
      <c r="L187" s="69">
        <f t="shared" si="43"/>
        <v>1</v>
      </c>
      <c r="M187" s="70">
        <f t="shared" si="43"/>
        <v>286800</v>
      </c>
      <c r="N187" s="69">
        <f t="shared" si="43"/>
        <v>717</v>
      </c>
      <c r="O187" s="71">
        <f>VLOOKUP($A187,'[1]11.1.2022 for 2023-24 stop gap'!$A$3:$K$424,11,FALSE)</f>
        <v>74800</v>
      </c>
      <c r="P187" s="69">
        <f t="shared" si="44"/>
        <v>0</v>
      </c>
      <c r="Q187" s="70">
        <f t="shared" si="45"/>
        <v>0</v>
      </c>
      <c r="R187" s="67">
        <f t="shared" si="46"/>
        <v>0</v>
      </c>
      <c r="S187" s="70">
        <f t="shared" si="47"/>
        <v>286800</v>
      </c>
      <c r="T187" s="72">
        <f t="shared" si="48"/>
        <v>286605</v>
      </c>
      <c r="U187" s="72">
        <f t="shared" si="49"/>
        <v>286605</v>
      </c>
      <c r="V187" s="72">
        <f t="shared" si="50"/>
        <v>272275</v>
      </c>
      <c r="W187" s="72">
        <f t="shared" si="51"/>
        <v>14330</v>
      </c>
      <c r="X187" s="70">
        <f t="shared" si="52"/>
        <v>286605</v>
      </c>
      <c r="Y187" s="70">
        <f t="shared" si="53"/>
        <v>0</v>
      </c>
    </row>
    <row r="188" spans="1:25" x14ac:dyDescent="0.35">
      <c r="A188" s="23">
        <v>2863</v>
      </c>
      <c r="B188" s="44" t="s">
        <v>429</v>
      </c>
      <c r="C188" s="45">
        <f>VLOOKUP(A188,[1]Membership!$A$3:$BE$524,57,FALSE)</f>
        <v>246</v>
      </c>
      <c r="D188" s="46">
        <f>VLOOKUP(A188,'[1]Geo Area'!$B$1:$G$422,6,FALSE)</f>
        <v>71.041461899833905</v>
      </c>
      <c r="E188" s="46">
        <f t="shared" si="36"/>
        <v>3.4627665791401054</v>
      </c>
      <c r="F188" s="47">
        <f t="shared" si="38"/>
        <v>1</v>
      </c>
      <c r="G188" s="26">
        <f t="shared" si="39"/>
        <v>98400</v>
      </c>
      <c r="H188" s="45">
        <f t="shared" si="37"/>
        <v>246</v>
      </c>
      <c r="I188" s="47">
        <f t="shared" si="40"/>
        <v>0</v>
      </c>
      <c r="J188" s="26">
        <f t="shared" si="41"/>
        <v>0</v>
      </c>
      <c r="K188" s="45">
        <f t="shared" si="42"/>
        <v>0</v>
      </c>
      <c r="L188" s="47">
        <f t="shared" si="43"/>
        <v>1</v>
      </c>
      <c r="M188" s="26">
        <f t="shared" si="43"/>
        <v>98400</v>
      </c>
      <c r="N188" s="47">
        <f t="shared" si="43"/>
        <v>246</v>
      </c>
      <c r="O188" s="48">
        <f>VLOOKUP($A188,'[1]11.1.2022 for 2023-24 stop gap'!$A$3:$K$424,11,FALSE)</f>
        <v>0</v>
      </c>
      <c r="P188" s="47">
        <f t="shared" si="44"/>
        <v>0</v>
      </c>
      <c r="Q188" s="26">
        <f t="shared" si="45"/>
        <v>0</v>
      </c>
      <c r="R188" s="45">
        <f t="shared" si="46"/>
        <v>0</v>
      </c>
      <c r="S188" s="26">
        <f t="shared" si="47"/>
        <v>98400</v>
      </c>
      <c r="T188" s="43">
        <f t="shared" si="48"/>
        <v>98333</v>
      </c>
      <c r="U188" s="43">
        <f t="shared" si="49"/>
        <v>98333</v>
      </c>
      <c r="V188" s="43">
        <f t="shared" si="50"/>
        <v>93416</v>
      </c>
      <c r="W188" s="43">
        <f t="shared" si="51"/>
        <v>4917</v>
      </c>
      <c r="X188" s="26">
        <f t="shared" si="52"/>
        <v>98333</v>
      </c>
      <c r="Y188" s="26">
        <f t="shared" si="53"/>
        <v>0</v>
      </c>
    </row>
    <row r="189" spans="1:25" x14ac:dyDescent="0.35">
      <c r="A189" s="23">
        <v>2884</v>
      </c>
      <c r="B189" s="44" t="s">
        <v>430</v>
      </c>
      <c r="C189" s="45">
        <f>VLOOKUP(A189,[1]Membership!$A$3:$BE$524,57,FALSE)</f>
        <v>1288</v>
      </c>
      <c r="D189" s="46">
        <f>VLOOKUP(A189,'[1]Geo Area'!$B$1:$G$422,6,FALSE)</f>
        <v>95.874632707746699</v>
      </c>
      <c r="E189" s="46">
        <f t="shared" si="36"/>
        <v>13.434210527055601</v>
      </c>
      <c r="F189" s="47">
        <f t="shared" si="38"/>
        <v>0</v>
      </c>
      <c r="G189" s="26">
        <f t="shared" si="39"/>
        <v>0</v>
      </c>
      <c r="H189" s="45">
        <f t="shared" si="37"/>
        <v>0</v>
      </c>
      <c r="I189" s="47">
        <f t="shared" si="40"/>
        <v>0</v>
      </c>
      <c r="J189" s="26">
        <f t="shared" si="41"/>
        <v>0</v>
      </c>
      <c r="K189" s="45">
        <f t="shared" si="42"/>
        <v>0</v>
      </c>
      <c r="L189" s="47">
        <f t="shared" si="43"/>
        <v>0</v>
      </c>
      <c r="M189" s="26">
        <f t="shared" si="43"/>
        <v>0</v>
      </c>
      <c r="N189" s="47">
        <f t="shared" si="43"/>
        <v>0</v>
      </c>
      <c r="O189" s="48">
        <f>VLOOKUP($A189,'[1]11.1.2022 for 2023-24 stop gap'!$A$3:$K$424,11,FALSE)</f>
        <v>0</v>
      </c>
      <c r="P189" s="47">
        <f t="shared" si="44"/>
        <v>0</v>
      </c>
      <c r="Q189" s="26">
        <f t="shared" si="45"/>
        <v>0</v>
      </c>
      <c r="R189" s="45">
        <f t="shared" si="46"/>
        <v>0</v>
      </c>
      <c r="S189" s="26">
        <f t="shared" si="47"/>
        <v>0</v>
      </c>
      <c r="T189" s="43">
        <f t="shared" si="48"/>
        <v>0</v>
      </c>
      <c r="U189" s="43">
        <f t="shared" si="49"/>
        <v>0</v>
      </c>
      <c r="V189" s="43">
        <f t="shared" si="50"/>
        <v>0</v>
      </c>
      <c r="W189" s="43">
        <f t="shared" si="51"/>
        <v>0</v>
      </c>
      <c r="X189" s="26">
        <f t="shared" si="52"/>
        <v>0</v>
      </c>
      <c r="Y189" s="26">
        <f t="shared" si="53"/>
        <v>0</v>
      </c>
    </row>
    <row r="190" spans="1:25" x14ac:dyDescent="0.35">
      <c r="A190" s="23">
        <v>2885</v>
      </c>
      <c r="B190" s="44" t="s">
        <v>274</v>
      </c>
      <c r="C190" s="45">
        <f>VLOOKUP(A190,[1]Membership!$A$3:$BE$524,57,FALSE)</f>
        <v>1733</v>
      </c>
      <c r="D190" s="46">
        <f>VLOOKUP(A190,'[1]Geo Area'!$B$1:$G$422,6,FALSE)</f>
        <v>56.017172637409601</v>
      </c>
      <c r="E190" s="46">
        <f t="shared" si="36"/>
        <v>30.936941627122774</v>
      </c>
      <c r="F190" s="47">
        <f t="shared" si="38"/>
        <v>0</v>
      </c>
      <c r="G190" s="26">
        <f t="shared" si="39"/>
        <v>0</v>
      </c>
      <c r="H190" s="45">
        <f t="shared" si="37"/>
        <v>0</v>
      </c>
      <c r="I190" s="47">
        <f t="shared" si="40"/>
        <v>0</v>
      </c>
      <c r="J190" s="26">
        <f t="shared" si="41"/>
        <v>0</v>
      </c>
      <c r="K190" s="45">
        <f t="shared" si="42"/>
        <v>0</v>
      </c>
      <c r="L190" s="47">
        <f t="shared" si="43"/>
        <v>0</v>
      </c>
      <c r="M190" s="26">
        <f t="shared" si="43"/>
        <v>0</v>
      </c>
      <c r="N190" s="47">
        <f t="shared" si="43"/>
        <v>0</v>
      </c>
      <c r="O190" s="48">
        <f>VLOOKUP($A190,'[1]11.1.2022 for 2023-24 stop gap'!$A$3:$K$424,11,FALSE)</f>
        <v>0</v>
      </c>
      <c r="P190" s="47">
        <f t="shared" si="44"/>
        <v>0</v>
      </c>
      <c r="Q190" s="26">
        <f t="shared" si="45"/>
        <v>0</v>
      </c>
      <c r="R190" s="45">
        <f t="shared" si="46"/>
        <v>0</v>
      </c>
      <c r="S190" s="26">
        <f t="shared" si="47"/>
        <v>0</v>
      </c>
      <c r="T190" s="43">
        <f t="shared" si="48"/>
        <v>0</v>
      </c>
      <c r="U190" s="43">
        <f t="shared" si="49"/>
        <v>0</v>
      </c>
      <c r="V190" s="43">
        <f t="shared" si="50"/>
        <v>0</v>
      </c>
      <c r="W190" s="43">
        <f t="shared" si="51"/>
        <v>0</v>
      </c>
      <c r="X190" s="26">
        <f t="shared" si="52"/>
        <v>0</v>
      </c>
      <c r="Y190" s="26">
        <f t="shared" si="53"/>
        <v>0</v>
      </c>
    </row>
    <row r="191" spans="1:25" x14ac:dyDescent="0.35">
      <c r="A191" s="23">
        <v>2891</v>
      </c>
      <c r="B191" s="44" t="s">
        <v>87</v>
      </c>
      <c r="C191" s="45">
        <f>VLOOKUP(A191,[1]Membership!$A$3:$BE$524,57,FALSE)</f>
        <v>276</v>
      </c>
      <c r="D191" s="46">
        <f>VLOOKUP(A191,'[1]Geo Area'!$B$1:$G$422,6,FALSE)</f>
        <v>181.29869219853401</v>
      </c>
      <c r="E191" s="46">
        <f t="shared" si="36"/>
        <v>1.5223496466138973</v>
      </c>
      <c r="F191" s="47">
        <f t="shared" si="38"/>
        <v>1</v>
      </c>
      <c r="G191" s="26">
        <f t="shared" si="39"/>
        <v>110400</v>
      </c>
      <c r="H191" s="45">
        <f t="shared" si="37"/>
        <v>276</v>
      </c>
      <c r="I191" s="47">
        <f t="shared" si="40"/>
        <v>0</v>
      </c>
      <c r="J191" s="26">
        <f t="shared" si="41"/>
        <v>0</v>
      </c>
      <c r="K191" s="45">
        <f t="shared" si="42"/>
        <v>0</v>
      </c>
      <c r="L191" s="47">
        <f t="shared" si="43"/>
        <v>1</v>
      </c>
      <c r="M191" s="26">
        <f t="shared" si="43"/>
        <v>110400</v>
      </c>
      <c r="N191" s="47">
        <f t="shared" si="43"/>
        <v>276</v>
      </c>
      <c r="O191" s="48">
        <f>VLOOKUP($A191,'[1]11.1.2022 for 2023-24 stop gap'!$A$3:$K$424,11,FALSE)</f>
        <v>0</v>
      </c>
      <c r="P191" s="47">
        <f t="shared" si="44"/>
        <v>0</v>
      </c>
      <c r="Q191" s="26">
        <f t="shared" si="45"/>
        <v>0</v>
      </c>
      <c r="R191" s="45">
        <f t="shared" si="46"/>
        <v>0</v>
      </c>
      <c r="S191" s="26">
        <f t="shared" si="47"/>
        <v>110400</v>
      </c>
      <c r="T191" s="43">
        <f t="shared" si="48"/>
        <v>110325</v>
      </c>
      <c r="U191" s="43">
        <f t="shared" si="49"/>
        <v>110325</v>
      </c>
      <c r="V191" s="43">
        <f t="shared" si="50"/>
        <v>104809</v>
      </c>
      <c r="W191" s="43">
        <f t="shared" si="51"/>
        <v>5516</v>
      </c>
      <c r="X191" s="26">
        <f t="shared" si="52"/>
        <v>110325</v>
      </c>
      <c r="Y191" s="26">
        <f t="shared" si="53"/>
        <v>0</v>
      </c>
    </row>
    <row r="192" spans="1:25" x14ac:dyDescent="0.35">
      <c r="A192" s="23">
        <v>2898</v>
      </c>
      <c r="B192" s="44" t="s">
        <v>275</v>
      </c>
      <c r="C192" s="45">
        <f>VLOOKUP(A192,[1]Membership!$A$3:$BE$524,57,FALSE)</f>
        <v>1553</v>
      </c>
      <c r="D192" s="46">
        <f>VLOOKUP(A192,'[1]Geo Area'!$B$1:$G$422,6,FALSE)</f>
        <v>77.751509930410705</v>
      </c>
      <c r="E192" s="46">
        <f t="shared" si="36"/>
        <v>19.973888627886055</v>
      </c>
      <c r="F192" s="47">
        <f t="shared" si="38"/>
        <v>0</v>
      </c>
      <c r="G192" s="26">
        <f t="shared" si="39"/>
        <v>0</v>
      </c>
      <c r="H192" s="45">
        <f t="shared" si="37"/>
        <v>0</v>
      </c>
      <c r="I192" s="47">
        <f t="shared" si="40"/>
        <v>0</v>
      </c>
      <c r="J192" s="26">
        <f t="shared" si="41"/>
        <v>0</v>
      </c>
      <c r="K192" s="45">
        <f t="shared" si="42"/>
        <v>0</v>
      </c>
      <c r="L192" s="47">
        <f t="shared" si="43"/>
        <v>0</v>
      </c>
      <c r="M192" s="26">
        <f t="shared" si="43"/>
        <v>0</v>
      </c>
      <c r="N192" s="47">
        <f t="shared" si="43"/>
        <v>0</v>
      </c>
      <c r="O192" s="48">
        <f>VLOOKUP($A192,'[1]11.1.2022 for 2023-24 stop gap'!$A$3:$K$424,11,FALSE)</f>
        <v>0</v>
      </c>
      <c r="P192" s="47">
        <f t="shared" si="44"/>
        <v>0</v>
      </c>
      <c r="Q192" s="26">
        <f t="shared" si="45"/>
        <v>0</v>
      </c>
      <c r="R192" s="45">
        <f t="shared" si="46"/>
        <v>0</v>
      </c>
      <c r="S192" s="26">
        <f t="shared" si="47"/>
        <v>0</v>
      </c>
      <c r="T192" s="43">
        <f t="shared" si="48"/>
        <v>0</v>
      </c>
      <c r="U192" s="43">
        <f t="shared" si="49"/>
        <v>0</v>
      </c>
      <c r="V192" s="43">
        <f t="shared" si="50"/>
        <v>0</v>
      </c>
      <c r="W192" s="43">
        <f t="shared" si="51"/>
        <v>0</v>
      </c>
      <c r="X192" s="26">
        <f t="shared" si="52"/>
        <v>0</v>
      </c>
      <c r="Y192" s="26">
        <f t="shared" si="53"/>
        <v>0</v>
      </c>
    </row>
    <row r="193" spans="1:25" x14ac:dyDescent="0.35">
      <c r="A193" s="49">
        <v>2912</v>
      </c>
      <c r="B193" s="50" t="s">
        <v>88</v>
      </c>
      <c r="C193" s="51">
        <f>VLOOKUP(A193,[1]Membership!$A$3:$BE$524,57,FALSE)</f>
        <v>1021</v>
      </c>
      <c r="D193" s="52">
        <f>VLOOKUP(A193,'[1]Geo Area'!$B$1:$G$422,6,FALSE)</f>
        <v>145.78247378370199</v>
      </c>
      <c r="E193" s="52">
        <f t="shared" si="36"/>
        <v>7.0035853659258214</v>
      </c>
      <c r="F193" s="53">
        <f t="shared" si="38"/>
        <v>0</v>
      </c>
      <c r="G193" s="54">
        <f t="shared" si="39"/>
        <v>0</v>
      </c>
      <c r="H193" s="51">
        <f t="shared" si="37"/>
        <v>0</v>
      </c>
      <c r="I193" s="53">
        <f t="shared" si="40"/>
        <v>0</v>
      </c>
      <c r="J193" s="54">
        <f t="shared" si="41"/>
        <v>0</v>
      </c>
      <c r="K193" s="51">
        <f t="shared" si="42"/>
        <v>0</v>
      </c>
      <c r="L193" s="53">
        <f t="shared" si="43"/>
        <v>0</v>
      </c>
      <c r="M193" s="54">
        <f t="shared" si="43"/>
        <v>0</v>
      </c>
      <c r="N193" s="53">
        <f t="shared" si="43"/>
        <v>0</v>
      </c>
      <c r="O193" s="55">
        <f>VLOOKUP($A193,'[1]11.1.2022 for 2023-24 stop gap'!$A$3:$K$424,11,FALSE)</f>
        <v>0</v>
      </c>
      <c r="P193" s="53">
        <f t="shared" si="44"/>
        <v>0</v>
      </c>
      <c r="Q193" s="54">
        <f t="shared" si="45"/>
        <v>0</v>
      </c>
      <c r="R193" s="51">
        <f t="shared" si="46"/>
        <v>0</v>
      </c>
      <c r="S193" s="54">
        <f t="shared" si="47"/>
        <v>0</v>
      </c>
      <c r="T193" s="56">
        <f t="shared" si="48"/>
        <v>0</v>
      </c>
      <c r="U193" s="56">
        <f t="shared" si="49"/>
        <v>0</v>
      </c>
      <c r="V193" s="56">
        <f t="shared" si="50"/>
        <v>0</v>
      </c>
      <c r="W193" s="56">
        <f t="shared" si="51"/>
        <v>0</v>
      </c>
      <c r="X193" s="54">
        <f t="shared" si="52"/>
        <v>0</v>
      </c>
      <c r="Y193" s="54">
        <f t="shared" si="53"/>
        <v>0</v>
      </c>
    </row>
    <row r="194" spans="1:25" x14ac:dyDescent="0.35">
      <c r="A194" s="23">
        <v>2940</v>
      </c>
      <c r="B194" s="44" t="s">
        <v>89</v>
      </c>
      <c r="C194" s="45">
        <f>VLOOKUP(A194,[1]Membership!$A$3:$BE$524,57,FALSE)</f>
        <v>250</v>
      </c>
      <c r="D194" s="46">
        <f>VLOOKUP(A194,'[1]Geo Area'!$B$1:$G$422,6,FALSE)</f>
        <v>242.86758727717199</v>
      </c>
      <c r="E194" s="46">
        <f t="shared" si="36"/>
        <v>1.0293674952791794</v>
      </c>
      <c r="F194" s="47">
        <f t="shared" si="38"/>
        <v>1</v>
      </c>
      <c r="G194" s="26">
        <f t="shared" si="39"/>
        <v>100000</v>
      </c>
      <c r="H194" s="45">
        <f t="shared" si="37"/>
        <v>250</v>
      </c>
      <c r="I194" s="47">
        <f t="shared" si="40"/>
        <v>0</v>
      </c>
      <c r="J194" s="26">
        <f t="shared" si="41"/>
        <v>0</v>
      </c>
      <c r="K194" s="45">
        <f t="shared" si="42"/>
        <v>0</v>
      </c>
      <c r="L194" s="47">
        <f t="shared" si="43"/>
        <v>1</v>
      </c>
      <c r="M194" s="26">
        <f t="shared" si="43"/>
        <v>100000</v>
      </c>
      <c r="N194" s="47">
        <f t="shared" si="43"/>
        <v>250</v>
      </c>
      <c r="O194" s="48">
        <f>VLOOKUP($A194,'[1]11.1.2022 for 2023-24 stop gap'!$A$3:$K$424,11,FALSE)</f>
        <v>0</v>
      </c>
      <c r="P194" s="47">
        <f t="shared" si="44"/>
        <v>0</v>
      </c>
      <c r="Q194" s="26">
        <f t="shared" si="45"/>
        <v>0</v>
      </c>
      <c r="R194" s="45">
        <f t="shared" si="46"/>
        <v>0</v>
      </c>
      <c r="S194" s="26">
        <f t="shared" si="47"/>
        <v>100000</v>
      </c>
      <c r="T194" s="43">
        <f t="shared" si="48"/>
        <v>99932</v>
      </c>
      <c r="U194" s="43">
        <f t="shared" si="49"/>
        <v>99932</v>
      </c>
      <c r="V194" s="43">
        <f t="shared" si="50"/>
        <v>94935</v>
      </c>
      <c r="W194" s="43">
        <f t="shared" si="51"/>
        <v>4997</v>
      </c>
      <c r="X194" s="26">
        <f t="shared" si="52"/>
        <v>99932</v>
      </c>
      <c r="Y194" s="26">
        <f t="shared" si="53"/>
        <v>0</v>
      </c>
    </row>
    <row r="195" spans="1:25" x14ac:dyDescent="0.35">
      <c r="A195" s="23">
        <v>2961</v>
      </c>
      <c r="B195" s="44" t="s">
        <v>90</v>
      </c>
      <c r="C195" s="45">
        <f>VLOOKUP(A195,[1]Membership!$A$3:$BE$524,57,FALSE)</f>
        <v>411</v>
      </c>
      <c r="D195" s="46">
        <f>VLOOKUP(A195,'[1]Geo Area'!$B$1:$G$422,6,FALSE)</f>
        <v>86.829181338948203</v>
      </c>
      <c r="E195" s="46">
        <f t="shared" si="36"/>
        <v>4.7334317065090348</v>
      </c>
      <c r="F195" s="47">
        <f t="shared" si="38"/>
        <v>1</v>
      </c>
      <c r="G195" s="26">
        <f t="shared" si="39"/>
        <v>164400</v>
      </c>
      <c r="H195" s="45">
        <f t="shared" si="37"/>
        <v>411</v>
      </c>
      <c r="I195" s="47">
        <f t="shared" si="40"/>
        <v>0</v>
      </c>
      <c r="J195" s="26">
        <f t="shared" si="41"/>
        <v>0</v>
      </c>
      <c r="K195" s="45">
        <f t="shared" si="42"/>
        <v>0</v>
      </c>
      <c r="L195" s="47">
        <f t="shared" si="43"/>
        <v>1</v>
      </c>
      <c r="M195" s="26">
        <f t="shared" si="43"/>
        <v>164400</v>
      </c>
      <c r="N195" s="47">
        <f t="shared" si="43"/>
        <v>411</v>
      </c>
      <c r="O195" s="48">
        <f>VLOOKUP($A195,'[1]11.1.2022 for 2023-24 stop gap'!$A$3:$K$424,11,FALSE)</f>
        <v>0</v>
      </c>
      <c r="P195" s="47">
        <f t="shared" si="44"/>
        <v>0</v>
      </c>
      <c r="Q195" s="26">
        <f t="shared" si="45"/>
        <v>0</v>
      </c>
      <c r="R195" s="45">
        <f t="shared" si="46"/>
        <v>0</v>
      </c>
      <c r="S195" s="26">
        <f t="shared" si="47"/>
        <v>164400</v>
      </c>
      <c r="T195" s="43">
        <f t="shared" si="48"/>
        <v>164288</v>
      </c>
      <c r="U195" s="43">
        <f t="shared" si="49"/>
        <v>164288</v>
      </c>
      <c r="V195" s="43">
        <f t="shared" si="50"/>
        <v>156074</v>
      </c>
      <c r="W195" s="43">
        <f t="shared" si="51"/>
        <v>8214</v>
      </c>
      <c r="X195" s="26">
        <f t="shared" si="52"/>
        <v>164288</v>
      </c>
      <c r="Y195" s="26">
        <f t="shared" si="53"/>
        <v>0</v>
      </c>
    </row>
    <row r="196" spans="1:25" x14ac:dyDescent="0.35">
      <c r="A196" s="23">
        <v>3087</v>
      </c>
      <c r="B196" s="44" t="s">
        <v>91</v>
      </c>
      <c r="C196" s="45">
        <f>VLOOKUP(A196,[1]Membership!$A$3:$BE$524,57,FALSE)</f>
        <v>97</v>
      </c>
      <c r="D196" s="46">
        <f>VLOOKUP(A196,'[1]Geo Area'!$B$1:$G$422,6,FALSE)</f>
        <v>15.5264824570306</v>
      </c>
      <c r="E196" s="46">
        <f t="shared" ref="E196:E259" si="54">C196/D196</f>
        <v>6.2473905643758414</v>
      </c>
      <c r="F196" s="47">
        <f t="shared" si="38"/>
        <v>1</v>
      </c>
      <c r="G196" s="26">
        <f t="shared" si="39"/>
        <v>38800</v>
      </c>
      <c r="H196" s="45">
        <f t="shared" ref="H196:H259" si="55">IF(G196&gt;0,$C196,0)</f>
        <v>97</v>
      </c>
      <c r="I196" s="47">
        <f t="shared" si="40"/>
        <v>0</v>
      </c>
      <c r="J196" s="26">
        <f t="shared" si="41"/>
        <v>0</v>
      </c>
      <c r="K196" s="45">
        <f t="shared" si="42"/>
        <v>0</v>
      </c>
      <c r="L196" s="47">
        <f t="shared" si="43"/>
        <v>1</v>
      </c>
      <c r="M196" s="26">
        <f t="shared" si="43"/>
        <v>38800</v>
      </c>
      <c r="N196" s="47">
        <f t="shared" si="43"/>
        <v>97</v>
      </c>
      <c r="O196" s="48">
        <f>VLOOKUP($A196,'[1]11.1.2022 for 2023-24 stop gap'!$A$3:$K$424,11,FALSE)</f>
        <v>0</v>
      </c>
      <c r="P196" s="47">
        <f t="shared" si="44"/>
        <v>0</v>
      </c>
      <c r="Q196" s="26">
        <f t="shared" si="45"/>
        <v>0</v>
      </c>
      <c r="R196" s="45">
        <f t="shared" si="46"/>
        <v>0</v>
      </c>
      <c r="S196" s="26">
        <f t="shared" si="47"/>
        <v>38800</v>
      </c>
      <c r="T196" s="43">
        <f t="shared" si="48"/>
        <v>38774</v>
      </c>
      <c r="U196" s="43">
        <f t="shared" si="49"/>
        <v>38774</v>
      </c>
      <c r="V196" s="43">
        <f t="shared" si="50"/>
        <v>36835</v>
      </c>
      <c r="W196" s="43">
        <f t="shared" si="51"/>
        <v>1939</v>
      </c>
      <c r="X196" s="26">
        <f t="shared" si="52"/>
        <v>38774</v>
      </c>
      <c r="Y196" s="26">
        <f t="shared" si="53"/>
        <v>0</v>
      </c>
    </row>
    <row r="197" spans="1:25" x14ac:dyDescent="0.35">
      <c r="A197" s="23">
        <v>3094</v>
      </c>
      <c r="B197" s="44" t="s">
        <v>92</v>
      </c>
      <c r="C197" s="45">
        <f>VLOOKUP(A197,[1]Membership!$A$3:$BE$524,57,FALSE)</f>
        <v>89</v>
      </c>
      <c r="D197" s="46">
        <f>VLOOKUP(A197,'[1]Geo Area'!$B$1:$G$422,6,FALSE)</f>
        <v>16.8975698312696</v>
      </c>
      <c r="E197" s="46">
        <f t="shared" si="54"/>
        <v>5.267029572222989</v>
      </c>
      <c r="F197" s="47">
        <f t="shared" ref="F197:F260" si="56">IF(AND(C197&lt;746,E197&lt;10),1,0)</f>
        <v>1</v>
      </c>
      <c r="G197" s="26">
        <f t="shared" ref="G197:G260" si="57">F197*$C197*G$2</f>
        <v>35600</v>
      </c>
      <c r="H197" s="45">
        <f t="shared" si="55"/>
        <v>89</v>
      </c>
      <c r="I197" s="47">
        <f t="shared" ref="I197:I260" si="58">IF(AND(F197=0,C197&lt;1000,E197&lt;10),1,0)</f>
        <v>0</v>
      </c>
      <c r="J197" s="26">
        <f t="shared" ref="J197:J260" si="59">I197*$C197*J$2</f>
        <v>0</v>
      </c>
      <c r="K197" s="45">
        <f t="shared" ref="K197:K260" si="60">IF(J197&gt;0,$C197,0)</f>
        <v>0</v>
      </c>
      <c r="L197" s="47">
        <f t="shared" ref="L197:N260" si="61">F197+I197</f>
        <v>1</v>
      </c>
      <c r="M197" s="26">
        <f t="shared" si="61"/>
        <v>35600</v>
      </c>
      <c r="N197" s="47">
        <f t="shared" si="61"/>
        <v>89</v>
      </c>
      <c r="O197" s="48">
        <f>VLOOKUP($A197,'[1]11.1.2022 for 2023-24 stop gap'!$A$3:$K$424,11,FALSE)</f>
        <v>0</v>
      </c>
      <c r="P197" s="47">
        <f t="shared" ref="P197:P260" si="62">IF(AND(M197=0,O197&gt;0),1,0)</f>
        <v>0</v>
      </c>
      <c r="Q197" s="26">
        <f t="shared" ref="Q197:Q260" si="63">O197*P197*$Q$2</f>
        <v>0</v>
      </c>
      <c r="R197" s="45">
        <f t="shared" ref="R197:R260" si="64">IF(Q197&gt;0,$C197,0)</f>
        <v>0</v>
      </c>
      <c r="S197" s="26">
        <f t="shared" ref="S197:S260" si="65">G197+J197+Q197</f>
        <v>35600</v>
      </c>
      <c r="T197" s="43">
        <f t="shared" ref="T197:T260" si="66">ROUND(S197*($S$430),0)</f>
        <v>35576</v>
      </c>
      <c r="U197" s="43">
        <f t="shared" ref="U197:U260" si="67">T197</f>
        <v>35576</v>
      </c>
      <c r="V197" s="43">
        <f t="shared" ref="V197:V260" si="68">ROUND($U197*$V$1,0)</f>
        <v>33797</v>
      </c>
      <c r="W197" s="43">
        <f t="shared" ref="W197:W260" si="69">U197-V197</f>
        <v>1779</v>
      </c>
      <c r="X197" s="26">
        <f t="shared" ref="X197:X260" si="70">V197+W197</f>
        <v>35576</v>
      </c>
      <c r="Y197" s="26">
        <f t="shared" ref="Y197:Y260" si="71">X197-U197</f>
        <v>0</v>
      </c>
    </row>
    <row r="198" spans="1:25" x14ac:dyDescent="0.35">
      <c r="A198" s="23">
        <v>3122</v>
      </c>
      <c r="B198" s="44" t="s">
        <v>276</v>
      </c>
      <c r="C198" s="45">
        <f>VLOOKUP(A198,[1]Membership!$A$3:$BE$524,57,FALSE)</f>
        <v>386</v>
      </c>
      <c r="D198" s="46">
        <f>VLOOKUP(A198,'[1]Geo Area'!$B$1:$G$422,6,FALSE)</f>
        <v>6.4851071791328296</v>
      </c>
      <c r="E198" s="46">
        <f t="shared" si="54"/>
        <v>59.520990068141764</v>
      </c>
      <c r="F198" s="47">
        <f t="shared" si="56"/>
        <v>0</v>
      </c>
      <c r="G198" s="26">
        <f t="shared" si="57"/>
        <v>0</v>
      </c>
      <c r="H198" s="45">
        <f t="shared" si="55"/>
        <v>0</v>
      </c>
      <c r="I198" s="47">
        <f t="shared" si="58"/>
        <v>0</v>
      </c>
      <c r="J198" s="26">
        <f t="shared" si="59"/>
        <v>0</v>
      </c>
      <c r="K198" s="45">
        <f t="shared" si="60"/>
        <v>0</v>
      </c>
      <c r="L198" s="47">
        <f t="shared" si="61"/>
        <v>0</v>
      </c>
      <c r="M198" s="26">
        <f t="shared" si="61"/>
        <v>0</v>
      </c>
      <c r="N198" s="47">
        <f t="shared" si="61"/>
        <v>0</v>
      </c>
      <c r="O198" s="48">
        <f>VLOOKUP($A198,'[1]11.1.2022 for 2023-24 stop gap'!$A$3:$K$424,11,FALSE)</f>
        <v>0</v>
      </c>
      <c r="P198" s="47">
        <f t="shared" si="62"/>
        <v>0</v>
      </c>
      <c r="Q198" s="26">
        <f t="shared" si="63"/>
        <v>0</v>
      </c>
      <c r="R198" s="45">
        <f t="shared" si="64"/>
        <v>0</v>
      </c>
      <c r="S198" s="26">
        <f t="shared" si="65"/>
        <v>0</v>
      </c>
      <c r="T198" s="43">
        <f t="shared" si="66"/>
        <v>0</v>
      </c>
      <c r="U198" s="43">
        <f t="shared" si="67"/>
        <v>0</v>
      </c>
      <c r="V198" s="43">
        <f t="shared" si="68"/>
        <v>0</v>
      </c>
      <c r="W198" s="43">
        <f t="shared" si="69"/>
        <v>0</v>
      </c>
      <c r="X198" s="26">
        <f t="shared" si="70"/>
        <v>0</v>
      </c>
      <c r="Y198" s="26">
        <f t="shared" si="71"/>
        <v>0</v>
      </c>
    </row>
    <row r="199" spans="1:25" x14ac:dyDescent="0.35">
      <c r="A199" s="23">
        <v>3129</v>
      </c>
      <c r="B199" s="44" t="s">
        <v>277</v>
      </c>
      <c r="C199" s="45">
        <f>VLOOKUP(A199,[1]Membership!$A$3:$BE$524,57,FALSE)</f>
        <v>1217</v>
      </c>
      <c r="D199" s="46">
        <f>VLOOKUP(A199,'[1]Geo Area'!$B$1:$G$422,6,FALSE)</f>
        <v>3.1715952690742699</v>
      </c>
      <c r="E199" s="46">
        <f t="shared" si="54"/>
        <v>383.71856960021881</v>
      </c>
      <c r="F199" s="47">
        <f t="shared" si="56"/>
        <v>0</v>
      </c>
      <c r="G199" s="26">
        <f t="shared" si="57"/>
        <v>0</v>
      </c>
      <c r="H199" s="45">
        <f t="shared" si="55"/>
        <v>0</v>
      </c>
      <c r="I199" s="47">
        <f t="shared" si="58"/>
        <v>0</v>
      </c>
      <c r="J199" s="26">
        <f t="shared" si="59"/>
        <v>0</v>
      </c>
      <c r="K199" s="45">
        <f t="shared" si="60"/>
        <v>0</v>
      </c>
      <c r="L199" s="47">
        <f t="shared" si="61"/>
        <v>0</v>
      </c>
      <c r="M199" s="26">
        <f t="shared" si="61"/>
        <v>0</v>
      </c>
      <c r="N199" s="47">
        <f t="shared" si="61"/>
        <v>0</v>
      </c>
      <c r="O199" s="48">
        <f>VLOOKUP($A199,'[1]11.1.2022 for 2023-24 stop gap'!$A$3:$K$424,11,FALSE)</f>
        <v>0</v>
      </c>
      <c r="P199" s="47">
        <f t="shared" si="62"/>
        <v>0</v>
      </c>
      <c r="Q199" s="26">
        <f t="shared" si="63"/>
        <v>0</v>
      </c>
      <c r="R199" s="45">
        <f t="shared" si="64"/>
        <v>0</v>
      </c>
      <c r="S199" s="26">
        <f t="shared" si="65"/>
        <v>0</v>
      </c>
      <c r="T199" s="43">
        <f t="shared" si="66"/>
        <v>0</v>
      </c>
      <c r="U199" s="43">
        <f t="shared" si="67"/>
        <v>0</v>
      </c>
      <c r="V199" s="43">
        <f t="shared" si="68"/>
        <v>0</v>
      </c>
      <c r="W199" s="43">
        <f t="shared" si="69"/>
        <v>0</v>
      </c>
      <c r="X199" s="26">
        <f t="shared" si="70"/>
        <v>0</v>
      </c>
      <c r="Y199" s="26">
        <f t="shared" si="71"/>
        <v>0</v>
      </c>
    </row>
    <row r="200" spans="1:25" x14ac:dyDescent="0.35">
      <c r="A200" s="23">
        <v>3150</v>
      </c>
      <c r="B200" s="44" t="s">
        <v>278</v>
      </c>
      <c r="C200" s="45">
        <f>VLOOKUP(A200,[1]Membership!$A$3:$BE$524,57,FALSE)</f>
        <v>1486</v>
      </c>
      <c r="D200" s="46">
        <f>VLOOKUP(A200,'[1]Geo Area'!$B$1:$G$422,6,FALSE)</f>
        <v>95.997419473345104</v>
      </c>
      <c r="E200" s="46">
        <f t="shared" si="54"/>
        <v>15.4795827653743</v>
      </c>
      <c r="F200" s="47">
        <f t="shared" si="56"/>
        <v>0</v>
      </c>
      <c r="G200" s="26">
        <f t="shared" si="57"/>
        <v>0</v>
      </c>
      <c r="H200" s="45">
        <f t="shared" si="55"/>
        <v>0</v>
      </c>
      <c r="I200" s="47">
        <f t="shared" si="58"/>
        <v>0</v>
      </c>
      <c r="J200" s="26">
        <f t="shared" si="59"/>
        <v>0</v>
      </c>
      <c r="K200" s="45">
        <f t="shared" si="60"/>
        <v>0</v>
      </c>
      <c r="L200" s="47">
        <f t="shared" si="61"/>
        <v>0</v>
      </c>
      <c r="M200" s="26">
        <f t="shared" si="61"/>
        <v>0</v>
      </c>
      <c r="N200" s="47">
        <f t="shared" si="61"/>
        <v>0</v>
      </c>
      <c r="O200" s="48">
        <f>VLOOKUP($A200,'[1]11.1.2022 for 2023-24 stop gap'!$A$3:$K$424,11,FALSE)</f>
        <v>0</v>
      </c>
      <c r="P200" s="47">
        <f t="shared" si="62"/>
        <v>0</v>
      </c>
      <c r="Q200" s="26">
        <f t="shared" si="63"/>
        <v>0</v>
      </c>
      <c r="R200" s="45">
        <f t="shared" si="64"/>
        <v>0</v>
      </c>
      <c r="S200" s="26">
        <f t="shared" si="65"/>
        <v>0</v>
      </c>
      <c r="T200" s="43">
        <f t="shared" si="66"/>
        <v>0</v>
      </c>
      <c r="U200" s="43">
        <f t="shared" si="67"/>
        <v>0</v>
      </c>
      <c r="V200" s="43">
        <f t="shared" si="68"/>
        <v>0</v>
      </c>
      <c r="W200" s="43">
        <f t="shared" si="69"/>
        <v>0</v>
      </c>
      <c r="X200" s="26">
        <f t="shared" si="70"/>
        <v>0</v>
      </c>
      <c r="Y200" s="26">
        <f t="shared" si="71"/>
        <v>0</v>
      </c>
    </row>
    <row r="201" spans="1:25" x14ac:dyDescent="0.35">
      <c r="A201" s="23">
        <v>3171</v>
      </c>
      <c r="B201" s="44" t="s">
        <v>279</v>
      </c>
      <c r="C201" s="45">
        <f>VLOOKUP(A201,[1]Membership!$A$3:$BE$524,57,FALSE)</f>
        <v>1035</v>
      </c>
      <c r="D201" s="46">
        <f>VLOOKUP(A201,'[1]Geo Area'!$B$1:$G$422,6,FALSE)</f>
        <v>74.018217154185095</v>
      </c>
      <c r="E201" s="46">
        <f t="shared" si="54"/>
        <v>13.983044172004616</v>
      </c>
      <c r="F201" s="47">
        <f t="shared" si="56"/>
        <v>0</v>
      </c>
      <c r="G201" s="26">
        <f t="shared" si="57"/>
        <v>0</v>
      </c>
      <c r="H201" s="45">
        <f t="shared" si="55"/>
        <v>0</v>
      </c>
      <c r="I201" s="47">
        <f t="shared" si="58"/>
        <v>0</v>
      </c>
      <c r="J201" s="26">
        <f t="shared" si="59"/>
        <v>0</v>
      </c>
      <c r="K201" s="45">
        <f t="shared" si="60"/>
        <v>0</v>
      </c>
      <c r="L201" s="47">
        <f t="shared" si="61"/>
        <v>0</v>
      </c>
      <c r="M201" s="26">
        <f t="shared" si="61"/>
        <v>0</v>
      </c>
      <c r="N201" s="47">
        <f t="shared" si="61"/>
        <v>0</v>
      </c>
      <c r="O201" s="48">
        <f>VLOOKUP($A201,'[1]11.1.2022 for 2023-24 stop gap'!$A$3:$K$424,11,FALSE)</f>
        <v>0</v>
      </c>
      <c r="P201" s="47">
        <f t="shared" si="62"/>
        <v>0</v>
      </c>
      <c r="Q201" s="26">
        <f t="shared" si="63"/>
        <v>0</v>
      </c>
      <c r="R201" s="45">
        <f t="shared" si="64"/>
        <v>0</v>
      </c>
      <c r="S201" s="26">
        <f t="shared" si="65"/>
        <v>0</v>
      </c>
      <c r="T201" s="43">
        <f t="shared" si="66"/>
        <v>0</v>
      </c>
      <c r="U201" s="43">
        <f t="shared" si="67"/>
        <v>0</v>
      </c>
      <c r="V201" s="43">
        <f t="shared" si="68"/>
        <v>0</v>
      </c>
      <c r="W201" s="43">
        <f t="shared" si="69"/>
        <v>0</v>
      </c>
      <c r="X201" s="26">
        <f t="shared" si="70"/>
        <v>0</v>
      </c>
      <c r="Y201" s="26">
        <f t="shared" si="71"/>
        <v>0</v>
      </c>
    </row>
    <row r="202" spans="1:25" x14ac:dyDescent="0.35">
      <c r="A202" s="23">
        <v>3206</v>
      </c>
      <c r="B202" s="44" t="s">
        <v>93</v>
      </c>
      <c r="C202" s="45">
        <f>VLOOKUP(A202,[1]Membership!$A$3:$BE$524,57,FALSE)</f>
        <v>505</v>
      </c>
      <c r="D202" s="46">
        <f>VLOOKUP(A202,'[1]Geo Area'!$B$1:$G$422,6,FALSE)</f>
        <v>112.706657772428</v>
      </c>
      <c r="E202" s="46">
        <f t="shared" si="54"/>
        <v>4.4806581082341408</v>
      </c>
      <c r="F202" s="47">
        <f t="shared" si="56"/>
        <v>1</v>
      </c>
      <c r="G202" s="26">
        <f t="shared" si="57"/>
        <v>202000</v>
      </c>
      <c r="H202" s="45">
        <f t="shared" si="55"/>
        <v>505</v>
      </c>
      <c r="I202" s="47">
        <f t="shared" si="58"/>
        <v>0</v>
      </c>
      <c r="J202" s="26">
        <f t="shared" si="59"/>
        <v>0</v>
      </c>
      <c r="K202" s="45">
        <f t="shared" si="60"/>
        <v>0</v>
      </c>
      <c r="L202" s="47">
        <f t="shared" si="61"/>
        <v>1</v>
      </c>
      <c r="M202" s="26">
        <f t="shared" si="61"/>
        <v>202000</v>
      </c>
      <c r="N202" s="47">
        <f t="shared" si="61"/>
        <v>505</v>
      </c>
      <c r="O202" s="48">
        <f>VLOOKUP($A202,'[1]11.1.2022 for 2023-24 stop gap'!$A$3:$K$424,11,FALSE)</f>
        <v>0</v>
      </c>
      <c r="P202" s="47">
        <f t="shared" si="62"/>
        <v>0</v>
      </c>
      <c r="Q202" s="26">
        <f t="shared" si="63"/>
        <v>0</v>
      </c>
      <c r="R202" s="45">
        <f t="shared" si="64"/>
        <v>0</v>
      </c>
      <c r="S202" s="26">
        <f t="shared" si="65"/>
        <v>202000</v>
      </c>
      <c r="T202" s="43">
        <f t="shared" si="66"/>
        <v>201863</v>
      </c>
      <c r="U202" s="43">
        <f t="shared" si="67"/>
        <v>201863</v>
      </c>
      <c r="V202" s="43">
        <f t="shared" si="68"/>
        <v>191770</v>
      </c>
      <c r="W202" s="43">
        <f t="shared" si="69"/>
        <v>10093</v>
      </c>
      <c r="X202" s="26">
        <f t="shared" si="70"/>
        <v>201863</v>
      </c>
      <c r="Y202" s="26">
        <f t="shared" si="71"/>
        <v>0</v>
      </c>
    </row>
    <row r="203" spans="1:25" x14ac:dyDescent="0.35">
      <c r="A203" s="23">
        <v>3213</v>
      </c>
      <c r="B203" s="44" t="s">
        <v>94</v>
      </c>
      <c r="C203" s="45">
        <f>VLOOKUP(A203,[1]Membership!$A$3:$BE$524,57,FALSE)</f>
        <v>475</v>
      </c>
      <c r="D203" s="46">
        <f>VLOOKUP(A203,'[1]Geo Area'!$B$1:$G$422,6,FALSE)</f>
        <v>109.35386910011</v>
      </c>
      <c r="E203" s="46">
        <f t="shared" si="54"/>
        <v>4.3436963310841117</v>
      </c>
      <c r="F203" s="47">
        <f t="shared" si="56"/>
        <v>1</v>
      </c>
      <c r="G203" s="26">
        <f t="shared" si="57"/>
        <v>190000</v>
      </c>
      <c r="H203" s="45">
        <f t="shared" si="55"/>
        <v>475</v>
      </c>
      <c r="I203" s="47">
        <f t="shared" si="58"/>
        <v>0</v>
      </c>
      <c r="J203" s="26">
        <f t="shared" si="59"/>
        <v>0</v>
      </c>
      <c r="K203" s="45">
        <f t="shared" si="60"/>
        <v>0</v>
      </c>
      <c r="L203" s="47">
        <f t="shared" si="61"/>
        <v>1</v>
      </c>
      <c r="M203" s="26">
        <f t="shared" si="61"/>
        <v>190000</v>
      </c>
      <c r="N203" s="47">
        <f t="shared" si="61"/>
        <v>475</v>
      </c>
      <c r="O203" s="48">
        <f>VLOOKUP($A203,'[1]11.1.2022 for 2023-24 stop gap'!$A$3:$K$424,11,FALSE)</f>
        <v>0</v>
      </c>
      <c r="P203" s="47">
        <f t="shared" si="62"/>
        <v>0</v>
      </c>
      <c r="Q203" s="26">
        <f t="shared" si="63"/>
        <v>0</v>
      </c>
      <c r="R203" s="45">
        <f t="shared" si="64"/>
        <v>0</v>
      </c>
      <c r="S203" s="26">
        <f t="shared" si="65"/>
        <v>190000</v>
      </c>
      <c r="T203" s="43">
        <f t="shared" si="66"/>
        <v>189871</v>
      </c>
      <c r="U203" s="43">
        <f t="shared" si="67"/>
        <v>189871</v>
      </c>
      <c r="V203" s="43">
        <f t="shared" si="68"/>
        <v>180377</v>
      </c>
      <c r="W203" s="43">
        <f t="shared" si="69"/>
        <v>9494</v>
      </c>
      <c r="X203" s="26">
        <f t="shared" si="70"/>
        <v>189871</v>
      </c>
      <c r="Y203" s="26">
        <f t="shared" si="71"/>
        <v>0</v>
      </c>
    </row>
    <row r="204" spans="1:25" x14ac:dyDescent="0.35">
      <c r="A204" s="23">
        <v>3220</v>
      </c>
      <c r="B204" s="44" t="s">
        <v>280</v>
      </c>
      <c r="C204" s="45">
        <f>VLOOKUP(A204,[1]Membership!$A$3:$BE$524,57,FALSE)</f>
        <v>1790</v>
      </c>
      <c r="D204" s="46">
        <f>VLOOKUP(A204,'[1]Geo Area'!$B$1:$G$422,6,FALSE)</f>
        <v>171.55499137147501</v>
      </c>
      <c r="E204" s="46">
        <f t="shared" si="54"/>
        <v>10.433972137389112</v>
      </c>
      <c r="F204" s="47">
        <f t="shared" si="56"/>
        <v>0</v>
      </c>
      <c r="G204" s="26">
        <f t="shared" si="57"/>
        <v>0</v>
      </c>
      <c r="H204" s="45">
        <f t="shared" si="55"/>
        <v>0</v>
      </c>
      <c r="I204" s="47">
        <f t="shared" si="58"/>
        <v>0</v>
      </c>
      <c r="J204" s="26">
        <f t="shared" si="59"/>
        <v>0</v>
      </c>
      <c r="K204" s="45">
        <f t="shared" si="60"/>
        <v>0</v>
      </c>
      <c r="L204" s="47">
        <f t="shared" si="61"/>
        <v>0</v>
      </c>
      <c r="M204" s="26">
        <f t="shared" si="61"/>
        <v>0</v>
      </c>
      <c r="N204" s="47">
        <f t="shared" si="61"/>
        <v>0</v>
      </c>
      <c r="O204" s="48">
        <f>VLOOKUP($A204,'[1]11.1.2022 for 2023-24 stop gap'!$A$3:$K$424,11,FALSE)</f>
        <v>0</v>
      </c>
      <c r="P204" s="47">
        <f t="shared" si="62"/>
        <v>0</v>
      </c>
      <c r="Q204" s="26">
        <f t="shared" si="63"/>
        <v>0</v>
      </c>
      <c r="R204" s="45">
        <f t="shared" si="64"/>
        <v>0</v>
      </c>
      <c r="S204" s="26">
        <f t="shared" si="65"/>
        <v>0</v>
      </c>
      <c r="T204" s="43">
        <f t="shared" si="66"/>
        <v>0</v>
      </c>
      <c r="U204" s="43">
        <f t="shared" si="67"/>
        <v>0</v>
      </c>
      <c r="V204" s="43">
        <f t="shared" si="68"/>
        <v>0</v>
      </c>
      <c r="W204" s="43">
        <f t="shared" si="69"/>
        <v>0</v>
      </c>
      <c r="X204" s="26">
        <f t="shared" si="70"/>
        <v>0</v>
      </c>
      <c r="Y204" s="26">
        <f t="shared" si="71"/>
        <v>0</v>
      </c>
    </row>
    <row r="205" spans="1:25" x14ac:dyDescent="0.35">
      <c r="A205" s="23">
        <v>3269</v>
      </c>
      <c r="B205" s="44" t="s">
        <v>281</v>
      </c>
      <c r="C205" s="45">
        <f>VLOOKUP(A205,[1]Membership!$A$3:$BE$524,57,FALSE)</f>
        <v>25988</v>
      </c>
      <c r="D205" s="46">
        <f>VLOOKUP(A205,'[1]Geo Area'!$B$1:$G$422,6,FALSE)</f>
        <v>96.248585370971995</v>
      </c>
      <c r="E205" s="46">
        <f t="shared" si="54"/>
        <v>270.00916324987179</v>
      </c>
      <c r="F205" s="47">
        <f t="shared" si="56"/>
        <v>0</v>
      </c>
      <c r="G205" s="26">
        <f t="shared" si="57"/>
        <v>0</v>
      </c>
      <c r="H205" s="45">
        <f t="shared" si="55"/>
        <v>0</v>
      </c>
      <c r="I205" s="47">
        <f t="shared" si="58"/>
        <v>0</v>
      </c>
      <c r="J205" s="26">
        <f t="shared" si="59"/>
        <v>0</v>
      </c>
      <c r="K205" s="45">
        <f t="shared" si="60"/>
        <v>0</v>
      </c>
      <c r="L205" s="47">
        <f t="shared" si="61"/>
        <v>0</v>
      </c>
      <c r="M205" s="26">
        <f t="shared" si="61"/>
        <v>0</v>
      </c>
      <c r="N205" s="47">
        <f t="shared" si="61"/>
        <v>0</v>
      </c>
      <c r="O205" s="48">
        <f>VLOOKUP($A205,'[1]11.1.2022 for 2023-24 stop gap'!$A$3:$K$424,11,FALSE)</f>
        <v>0</v>
      </c>
      <c r="P205" s="47">
        <f t="shared" si="62"/>
        <v>0</v>
      </c>
      <c r="Q205" s="26">
        <f t="shared" si="63"/>
        <v>0</v>
      </c>
      <c r="R205" s="45">
        <f t="shared" si="64"/>
        <v>0</v>
      </c>
      <c r="S205" s="26">
        <f t="shared" si="65"/>
        <v>0</v>
      </c>
      <c r="T205" s="43">
        <f t="shared" si="66"/>
        <v>0</v>
      </c>
      <c r="U205" s="43">
        <f t="shared" si="67"/>
        <v>0</v>
      </c>
      <c r="V205" s="43">
        <f t="shared" si="68"/>
        <v>0</v>
      </c>
      <c r="W205" s="43">
        <f t="shared" si="69"/>
        <v>0</v>
      </c>
      <c r="X205" s="26">
        <f t="shared" si="70"/>
        <v>0</v>
      </c>
      <c r="Y205" s="26">
        <f t="shared" si="71"/>
        <v>0</v>
      </c>
    </row>
    <row r="206" spans="1:25" x14ac:dyDescent="0.35">
      <c r="A206" s="23">
        <v>3276</v>
      </c>
      <c r="B206" s="44" t="s">
        <v>95</v>
      </c>
      <c r="C206" s="45">
        <f>VLOOKUP(A206,[1]Membership!$A$3:$BE$524,57,FALSE)</f>
        <v>651</v>
      </c>
      <c r="D206" s="46">
        <f>VLOOKUP(A206,'[1]Geo Area'!$B$1:$G$422,6,FALSE)</f>
        <v>109.897696782222</v>
      </c>
      <c r="E206" s="46">
        <f t="shared" si="54"/>
        <v>5.9236910241171801</v>
      </c>
      <c r="F206" s="47">
        <f t="shared" si="56"/>
        <v>1</v>
      </c>
      <c r="G206" s="26">
        <f t="shared" si="57"/>
        <v>260400</v>
      </c>
      <c r="H206" s="45">
        <f t="shared" si="55"/>
        <v>651</v>
      </c>
      <c r="I206" s="47">
        <f t="shared" si="58"/>
        <v>0</v>
      </c>
      <c r="J206" s="26">
        <f t="shared" si="59"/>
        <v>0</v>
      </c>
      <c r="K206" s="45">
        <f t="shared" si="60"/>
        <v>0</v>
      </c>
      <c r="L206" s="47">
        <f t="shared" si="61"/>
        <v>1</v>
      </c>
      <c r="M206" s="26">
        <f t="shared" si="61"/>
        <v>260400</v>
      </c>
      <c r="N206" s="47">
        <f t="shared" si="61"/>
        <v>651</v>
      </c>
      <c r="O206" s="48">
        <f>VLOOKUP($A206,'[1]11.1.2022 for 2023-24 stop gap'!$A$3:$K$424,11,FALSE)</f>
        <v>0</v>
      </c>
      <c r="P206" s="47">
        <f t="shared" si="62"/>
        <v>0</v>
      </c>
      <c r="Q206" s="26">
        <f t="shared" si="63"/>
        <v>0</v>
      </c>
      <c r="R206" s="45">
        <f t="shared" si="64"/>
        <v>0</v>
      </c>
      <c r="S206" s="26">
        <f t="shared" si="65"/>
        <v>260400</v>
      </c>
      <c r="T206" s="43">
        <f t="shared" si="66"/>
        <v>260223</v>
      </c>
      <c r="U206" s="43">
        <f t="shared" si="67"/>
        <v>260223</v>
      </c>
      <c r="V206" s="43">
        <f t="shared" si="68"/>
        <v>247212</v>
      </c>
      <c r="W206" s="43">
        <f t="shared" si="69"/>
        <v>13011</v>
      </c>
      <c r="X206" s="26">
        <f t="shared" si="70"/>
        <v>260223</v>
      </c>
      <c r="Y206" s="26">
        <f t="shared" si="71"/>
        <v>0</v>
      </c>
    </row>
    <row r="207" spans="1:25" x14ac:dyDescent="0.35">
      <c r="A207" s="23">
        <v>3290</v>
      </c>
      <c r="B207" s="44" t="s">
        <v>282</v>
      </c>
      <c r="C207" s="45">
        <f>VLOOKUP(A207,[1]Membership!$A$3:$BE$524,57,FALSE)</f>
        <v>4933</v>
      </c>
      <c r="D207" s="46">
        <f>VLOOKUP(A207,'[1]Geo Area'!$B$1:$G$422,6,FALSE)</f>
        <v>92.636735794008601</v>
      </c>
      <c r="E207" s="46">
        <f t="shared" si="54"/>
        <v>53.251012762034819</v>
      </c>
      <c r="F207" s="47">
        <f t="shared" si="56"/>
        <v>0</v>
      </c>
      <c r="G207" s="26">
        <f t="shared" si="57"/>
        <v>0</v>
      </c>
      <c r="H207" s="45">
        <f t="shared" si="55"/>
        <v>0</v>
      </c>
      <c r="I207" s="47">
        <f t="shared" si="58"/>
        <v>0</v>
      </c>
      <c r="J207" s="26">
        <f t="shared" si="59"/>
        <v>0</v>
      </c>
      <c r="K207" s="45">
        <f t="shared" si="60"/>
        <v>0</v>
      </c>
      <c r="L207" s="47">
        <f t="shared" si="61"/>
        <v>0</v>
      </c>
      <c r="M207" s="26">
        <f t="shared" si="61"/>
        <v>0</v>
      </c>
      <c r="N207" s="47">
        <f t="shared" si="61"/>
        <v>0</v>
      </c>
      <c r="O207" s="48">
        <f>VLOOKUP($A207,'[1]11.1.2022 for 2023-24 stop gap'!$A$3:$K$424,11,FALSE)</f>
        <v>0</v>
      </c>
      <c r="P207" s="47">
        <f t="shared" si="62"/>
        <v>0</v>
      </c>
      <c r="Q207" s="26">
        <f t="shared" si="63"/>
        <v>0</v>
      </c>
      <c r="R207" s="45">
        <f t="shared" si="64"/>
        <v>0</v>
      </c>
      <c r="S207" s="26">
        <f t="shared" si="65"/>
        <v>0</v>
      </c>
      <c r="T207" s="43">
        <f t="shared" si="66"/>
        <v>0</v>
      </c>
      <c r="U207" s="43">
        <f t="shared" si="67"/>
        <v>0</v>
      </c>
      <c r="V207" s="43">
        <f t="shared" si="68"/>
        <v>0</v>
      </c>
      <c r="W207" s="43">
        <f t="shared" si="69"/>
        <v>0</v>
      </c>
      <c r="X207" s="26">
        <f t="shared" si="70"/>
        <v>0</v>
      </c>
      <c r="Y207" s="26">
        <f t="shared" si="71"/>
        <v>0</v>
      </c>
    </row>
    <row r="208" spans="1:25" x14ac:dyDescent="0.35">
      <c r="A208" s="23">
        <v>3297</v>
      </c>
      <c r="B208" s="44" t="s">
        <v>283</v>
      </c>
      <c r="C208" s="45">
        <f>VLOOKUP(A208,[1]Membership!$A$3:$BE$524,57,FALSE)</f>
        <v>1252</v>
      </c>
      <c r="D208" s="46">
        <f>VLOOKUP(A208,'[1]Geo Area'!$B$1:$G$422,6,FALSE)</f>
        <v>446.22404109787902</v>
      </c>
      <c r="E208" s="46">
        <f t="shared" si="54"/>
        <v>2.8057654556657434</v>
      </c>
      <c r="F208" s="47">
        <f t="shared" si="56"/>
        <v>0</v>
      </c>
      <c r="G208" s="26">
        <f t="shared" si="57"/>
        <v>0</v>
      </c>
      <c r="H208" s="45">
        <f t="shared" si="55"/>
        <v>0</v>
      </c>
      <c r="I208" s="47">
        <f t="shared" si="58"/>
        <v>0</v>
      </c>
      <c r="J208" s="26">
        <f t="shared" si="59"/>
        <v>0</v>
      </c>
      <c r="K208" s="45">
        <f t="shared" si="60"/>
        <v>0</v>
      </c>
      <c r="L208" s="47">
        <f t="shared" si="61"/>
        <v>0</v>
      </c>
      <c r="M208" s="26">
        <f t="shared" si="61"/>
        <v>0</v>
      </c>
      <c r="N208" s="47">
        <f t="shared" si="61"/>
        <v>0</v>
      </c>
      <c r="O208" s="48">
        <f>VLOOKUP($A208,'[1]11.1.2022 for 2023-24 stop gap'!$A$3:$K$424,11,FALSE)</f>
        <v>0</v>
      </c>
      <c r="P208" s="47">
        <f t="shared" si="62"/>
        <v>0</v>
      </c>
      <c r="Q208" s="26">
        <f t="shared" si="63"/>
        <v>0</v>
      </c>
      <c r="R208" s="45">
        <f t="shared" si="64"/>
        <v>0</v>
      </c>
      <c r="S208" s="26">
        <f t="shared" si="65"/>
        <v>0</v>
      </c>
      <c r="T208" s="43">
        <f t="shared" si="66"/>
        <v>0</v>
      </c>
      <c r="U208" s="43">
        <f t="shared" si="67"/>
        <v>0</v>
      </c>
      <c r="V208" s="43">
        <f t="shared" si="68"/>
        <v>0</v>
      </c>
      <c r="W208" s="43">
        <f t="shared" si="69"/>
        <v>0</v>
      </c>
      <c r="X208" s="26">
        <f t="shared" si="70"/>
        <v>0</v>
      </c>
      <c r="Y208" s="26">
        <f t="shared" si="71"/>
        <v>0</v>
      </c>
    </row>
    <row r="209" spans="1:25" x14ac:dyDescent="0.35">
      <c r="A209" s="23">
        <v>3304</v>
      </c>
      <c r="B209" s="44" t="s">
        <v>96</v>
      </c>
      <c r="C209" s="45">
        <f>VLOOKUP(A209,[1]Membership!$A$3:$BE$524,57,FALSE)</f>
        <v>694</v>
      </c>
      <c r="D209" s="46">
        <f>VLOOKUP(A209,'[1]Geo Area'!$B$1:$G$422,6,FALSE)</f>
        <v>103.976860943354</v>
      </c>
      <c r="E209" s="46">
        <f t="shared" si="54"/>
        <v>6.6745619525683439</v>
      </c>
      <c r="F209" s="47">
        <f t="shared" si="56"/>
        <v>1</v>
      </c>
      <c r="G209" s="26">
        <f t="shared" si="57"/>
        <v>277600</v>
      </c>
      <c r="H209" s="45">
        <f t="shared" si="55"/>
        <v>694</v>
      </c>
      <c r="I209" s="47">
        <f t="shared" si="58"/>
        <v>0</v>
      </c>
      <c r="J209" s="26">
        <f t="shared" si="59"/>
        <v>0</v>
      </c>
      <c r="K209" s="45">
        <f t="shared" si="60"/>
        <v>0</v>
      </c>
      <c r="L209" s="47">
        <f t="shared" si="61"/>
        <v>1</v>
      </c>
      <c r="M209" s="26">
        <f t="shared" si="61"/>
        <v>277600</v>
      </c>
      <c r="N209" s="47">
        <f t="shared" si="61"/>
        <v>694</v>
      </c>
      <c r="O209" s="48">
        <f>VLOOKUP($A209,'[1]11.1.2022 for 2023-24 stop gap'!$A$3:$K$424,11,FALSE)</f>
        <v>0</v>
      </c>
      <c r="P209" s="47">
        <f t="shared" si="62"/>
        <v>0</v>
      </c>
      <c r="Q209" s="26">
        <f t="shared" si="63"/>
        <v>0</v>
      </c>
      <c r="R209" s="45">
        <f t="shared" si="64"/>
        <v>0</v>
      </c>
      <c r="S209" s="26">
        <f t="shared" si="65"/>
        <v>277600</v>
      </c>
      <c r="T209" s="43">
        <f t="shared" si="66"/>
        <v>277411</v>
      </c>
      <c r="U209" s="43">
        <f t="shared" si="67"/>
        <v>277411</v>
      </c>
      <c r="V209" s="43">
        <f t="shared" si="68"/>
        <v>263540</v>
      </c>
      <c r="W209" s="43">
        <f t="shared" si="69"/>
        <v>13871</v>
      </c>
      <c r="X209" s="26">
        <f t="shared" si="70"/>
        <v>277411</v>
      </c>
      <c r="Y209" s="26">
        <f t="shared" si="71"/>
        <v>0</v>
      </c>
    </row>
    <row r="210" spans="1:25" x14ac:dyDescent="0.35">
      <c r="A210" s="23">
        <v>3311</v>
      </c>
      <c r="B210" s="44" t="s">
        <v>284</v>
      </c>
      <c r="C210" s="45">
        <f>VLOOKUP(A210,[1]Membership!$A$3:$BE$524,57,FALSE)</f>
        <v>2059</v>
      </c>
      <c r="D210" s="46">
        <f>VLOOKUP(A210,'[1]Geo Area'!$B$1:$G$422,6,FALSE)</f>
        <v>97.390711305933806</v>
      </c>
      <c r="E210" s="46">
        <f t="shared" si="54"/>
        <v>21.141646594325156</v>
      </c>
      <c r="F210" s="47">
        <f t="shared" si="56"/>
        <v>0</v>
      </c>
      <c r="G210" s="26">
        <f t="shared" si="57"/>
        <v>0</v>
      </c>
      <c r="H210" s="45">
        <f t="shared" si="55"/>
        <v>0</v>
      </c>
      <c r="I210" s="47">
        <f t="shared" si="58"/>
        <v>0</v>
      </c>
      <c r="J210" s="26">
        <f t="shared" si="59"/>
        <v>0</v>
      </c>
      <c r="K210" s="45">
        <f t="shared" si="60"/>
        <v>0</v>
      </c>
      <c r="L210" s="47">
        <f t="shared" si="61"/>
        <v>0</v>
      </c>
      <c r="M210" s="26">
        <f t="shared" si="61"/>
        <v>0</v>
      </c>
      <c r="N210" s="47">
        <f t="shared" si="61"/>
        <v>0</v>
      </c>
      <c r="O210" s="48">
        <f>VLOOKUP($A210,'[1]11.1.2022 for 2023-24 stop gap'!$A$3:$K$424,11,FALSE)</f>
        <v>0</v>
      </c>
      <c r="P210" s="47">
        <f t="shared" si="62"/>
        <v>0</v>
      </c>
      <c r="Q210" s="26">
        <f t="shared" si="63"/>
        <v>0</v>
      </c>
      <c r="R210" s="45">
        <f t="shared" si="64"/>
        <v>0</v>
      </c>
      <c r="S210" s="26">
        <f t="shared" si="65"/>
        <v>0</v>
      </c>
      <c r="T210" s="43">
        <f t="shared" si="66"/>
        <v>0</v>
      </c>
      <c r="U210" s="43">
        <f t="shared" si="67"/>
        <v>0</v>
      </c>
      <c r="V210" s="43">
        <f t="shared" si="68"/>
        <v>0</v>
      </c>
      <c r="W210" s="43">
        <f t="shared" si="69"/>
        <v>0</v>
      </c>
      <c r="X210" s="26">
        <f t="shared" si="70"/>
        <v>0</v>
      </c>
      <c r="Y210" s="26">
        <f t="shared" si="71"/>
        <v>0</v>
      </c>
    </row>
    <row r="211" spans="1:25" x14ac:dyDescent="0.35">
      <c r="A211" s="23">
        <v>3318</v>
      </c>
      <c r="B211" s="44" t="s">
        <v>97</v>
      </c>
      <c r="C211" s="45">
        <f>VLOOKUP(A211,[1]Membership!$A$3:$BE$524,57,FALSE)</f>
        <v>483</v>
      </c>
      <c r="D211" s="46">
        <f>VLOOKUP(A211,'[1]Geo Area'!$B$1:$G$422,6,FALSE)</f>
        <v>127.099931612668</v>
      </c>
      <c r="E211" s="46">
        <f t="shared" si="54"/>
        <v>3.8001594011232305</v>
      </c>
      <c r="F211" s="47">
        <f t="shared" si="56"/>
        <v>1</v>
      </c>
      <c r="G211" s="26">
        <f t="shared" si="57"/>
        <v>193200</v>
      </c>
      <c r="H211" s="45">
        <f t="shared" si="55"/>
        <v>483</v>
      </c>
      <c r="I211" s="47">
        <f t="shared" si="58"/>
        <v>0</v>
      </c>
      <c r="J211" s="26">
        <f t="shared" si="59"/>
        <v>0</v>
      </c>
      <c r="K211" s="45">
        <f t="shared" si="60"/>
        <v>0</v>
      </c>
      <c r="L211" s="47">
        <f t="shared" si="61"/>
        <v>1</v>
      </c>
      <c r="M211" s="26">
        <f t="shared" si="61"/>
        <v>193200</v>
      </c>
      <c r="N211" s="47">
        <f t="shared" si="61"/>
        <v>483</v>
      </c>
      <c r="O211" s="48">
        <f>VLOOKUP($A211,'[1]11.1.2022 for 2023-24 stop gap'!$A$3:$K$424,11,FALSE)</f>
        <v>0</v>
      </c>
      <c r="P211" s="47">
        <f t="shared" si="62"/>
        <v>0</v>
      </c>
      <c r="Q211" s="26">
        <f t="shared" si="63"/>
        <v>0</v>
      </c>
      <c r="R211" s="45">
        <f t="shared" si="64"/>
        <v>0</v>
      </c>
      <c r="S211" s="26">
        <f t="shared" si="65"/>
        <v>193200</v>
      </c>
      <c r="T211" s="43">
        <f t="shared" si="66"/>
        <v>193069</v>
      </c>
      <c r="U211" s="43">
        <f t="shared" si="67"/>
        <v>193069</v>
      </c>
      <c r="V211" s="43">
        <f t="shared" si="68"/>
        <v>183416</v>
      </c>
      <c r="W211" s="43">
        <f t="shared" si="69"/>
        <v>9653</v>
      </c>
      <c r="X211" s="26">
        <f t="shared" si="70"/>
        <v>193069</v>
      </c>
      <c r="Y211" s="26">
        <f t="shared" si="71"/>
        <v>0</v>
      </c>
    </row>
    <row r="212" spans="1:25" x14ac:dyDescent="0.35">
      <c r="A212" s="23">
        <v>3325</v>
      </c>
      <c r="B212" s="44" t="s">
        <v>98</v>
      </c>
      <c r="C212" s="45">
        <f>VLOOKUP(A212,[1]Membership!$A$3:$BE$524,57,FALSE)</f>
        <v>800</v>
      </c>
      <c r="D212" s="46">
        <f>VLOOKUP(A212,'[1]Geo Area'!$B$1:$G$422,6,FALSE)</f>
        <v>177.79571071039999</v>
      </c>
      <c r="E212" s="46">
        <f t="shared" si="54"/>
        <v>4.4995461184272809</v>
      </c>
      <c r="F212" s="47">
        <f t="shared" si="56"/>
        <v>0</v>
      </c>
      <c r="G212" s="26">
        <f t="shared" si="57"/>
        <v>0</v>
      </c>
      <c r="H212" s="45">
        <f t="shared" si="55"/>
        <v>0</v>
      </c>
      <c r="I212" s="47">
        <f t="shared" si="58"/>
        <v>1</v>
      </c>
      <c r="J212" s="26">
        <f t="shared" si="59"/>
        <v>80000</v>
      </c>
      <c r="K212" s="45">
        <f t="shared" si="60"/>
        <v>800</v>
      </c>
      <c r="L212" s="47">
        <f t="shared" si="61"/>
        <v>1</v>
      </c>
      <c r="M212" s="26">
        <f t="shared" si="61"/>
        <v>80000</v>
      </c>
      <c r="N212" s="47">
        <f t="shared" si="61"/>
        <v>800</v>
      </c>
      <c r="O212" s="48">
        <f>VLOOKUP($A212,'[1]11.1.2022 for 2023-24 stop gap'!$A$3:$K$424,11,FALSE)</f>
        <v>83500</v>
      </c>
      <c r="P212" s="47">
        <f t="shared" si="62"/>
        <v>0</v>
      </c>
      <c r="Q212" s="26">
        <f t="shared" si="63"/>
        <v>0</v>
      </c>
      <c r="R212" s="45">
        <f t="shared" si="64"/>
        <v>0</v>
      </c>
      <c r="S212" s="26">
        <f t="shared" si="65"/>
        <v>80000</v>
      </c>
      <c r="T212" s="43">
        <f t="shared" si="66"/>
        <v>79946</v>
      </c>
      <c r="U212" s="43">
        <f t="shared" si="67"/>
        <v>79946</v>
      </c>
      <c r="V212" s="43">
        <f t="shared" si="68"/>
        <v>75949</v>
      </c>
      <c r="W212" s="43">
        <f t="shared" si="69"/>
        <v>3997</v>
      </c>
      <c r="X212" s="26">
        <f t="shared" si="70"/>
        <v>79946</v>
      </c>
      <c r="Y212" s="26">
        <f t="shared" si="71"/>
        <v>0</v>
      </c>
    </row>
    <row r="213" spans="1:25" x14ac:dyDescent="0.35">
      <c r="A213" s="23">
        <v>3332</v>
      </c>
      <c r="B213" s="44" t="s">
        <v>285</v>
      </c>
      <c r="C213" s="45">
        <f>VLOOKUP(A213,[1]Membership!$A$3:$BE$524,57,FALSE)</f>
        <v>952</v>
      </c>
      <c r="D213" s="46">
        <f>VLOOKUP(A213,'[1]Geo Area'!$B$1:$G$422,6,FALSE)</f>
        <v>55.824270062714803</v>
      </c>
      <c r="E213" s="46">
        <f t="shared" si="54"/>
        <v>17.053514518514834</v>
      </c>
      <c r="F213" s="47">
        <f t="shared" si="56"/>
        <v>0</v>
      </c>
      <c r="G213" s="26">
        <f t="shared" si="57"/>
        <v>0</v>
      </c>
      <c r="H213" s="45">
        <f t="shared" si="55"/>
        <v>0</v>
      </c>
      <c r="I213" s="47">
        <f t="shared" si="58"/>
        <v>0</v>
      </c>
      <c r="J213" s="26">
        <f t="shared" si="59"/>
        <v>0</v>
      </c>
      <c r="K213" s="45">
        <f t="shared" si="60"/>
        <v>0</v>
      </c>
      <c r="L213" s="47">
        <f t="shared" si="61"/>
        <v>0</v>
      </c>
      <c r="M213" s="26">
        <f t="shared" si="61"/>
        <v>0</v>
      </c>
      <c r="N213" s="47">
        <f t="shared" si="61"/>
        <v>0</v>
      </c>
      <c r="O213" s="48">
        <f>VLOOKUP($A213,'[1]11.1.2022 for 2023-24 stop gap'!$A$3:$K$424,11,FALSE)</f>
        <v>0</v>
      </c>
      <c r="P213" s="47">
        <f t="shared" si="62"/>
        <v>0</v>
      </c>
      <c r="Q213" s="26">
        <f t="shared" si="63"/>
        <v>0</v>
      </c>
      <c r="R213" s="45">
        <f t="shared" si="64"/>
        <v>0</v>
      </c>
      <c r="S213" s="26">
        <f t="shared" si="65"/>
        <v>0</v>
      </c>
      <c r="T213" s="43">
        <f t="shared" si="66"/>
        <v>0</v>
      </c>
      <c r="U213" s="43">
        <f t="shared" si="67"/>
        <v>0</v>
      </c>
      <c r="V213" s="43">
        <f t="shared" si="68"/>
        <v>0</v>
      </c>
      <c r="W213" s="43">
        <f t="shared" si="69"/>
        <v>0</v>
      </c>
      <c r="X213" s="26">
        <f t="shared" si="70"/>
        <v>0</v>
      </c>
      <c r="Y213" s="26">
        <f t="shared" si="71"/>
        <v>0</v>
      </c>
    </row>
    <row r="214" spans="1:25" x14ac:dyDescent="0.35">
      <c r="A214" s="23">
        <v>3339</v>
      </c>
      <c r="B214" s="44" t="s">
        <v>431</v>
      </c>
      <c r="C214" s="45">
        <f>VLOOKUP(A214,[1]Membership!$A$3:$BE$524,57,FALSE)</f>
        <v>3769</v>
      </c>
      <c r="D214" s="46">
        <f>VLOOKUP(A214,'[1]Geo Area'!$B$1:$G$422,6,FALSE)</f>
        <v>188.94491391897199</v>
      </c>
      <c r="E214" s="46">
        <f t="shared" si="54"/>
        <v>19.947612887935769</v>
      </c>
      <c r="F214" s="47">
        <f t="shared" si="56"/>
        <v>0</v>
      </c>
      <c r="G214" s="26">
        <f t="shared" si="57"/>
        <v>0</v>
      </c>
      <c r="H214" s="45">
        <f t="shared" si="55"/>
        <v>0</v>
      </c>
      <c r="I214" s="47">
        <f t="shared" si="58"/>
        <v>0</v>
      </c>
      <c r="J214" s="26">
        <f t="shared" si="59"/>
        <v>0</v>
      </c>
      <c r="K214" s="45">
        <f t="shared" si="60"/>
        <v>0</v>
      </c>
      <c r="L214" s="47">
        <f t="shared" si="61"/>
        <v>0</v>
      </c>
      <c r="M214" s="26">
        <f t="shared" si="61"/>
        <v>0</v>
      </c>
      <c r="N214" s="47">
        <f t="shared" si="61"/>
        <v>0</v>
      </c>
      <c r="O214" s="48">
        <f>VLOOKUP($A214,'[1]11.1.2022 for 2023-24 stop gap'!$A$3:$K$424,11,FALSE)</f>
        <v>0</v>
      </c>
      <c r="P214" s="47">
        <f t="shared" si="62"/>
        <v>0</v>
      </c>
      <c r="Q214" s="26">
        <f t="shared" si="63"/>
        <v>0</v>
      </c>
      <c r="R214" s="45">
        <f t="shared" si="64"/>
        <v>0</v>
      </c>
      <c r="S214" s="26">
        <f t="shared" si="65"/>
        <v>0</v>
      </c>
      <c r="T214" s="43">
        <f t="shared" si="66"/>
        <v>0</v>
      </c>
      <c r="U214" s="43">
        <f t="shared" si="67"/>
        <v>0</v>
      </c>
      <c r="V214" s="43">
        <f t="shared" si="68"/>
        <v>0</v>
      </c>
      <c r="W214" s="43">
        <f t="shared" si="69"/>
        <v>0</v>
      </c>
      <c r="X214" s="26">
        <f t="shared" si="70"/>
        <v>0</v>
      </c>
      <c r="Y214" s="26">
        <f t="shared" si="71"/>
        <v>0</v>
      </c>
    </row>
    <row r="215" spans="1:25" x14ac:dyDescent="0.35">
      <c r="A215" s="23">
        <v>3360</v>
      </c>
      <c r="B215" s="44" t="s">
        <v>286</v>
      </c>
      <c r="C215" s="45">
        <f>VLOOKUP(A215,[1]Membership!$A$3:$BE$524,57,FALSE)</f>
        <v>1400</v>
      </c>
      <c r="D215" s="46">
        <f>VLOOKUP(A215,'[1]Geo Area'!$B$1:$G$422,6,FALSE)</f>
        <v>207.861161733963</v>
      </c>
      <c r="E215" s="46">
        <f t="shared" si="54"/>
        <v>6.7352649639850934</v>
      </c>
      <c r="F215" s="47">
        <f t="shared" si="56"/>
        <v>0</v>
      </c>
      <c r="G215" s="26">
        <f t="shared" si="57"/>
        <v>0</v>
      </c>
      <c r="H215" s="45">
        <f t="shared" si="55"/>
        <v>0</v>
      </c>
      <c r="I215" s="47">
        <f t="shared" si="58"/>
        <v>0</v>
      </c>
      <c r="J215" s="26">
        <f t="shared" si="59"/>
        <v>0</v>
      </c>
      <c r="K215" s="45">
        <f t="shared" si="60"/>
        <v>0</v>
      </c>
      <c r="L215" s="47">
        <f t="shared" si="61"/>
        <v>0</v>
      </c>
      <c r="M215" s="26">
        <f t="shared" si="61"/>
        <v>0</v>
      </c>
      <c r="N215" s="47">
        <f t="shared" si="61"/>
        <v>0</v>
      </c>
      <c r="O215" s="48">
        <f>VLOOKUP($A215,'[1]11.1.2022 for 2023-24 stop gap'!$A$3:$K$424,11,FALSE)</f>
        <v>0</v>
      </c>
      <c r="P215" s="47">
        <f t="shared" si="62"/>
        <v>0</v>
      </c>
      <c r="Q215" s="26">
        <f t="shared" si="63"/>
        <v>0</v>
      </c>
      <c r="R215" s="45">
        <f t="shared" si="64"/>
        <v>0</v>
      </c>
      <c r="S215" s="26">
        <f t="shared" si="65"/>
        <v>0</v>
      </c>
      <c r="T215" s="43">
        <f t="shared" si="66"/>
        <v>0</v>
      </c>
      <c r="U215" s="43">
        <f t="shared" si="67"/>
        <v>0</v>
      </c>
      <c r="V215" s="43">
        <f t="shared" si="68"/>
        <v>0</v>
      </c>
      <c r="W215" s="43">
        <f t="shared" si="69"/>
        <v>0</v>
      </c>
      <c r="X215" s="26">
        <f t="shared" si="70"/>
        <v>0</v>
      </c>
      <c r="Y215" s="26">
        <f t="shared" si="71"/>
        <v>0</v>
      </c>
    </row>
    <row r="216" spans="1:25" x14ac:dyDescent="0.35">
      <c r="A216" s="23">
        <v>3367</v>
      </c>
      <c r="B216" s="44" t="s">
        <v>287</v>
      </c>
      <c r="C216" s="45">
        <f>VLOOKUP(A216,[1]Membership!$A$3:$BE$524,57,FALSE)</f>
        <v>996</v>
      </c>
      <c r="D216" s="46">
        <f>VLOOKUP(A216,'[1]Geo Area'!$B$1:$G$422,6,FALSE)</f>
        <v>97.8157161798988</v>
      </c>
      <c r="E216" s="46">
        <f t="shared" si="54"/>
        <v>10.182412795181055</v>
      </c>
      <c r="F216" s="47">
        <f t="shared" si="56"/>
        <v>0</v>
      </c>
      <c r="G216" s="26">
        <f t="shared" si="57"/>
        <v>0</v>
      </c>
      <c r="H216" s="45">
        <f t="shared" si="55"/>
        <v>0</v>
      </c>
      <c r="I216" s="47">
        <f t="shared" si="58"/>
        <v>0</v>
      </c>
      <c r="J216" s="26">
        <f t="shared" si="59"/>
        <v>0</v>
      </c>
      <c r="K216" s="45">
        <f t="shared" si="60"/>
        <v>0</v>
      </c>
      <c r="L216" s="47">
        <f t="shared" si="61"/>
        <v>0</v>
      </c>
      <c r="M216" s="26">
        <f t="shared" si="61"/>
        <v>0</v>
      </c>
      <c r="N216" s="47">
        <f t="shared" si="61"/>
        <v>0</v>
      </c>
      <c r="O216" s="48">
        <f>VLOOKUP($A216,'[1]11.1.2022 for 2023-24 stop gap'!$A$3:$K$424,11,FALSE)</f>
        <v>0</v>
      </c>
      <c r="P216" s="47">
        <f t="shared" si="62"/>
        <v>0</v>
      </c>
      <c r="Q216" s="26">
        <f t="shared" si="63"/>
        <v>0</v>
      </c>
      <c r="R216" s="45">
        <f t="shared" si="64"/>
        <v>0</v>
      </c>
      <c r="S216" s="26">
        <f t="shared" si="65"/>
        <v>0</v>
      </c>
      <c r="T216" s="43">
        <f t="shared" si="66"/>
        <v>0</v>
      </c>
      <c r="U216" s="43">
        <f t="shared" si="67"/>
        <v>0</v>
      </c>
      <c r="V216" s="43">
        <f t="shared" si="68"/>
        <v>0</v>
      </c>
      <c r="W216" s="43">
        <f t="shared" si="69"/>
        <v>0</v>
      </c>
      <c r="X216" s="26">
        <f t="shared" si="70"/>
        <v>0</v>
      </c>
      <c r="Y216" s="26">
        <f t="shared" si="71"/>
        <v>0</v>
      </c>
    </row>
    <row r="217" spans="1:25" x14ac:dyDescent="0.35">
      <c r="A217" s="23">
        <v>3381</v>
      </c>
      <c r="B217" s="44" t="s">
        <v>432</v>
      </c>
      <c r="C217" s="45">
        <f>VLOOKUP(A217,[1]Membership!$A$3:$BE$524,57,FALSE)</f>
        <v>2343</v>
      </c>
      <c r="D217" s="46">
        <f>VLOOKUP(A217,'[1]Geo Area'!$B$1:$G$422,6,FALSE)</f>
        <v>23.251826266928401</v>
      </c>
      <c r="E217" s="46">
        <f t="shared" si="54"/>
        <v>100.76627844637314</v>
      </c>
      <c r="F217" s="47">
        <f t="shared" si="56"/>
        <v>0</v>
      </c>
      <c r="G217" s="26">
        <f t="shared" si="57"/>
        <v>0</v>
      </c>
      <c r="H217" s="45">
        <f t="shared" si="55"/>
        <v>0</v>
      </c>
      <c r="I217" s="47">
        <f t="shared" si="58"/>
        <v>0</v>
      </c>
      <c r="J217" s="26">
        <f t="shared" si="59"/>
        <v>0</v>
      </c>
      <c r="K217" s="45">
        <f t="shared" si="60"/>
        <v>0</v>
      </c>
      <c r="L217" s="47">
        <f t="shared" si="61"/>
        <v>0</v>
      </c>
      <c r="M217" s="26">
        <f t="shared" si="61"/>
        <v>0</v>
      </c>
      <c r="N217" s="47">
        <f t="shared" si="61"/>
        <v>0</v>
      </c>
      <c r="O217" s="48">
        <f>VLOOKUP($A217,'[1]11.1.2022 for 2023-24 stop gap'!$A$3:$K$424,11,FALSE)</f>
        <v>0</v>
      </c>
      <c r="P217" s="47">
        <f t="shared" si="62"/>
        <v>0</v>
      </c>
      <c r="Q217" s="26">
        <f t="shared" si="63"/>
        <v>0</v>
      </c>
      <c r="R217" s="45">
        <f t="shared" si="64"/>
        <v>0</v>
      </c>
      <c r="S217" s="26">
        <f t="shared" si="65"/>
        <v>0</v>
      </c>
      <c r="T217" s="43">
        <f t="shared" si="66"/>
        <v>0</v>
      </c>
      <c r="U217" s="43">
        <f t="shared" si="67"/>
        <v>0</v>
      </c>
      <c r="V217" s="43">
        <f t="shared" si="68"/>
        <v>0</v>
      </c>
      <c r="W217" s="43">
        <f t="shared" si="69"/>
        <v>0</v>
      </c>
      <c r="X217" s="26">
        <f t="shared" si="70"/>
        <v>0</v>
      </c>
      <c r="Y217" s="26">
        <f t="shared" si="71"/>
        <v>0</v>
      </c>
    </row>
    <row r="218" spans="1:25" x14ac:dyDescent="0.35">
      <c r="A218" s="23">
        <v>3409</v>
      </c>
      <c r="B218" s="44" t="s">
        <v>433</v>
      </c>
      <c r="C218" s="45">
        <f>VLOOKUP(A218,[1]Membership!$A$3:$BE$524,57,FALSE)</f>
        <v>2207</v>
      </c>
      <c r="D218" s="46">
        <f>VLOOKUP(A218,'[1]Geo Area'!$B$1:$G$422,6,FALSE)</f>
        <v>350.44349332336901</v>
      </c>
      <c r="E218" s="46">
        <f t="shared" si="54"/>
        <v>6.2977342768453344</v>
      </c>
      <c r="F218" s="47">
        <f t="shared" si="56"/>
        <v>0</v>
      </c>
      <c r="G218" s="26">
        <f t="shared" si="57"/>
        <v>0</v>
      </c>
      <c r="H218" s="45">
        <f t="shared" si="55"/>
        <v>0</v>
      </c>
      <c r="I218" s="47">
        <f t="shared" si="58"/>
        <v>0</v>
      </c>
      <c r="J218" s="26">
        <f t="shared" si="59"/>
        <v>0</v>
      </c>
      <c r="K218" s="45">
        <f t="shared" si="60"/>
        <v>0</v>
      </c>
      <c r="L218" s="47">
        <f t="shared" si="61"/>
        <v>0</v>
      </c>
      <c r="M218" s="26">
        <f t="shared" si="61"/>
        <v>0</v>
      </c>
      <c r="N218" s="47">
        <f t="shared" si="61"/>
        <v>0</v>
      </c>
      <c r="O218" s="48">
        <f>VLOOKUP($A218,'[1]11.1.2022 for 2023-24 stop gap'!$A$3:$K$424,11,FALSE)</f>
        <v>0</v>
      </c>
      <c r="P218" s="47">
        <f t="shared" si="62"/>
        <v>0</v>
      </c>
      <c r="Q218" s="26">
        <f t="shared" si="63"/>
        <v>0</v>
      </c>
      <c r="R218" s="45">
        <f t="shared" si="64"/>
        <v>0</v>
      </c>
      <c r="S218" s="26">
        <f t="shared" si="65"/>
        <v>0</v>
      </c>
      <c r="T218" s="43">
        <f t="shared" si="66"/>
        <v>0</v>
      </c>
      <c r="U218" s="43">
        <f t="shared" si="67"/>
        <v>0</v>
      </c>
      <c r="V218" s="43">
        <f t="shared" si="68"/>
        <v>0</v>
      </c>
      <c r="W218" s="43">
        <f t="shared" si="69"/>
        <v>0</v>
      </c>
      <c r="X218" s="26">
        <f t="shared" si="70"/>
        <v>0</v>
      </c>
      <c r="Y218" s="26">
        <f t="shared" si="71"/>
        <v>0</v>
      </c>
    </row>
    <row r="219" spans="1:25" x14ac:dyDescent="0.35">
      <c r="A219" s="23">
        <v>3427</v>
      </c>
      <c r="B219" s="44" t="s">
        <v>99</v>
      </c>
      <c r="C219" s="45">
        <f>VLOOKUP(A219,[1]Membership!$A$3:$BE$524,57,FALSE)</f>
        <v>277</v>
      </c>
      <c r="D219" s="46">
        <f>VLOOKUP(A219,'[1]Geo Area'!$B$1:$G$422,6,FALSE)</f>
        <v>201.11918201422699</v>
      </c>
      <c r="E219" s="46">
        <f t="shared" si="54"/>
        <v>1.3772927933865864</v>
      </c>
      <c r="F219" s="47">
        <f t="shared" si="56"/>
        <v>1</v>
      </c>
      <c r="G219" s="26">
        <f t="shared" si="57"/>
        <v>110800</v>
      </c>
      <c r="H219" s="45">
        <f t="shared" si="55"/>
        <v>277</v>
      </c>
      <c r="I219" s="47">
        <f t="shared" si="58"/>
        <v>0</v>
      </c>
      <c r="J219" s="26">
        <f t="shared" si="59"/>
        <v>0</v>
      </c>
      <c r="K219" s="45">
        <f t="shared" si="60"/>
        <v>0</v>
      </c>
      <c r="L219" s="47">
        <f t="shared" si="61"/>
        <v>1</v>
      </c>
      <c r="M219" s="26">
        <f t="shared" si="61"/>
        <v>110800</v>
      </c>
      <c r="N219" s="47">
        <f t="shared" si="61"/>
        <v>277</v>
      </c>
      <c r="O219" s="48">
        <f>VLOOKUP($A219,'[1]11.1.2022 for 2023-24 stop gap'!$A$3:$K$424,11,FALSE)</f>
        <v>0</v>
      </c>
      <c r="P219" s="47">
        <f t="shared" si="62"/>
        <v>0</v>
      </c>
      <c r="Q219" s="26">
        <f t="shared" si="63"/>
        <v>0</v>
      </c>
      <c r="R219" s="45">
        <f t="shared" si="64"/>
        <v>0</v>
      </c>
      <c r="S219" s="26">
        <f t="shared" si="65"/>
        <v>110800</v>
      </c>
      <c r="T219" s="43">
        <f t="shared" si="66"/>
        <v>110725</v>
      </c>
      <c r="U219" s="43">
        <f t="shared" si="67"/>
        <v>110725</v>
      </c>
      <c r="V219" s="43">
        <f t="shared" si="68"/>
        <v>105189</v>
      </c>
      <c r="W219" s="43">
        <f t="shared" si="69"/>
        <v>5536</v>
      </c>
      <c r="X219" s="26">
        <f t="shared" si="70"/>
        <v>110725</v>
      </c>
      <c r="Y219" s="26">
        <f t="shared" si="71"/>
        <v>0</v>
      </c>
    </row>
    <row r="220" spans="1:25" x14ac:dyDescent="0.35">
      <c r="A220" s="65">
        <v>3428</v>
      </c>
      <c r="B220" s="66" t="s">
        <v>100</v>
      </c>
      <c r="C220" s="67">
        <f>VLOOKUP(A220,[1]Membership!$A$3:$BE$524,57,FALSE)</f>
        <v>744</v>
      </c>
      <c r="D220" s="68">
        <f>VLOOKUP(A220,'[1]Geo Area'!$B$1:$G$422,6,FALSE)</f>
        <v>190.191892032504</v>
      </c>
      <c r="E220" s="68">
        <f t="shared" si="54"/>
        <v>3.911838680656532</v>
      </c>
      <c r="F220" s="69">
        <f t="shared" si="56"/>
        <v>1</v>
      </c>
      <c r="G220" s="70">
        <f t="shared" si="57"/>
        <v>297600</v>
      </c>
      <c r="H220" s="67">
        <f t="shared" si="55"/>
        <v>744</v>
      </c>
      <c r="I220" s="69">
        <f t="shared" si="58"/>
        <v>0</v>
      </c>
      <c r="J220" s="70">
        <f t="shared" si="59"/>
        <v>0</v>
      </c>
      <c r="K220" s="67">
        <f t="shared" si="60"/>
        <v>0</v>
      </c>
      <c r="L220" s="69">
        <f t="shared" si="61"/>
        <v>1</v>
      </c>
      <c r="M220" s="70">
        <f t="shared" si="61"/>
        <v>297600</v>
      </c>
      <c r="N220" s="69">
        <f t="shared" si="61"/>
        <v>744</v>
      </c>
      <c r="O220" s="71">
        <f>VLOOKUP($A220,'[1]11.1.2022 for 2023-24 stop gap'!$A$3:$K$424,11,FALSE)</f>
        <v>76600</v>
      </c>
      <c r="P220" s="69">
        <f t="shared" si="62"/>
        <v>0</v>
      </c>
      <c r="Q220" s="70">
        <f t="shared" si="63"/>
        <v>0</v>
      </c>
      <c r="R220" s="67">
        <f t="shared" si="64"/>
        <v>0</v>
      </c>
      <c r="S220" s="70">
        <f t="shared" si="65"/>
        <v>297600</v>
      </c>
      <c r="T220" s="72">
        <f t="shared" si="66"/>
        <v>297398</v>
      </c>
      <c r="U220" s="72">
        <f t="shared" si="67"/>
        <v>297398</v>
      </c>
      <c r="V220" s="72">
        <f t="shared" si="68"/>
        <v>282528</v>
      </c>
      <c r="W220" s="72">
        <f t="shared" si="69"/>
        <v>14870</v>
      </c>
      <c r="X220" s="70">
        <f t="shared" si="70"/>
        <v>297398</v>
      </c>
      <c r="Y220" s="70">
        <f t="shared" si="71"/>
        <v>0</v>
      </c>
    </row>
    <row r="221" spans="1:25" x14ac:dyDescent="0.35">
      <c r="A221" s="23">
        <v>3430</v>
      </c>
      <c r="B221" s="44" t="s">
        <v>434</v>
      </c>
      <c r="C221" s="45">
        <f>VLOOKUP(A221,[1]Membership!$A$3:$BE$524,57,FALSE)</f>
        <v>3393</v>
      </c>
      <c r="D221" s="46">
        <f>VLOOKUP(A221,'[1]Geo Area'!$B$1:$G$422,6,FALSE)</f>
        <v>9.1342364205342292</v>
      </c>
      <c r="E221" s="46">
        <f t="shared" si="54"/>
        <v>371.45962112085942</v>
      </c>
      <c r="F221" s="47">
        <f t="shared" si="56"/>
        <v>0</v>
      </c>
      <c r="G221" s="26">
        <f t="shared" si="57"/>
        <v>0</v>
      </c>
      <c r="H221" s="45">
        <f t="shared" si="55"/>
        <v>0</v>
      </c>
      <c r="I221" s="47">
        <f t="shared" si="58"/>
        <v>0</v>
      </c>
      <c r="J221" s="26">
        <f t="shared" si="59"/>
        <v>0</v>
      </c>
      <c r="K221" s="45">
        <f t="shared" si="60"/>
        <v>0</v>
      </c>
      <c r="L221" s="47">
        <f t="shared" si="61"/>
        <v>0</v>
      </c>
      <c r="M221" s="26">
        <f t="shared" si="61"/>
        <v>0</v>
      </c>
      <c r="N221" s="47">
        <f t="shared" si="61"/>
        <v>0</v>
      </c>
      <c r="O221" s="48">
        <f>VLOOKUP($A221,'[1]11.1.2022 for 2023-24 stop gap'!$A$3:$K$424,11,FALSE)</f>
        <v>0</v>
      </c>
      <c r="P221" s="47">
        <f t="shared" si="62"/>
        <v>0</v>
      </c>
      <c r="Q221" s="26">
        <f t="shared" si="63"/>
        <v>0</v>
      </c>
      <c r="R221" s="45">
        <f t="shared" si="64"/>
        <v>0</v>
      </c>
      <c r="S221" s="26">
        <f t="shared" si="65"/>
        <v>0</v>
      </c>
      <c r="T221" s="43">
        <f t="shared" si="66"/>
        <v>0</v>
      </c>
      <c r="U221" s="43">
        <f t="shared" si="67"/>
        <v>0</v>
      </c>
      <c r="V221" s="43">
        <f t="shared" si="68"/>
        <v>0</v>
      </c>
      <c r="W221" s="43">
        <f t="shared" si="69"/>
        <v>0</v>
      </c>
      <c r="X221" s="26">
        <f t="shared" si="70"/>
        <v>0</v>
      </c>
      <c r="Y221" s="26">
        <f t="shared" si="71"/>
        <v>0</v>
      </c>
    </row>
    <row r="222" spans="1:25" x14ac:dyDescent="0.35">
      <c r="A222" s="73">
        <v>3434</v>
      </c>
      <c r="B222" s="74" t="s">
        <v>101</v>
      </c>
      <c r="C222" s="75">
        <f>VLOOKUP(A222,[1]Membership!$A$3:$BE$524,57,FALSE)</f>
        <v>1037</v>
      </c>
      <c r="D222" s="76">
        <f>VLOOKUP(A222,'[1]Geo Area'!$B$1:$G$422,6,FALSE)</f>
        <v>367.29399693629199</v>
      </c>
      <c r="E222" s="76">
        <f t="shared" si="54"/>
        <v>2.8233513442907427</v>
      </c>
      <c r="F222" s="77">
        <f t="shared" si="56"/>
        <v>0</v>
      </c>
      <c r="G222" s="78">
        <f t="shared" si="57"/>
        <v>0</v>
      </c>
      <c r="H222" s="75">
        <f t="shared" si="55"/>
        <v>0</v>
      </c>
      <c r="I222" s="77">
        <f t="shared" si="58"/>
        <v>0</v>
      </c>
      <c r="J222" s="78">
        <f t="shared" si="59"/>
        <v>0</v>
      </c>
      <c r="K222" s="75">
        <f t="shared" si="60"/>
        <v>0</v>
      </c>
      <c r="L222" s="77">
        <f t="shared" si="61"/>
        <v>0</v>
      </c>
      <c r="M222" s="78">
        <f t="shared" si="61"/>
        <v>0</v>
      </c>
      <c r="N222" s="77">
        <f t="shared" si="61"/>
        <v>0</v>
      </c>
      <c r="O222" s="79">
        <f>VLOOKUP($A222,'[1]11.1.2022 for 2023-24 stop gap'!$A$3:$K$424,11,FALSE)</f>
        <v>97300</v>
      </c>
      <c r="P222" s="77">
        <f t="shared" si="62"/>
        <v>1</v>
      </c>
      <c r="Q222" s="78">
        <f t="shared" si="63"/>
        <v>48650</v>
      </c>
      <c r="R222" s="75">
        <f t="shared" si="64"/>
        <v>1037</v>
      </c>
      <c r="S222" s="78">
        <f t="shared" si="65"/>
        <v>48650</v>
      </c>
      <c r="T222" s="80">
        <f t="shared" si="66"/>
        <v>48617</v>
      </c>
      <c r="U222" s="80">
        <f>T222+T429</f>
        <v>48616</v>
      </c>
      <c r="V222" s="80">
        <f t="shared" si="68"/>
        <v>46185</v>
      </c>
      <c r="W222" s="80">
        <f t="shared" si="69"/>
        <v>2431</v>
      </c>
      <c r="X222" s="78">
        <f t="shared" si="70"/>
        <v>48616</v>
      </c>
      <c r="Y222" s="78">
        <f t="shared" si="71"/>
        <v>0</v>
      </c>
    </row>
    <row r="223" spans="1:25" x14ac:dyDescent="0.35">
      <c r="A223" s="23">
        <v>3437</v>
      </c>
      <c r="B223" s="44" t="s">
        <v>288</v>
      </c>
      <c r="C223" s="45">
        <f>VLOOKUP(A223,[1]Membership!$A$3:$BE$524,57,FALSE)</f>
        <v>3868</v>
      </c>
      <c r="D223" s="46">
        <f>VLOOKUP(A223,'[1]Geo Area'!$B$1:$G$422,6,FALSE)</f>
        <v>22.473654257952902</v>
      </c>
      <c r="E223" s="46">
        <f t="shared" si="54"/>
        <v>172.11264156701196</v>
      </c>
      <c r="F223" s="47">
        <f t="shared" si="56"/>
        <v>0</v>
      </c>
      <c r="G223" s="26">
        <f t="shared" si="57"/>
        <v>0</v>
      </c>
      <c r="H223" s="45">
        <f t="shared" si="55"/>
        <v>0</v>
      </c>
      <c r="I223" s="47">
        <f t="shared" si="58"/>
        <v>0</v>
      </c>
      <c r="J223" s="26">
        <f t="shared" si="59"/>
        <v>0</v>
      </c>
      <c r="K223" s="45">
        <f t="shared" si="60"/>
        <v>0</v>
      </c>
      <c r="L223" s="47">
        <f t="shared" si="61"/>
        <v>0</v>
      </c>
      <c r="M223" s="26">
        <f t="shared" si="61"/>
        <v>0</v>
      </c>
      <c r="N223" s="47">
        <f t="shared" si="61"/>
        <v>0</v>
      </c>
      <c r="O223" s="48">
        <f>VLOOKUP($A223,'[1]11.1.2022 for 2023-24 stop gap'!$A$3:$K$424,11,FALSE)</f>
        <v>0</v>
      </c>
      <c r="P223" s="47">
        <f t="shared" si="62"/>
        <v>0</v>
      </c>
      <c r="Q223" s="26">
        <f t="shared" si="63"/>
        <v>0</v>
      </c>
      <c r="R223" s="45">
        <f t="shared" si="64"/>
        <v>0</v>
      </c>
      <c r="S223" s="26">
        <f t="shared" si="65"/>
        <v>0</v>
      </c>
      <c r="T223" s="43">
        <f t="shared" si="66"/>
        <v>0</v>
      </c>
      <c r="U223" s="43">
        <f t="shared" si="67"/>
        <v>0</v>
      </c>
      <c r="V223" s="43">
        <f t="shared" si="68"/>
        <v>0</v>
      </c>
      <c r="W223" s="43">
        <f t="shared" si="69"/>
        <v>0</v>
      </c>
      <c r="X223" s="26">
        <f t="shared" si="70"/>
        <v>0</v>
      </c>
      <c r="Y223" s="26">
        <f t="shared" si="71"/>
        <v>0</v>
      </c>
    </row>
    <row r="224" spans="1:25" x14ac:dyDescent="0.35">
      <c r="A224" s="23">
        <v>3444</v>
      </c>
      <c r="B224" s="44" t="s">
        <v>289</v>
      </c>
      <c r="C224" s="45">
        <f>VLOOKUP(A224,[1]Membership!$A$3:$BE$524,57,FALSE)</f>
        <v>3458</v>
      </c>
      <c r="D224" s="46">
        <f>VLOOKUP(A224,'[1]Geo Area'!$B$1:$G$422,6,FALSE)</f>
        <v>247.29437244982799</v>
      </c>
      <c r="E224" s="46">
        <f t="shared" si="54"/>
        <v>13.98333478333225</v>
      </c>
      <c r="F224" s="47">
        <f t="shared" si="56"/>
        <v>0</v>
      </c>
      <c r="G224" s="26">
        <f t="shared" si="57"/>
        <v>0</v>
      </c>
      <c r="H224" s="45">
        <f t="shared" si="55"/>
        <v>0</v>
      </c>
      <c r="I224" s="47">
        <f t="shared" si="58"/>
        <v>0</v>
      </c>
      <c r="J224" s="26">
        <f t="shared" si="59"/>
        <v>0</v>
      </c>
      <c r="K224" s="45">
        <f t="shared" si="60"/>
        <v>0</v>
      </c>
      <c r="L224" s="47">
        <f t="shared" si="61"/>
        <v>0</v>
      </c>
      <c r="M224" s="26">
        <f t="shared" si="61"/>
        <v>0</v>
      </c>
      <c r="N224" s="47">
        <f t="shared" si="61"/>
        <v>0</v>
      </c>
      <c r="O224" s="48">
        <f>VLOOKUP($A224,'[1]11.1.2022 for 2023-24 stop gap'!$A$3:$K$424,11,FALSE)</f>
        <v>0</v>
      </c>
      <c r="P224" s="47">
        <f t="shared" si="62"/>
        <v>0</v>
      </c>
      <c r="Q224" s="26">
        <f t="shared" si="63"/>
        <v>0</v>
      </c>
      <c r="R224" s="45">
        <f t="shared" si="64"/>
        <v>0</v>
      </c>
      <c r="S224" s="26">
        <f t="shared" si="65"/>
        <v>0</v>
      </c>
      <c r="T224" s="43">
        <f t="shared" si="66"/>
        <v>0</v>
      </c>
      <c r="U224" s="43">
        <f t="shared" si="67"/>
        <v>0</v>
      </c>
      <c r="V224" s="43">
        <f t="shared" si="68"/>
        <v>0</v>
      </c>
      <c r="W224" s="43">
        <f t="shared" si="69"/>
        <v>0</v>
      </c>
      <c r="X224" s="26">
        <f t="shared" si="70"/>
        <v>0</v>
      </c>
      <c r="Y224" s="26">
        <f t="shared" si="71"/>
        <v>0</v>
      </c>
    </row>
    <row r="225" spans="1:25" x14ac:dyDescent="0.35">
      <c r="A225" s="23">
        <v>3479</v>
      </c>
      <c r="B225" s="44" t="s">
        <v>290</v>
      </c>
      <c r="C225" s="45">
        <f>VLOOKUP(A225,[1]Membership!$A$3:$BE$524,57,FALSE)</f>
        <v>3447</v>
      </c>
      <c r="D225" s="46">
        <f>VLOOKUP(A225,'[1]Geo Area'!$B$1:$G$422,6,FALSE)</f>
        <v>46.711253203857403</v>
      </c>
      <c r="E225" s="46">
        <f t="shared" si="54"/>
        <v>73.793781232042548</v>
      </c>
      <c r="F225" s="47">
        <f t="shared" si="56"/>
        <v>0</v>
      </c>
      <c r="G225" s="26">
        <f t="shared" si="57"/>
        <v>0</v>
      </c>
      <c r="H225" s="45">
        <f t="shared" si="55"/>
        <v>0</v>
      </c>
      <c r="I225" s="47">
        <f t="shared" si="58"/>
        <v>0</v>
      </c>
      <c r="J225" s="26">
        <f t="shared" si="59"/>
        <v>0</v>
      </c>
      <c r="K225" s="45">
        <f t="shared" si="60"/>
        <v>0</v>
      </c>
      <c r="L225" s="47">
        <f t="shared" si="61"/>
        <v>0</v>
      </c>
      <c r="M225" s="26">
        <f t="shared" si="61"/>
        <v>0</v>
      </c>
      <c r="N225" s="47">
        <f t="shared" si="61"/>
        <v>0</v>
      </c>
      <c r="O225" s="48">
        <f>VLOOKUP($A225,'[1]11.1.2022 for 2023-24 stop gap'!$A$3:$K$424,11,FALSE)</f>
        <v>0</v>
      </c>
      <c r="P225" s="47">
        <f t="shared" si="62"/>
        <v>0</v>
      </c>
      <c r="Q225" s="26">
        <f t="shared" si="63"/>
        <v>0</v>
      </c>
      <c r="R225" s="45">
        <f t="shared" si="64"/>
        <v>0</v>
      </c>
      <c r="S225" s="26">
        <f t="shared" si="65"/>
        <v>0</v>
      </c>
      <c r="T225" s="43">
        <f t="shared" si="66"/>
        <v>0</v>
      </c>
      <c r="U225" s="43">
        <f t="shared" si="67"/>
        <v>0</v>
      </c>
      <c r="V225" s="43">
        <f t="shared" si="68"/>
        <v>0</v>
      </c>
      <c r="W225" s="43">
        <f t="shared" si="69"/>
        <v>0</v>
      </c>
      <c r="X225" s="26">
        <f t="shared" si="70"/>
        <v>0</v>
      </c>
      <c r="Y225" s="26">
        <f t="shared" si="71"/>
        <v>0</v>
      </c>
    </row>
    <row r="226" spans="1:25" x14ac:dyDescent="0.35">
      <c r="A226" s="23">
        <v>3484</v>
      </c>
      <c r="B226" s="44" t="s">
        <v>102</v>
      </c>
      <c r="C226" s="45">
        <f>VLOOKUP(A226,[1]Membership!$A$3:$BE$524,57,FALSE)</f>
        <v>138</v>
      </c>
      <c r="D226" s="46">
        <f>VLOOKUP(A226,'[1]Geo Area'!$B$1:$G$422,6,FALSE)</f>
        <v>184.68195716643899</v>
      </c>
      <c r="E226" s="46">
        <f t="shared" si="54"/>
        <v>0.74723054767949915</v>
      </c>
      <c r="F226" s="47">
        <f t="shared" si="56"/>
        <v>1</v>
      </c>
      <c r="G226" s="26">
        <f t="shared" si="57"/>
        <v>55200</v>
      </c>
      <c r="H226" s="45">
        <f t="shared" si="55"/>
        <v>138</v>
      </c>
      <c r="I226" s="47">
        <f t="shared" si="58"/>
        <v>0</v>
      </c>
      <c r="J226" s="26">
        <f t="shared" si="59"/>
        <v>0</v>
      </c>
      <c r="K226" s="45">
        <f t="shared" si="60"/>
        <v>0</v>
      </c>
      <c r="L226" s="47">
        <f t="shared" si="61"/>
        <v>1</v>
      </c>
      <c r="M226" s="26">
        <f t="shared" si="61"/>
        <v>55200</v>
      </c>
      <c r="N226" s="47">
        <f t="shared" si="61"/>
        <v>138</v>
      </c>
      <c r="O226" s="48">
        <f>VLOOKUP($A226,'[1]11.1.2022 for 2023-24 stop gap'!$A$3:$K$424,11,FALSE)</f>
        <v>0</v>
      </c>
      <c r="P226" s="47">
        <f t="shared" si="62"/>
        <v>0</v>
      </c>
      <c r="Q226" s="26">
        <f t="shared" si="63"/>
        <v>0</v>
      </c>
      <c r="R226" s="45">
        <f t="shared" si="64"/>
        <v>0</v>
      </c>
      <c r="S226" s="26">
        <f t="shared" si="65"/>
        <v>55200</v>
      </c>
      <c r="T226" s="43">
        <f t="shared" si="66"/>
        <v>55163</v>
      </c>
      <c r="U226" s="43">
        <f t="shared" si="67"/>
        <v>55163</v>
      </c>
      <c r="V226" s="43">
        <f t="shared" si="68"/>
        <v>52405</v>
      </c>
      <c r="W226" s="43">
        <f t="shared" si="69"/>
        <v>2758</v>
      </c>
      <c r="X226" s="26">
        <f t="shared" si="70"/>
        <v>55163</v>
      </c>
      <c r="Y226" s="26">
        <f t="shared" si="71"/>
        <v>0</v>
      </c>
    </row>
    <row r="227" spans="1:25" x14ac:dyDescent="0.35">
      <c r="A227" s="23">
        <v>3500</v>
      </c>
      <c r="B227" s="44" t="s">
        <v>291</v>
      </c>
      <c r="C227" s="45">
        <f>VLOOKUP(A227,[1]Membership!$A$3:$BE$524,57,FALSE)</f>
        <v>2304</v>
      </c>
      <c r="D227" s="46">
        <f>VLOOKUP(A227,'[1]Geo Area'!$B$1:$G$422,6,FALSE)</f>
        <v>541.07229017853899</v>
      </c>
      <c r="E227" s="46">
        <f t="shared" si="54"/>
        <v>4.2582110409678222</v>
      </c>
      <c r="F227" s="47">
        <f t="shared" si="56"/>
        <v>0</v>
      </c>
      <c r="G227" s="26">
        <f t="shared" si="57"/>
        <v>0</v>
      </c>
      <c r="H227" s="45">
        <f t="shared" si="55"/>
        <v>0</v>
      </c>
      <c r="I227" s="47">
        <f t="shared" si="58"/>
        <v>0</v>
      </c>
      <c r="J227" s="26">
        <f t="shared" si="59"/>
        <v>0</v>
      </c>
      <c r="K227" s="45">
        <f t="shared" si="60"/>
        <v>0</v>
      </c>
      <c r="L227" s="47">
        <f t="shared" si="61"/>
        <v>0</v>
      </c>
      <c r="M227" s="26">
        <f t="shared" si="61"/>
        <v>0</v>
      </c>
      <c r="N227" s="47">
        <f t="shared" si="61"/>
        <v>0</v>
      </c>
      <c r="O227" s="48">
        <f>VLOOKUP($A227,'[1]11.1.2022 for 2023-24 stop gap'!$A$3:$K$424,11,FALSE)</f>
        <v>0</v>
      </c>
      <c r="P227" s="47">
        <f t="shared" si="62"/>
        <v>0</v>
      </c>
      <c r="Q227" s="26">
        <f t="shared" si="63"/>
        <v>0</v>
      </c>
      <c r="R227" s="45">
        <f t="shared" si="64"/>
        <v>0</v>
      </c>
      <c r="S227" s="26">
        <f t="shared" si="65"/>
        <v>0</v>
      </c>
      <c r="T227" s="43">
        <f t="shared" si="66"/>
        <v>0</v>
      </c>
      <c r="U227" s="43">
        <f t="shared" si="67"/>
        <v>0</v>
      </c>
      <c r="V227" s="43">
        <f t="shared" si="68"/>
        <v>0</v>
      </c>
      <c r="W227" s="43">
        <f t="shared" si="69"/>
        <v>0</v>
      </c>
      <c r="X227" s="26">
        <f t="shared" si="70"/>
        <v>0</v>
      </c>
      <c r="Y227" s="26">
        <f t="shared" si="71"/>
        <v>0</v>
      </c>
    </row>
    <row r="228" spans="1:25" x14ac:dyDescent="0.35">
      <c r="A228" s="23">
        <v>3510</v>
      </c>
      <c r="B228" s="44" t="s">
        <v>292</v>
      </c>
      <c r="C228" s="45">
        <f>VLOOKUP(A228,[1]Membership!$A$3:$BE$524,57,FALSE)</f>
        <v>408</v>
      </c>
      <c r="D228" s="46">
        <f>VLOOKUP(A228,'[1]Geo Area'!$B$1:$G$422,6,FALSE)</f>
        <v>5.9648237285344603</v>
      </c>
      <c r="E228" s="46">
        <f t="shared" si="54"/>
        <v>68.401015447986154</v>
      </c>
      <c r="F228" s="47">
        <f t="shared" si="56"/>
        <v>0</v>
      </c>
      <c r="G228" s="26">
        <f t="shared" si="57"/>
        <v>0</v>
      </c>
      <c r="H228" s="45">
        <f t="shared" si="55"/>
        <v>0</v>
      </c>
      <c r="I228" s="47">
        <f t="shared" si="58"/>
        <v>0</v>
      </c>
      <c r="J228" s="26">
        <f t="shared" si="59"/>
        <v>0</v>
      </c>
      <c r="K228" s="45">
        <f t="shared" si="60"/>
        <v>0</v>
      </c>
      <c r="L228" s="47">
        <f t="shared" si="61"/>
        <v>0</v>
      </c>
      <c r="M228" s="26">
        <f t="shared" si="61"/>
        <v>0</v>
      </c>
      <c r="N228" s="47">
        <f t="shared" si="61"/>
        <v>0</v>
      </c>
      <c r="O228" s="48">
        <f>VLOOKUP($A228,'[1]11.1.2022 for 2023-24 stop gap'!$A$3:$K$424,11,FALSE)</f>
        <v>0</v>
      </c>
      <c r="P228" s="47">
        <f t="shared" si="62"/>
        <v>0</v>
      </c>
      <c r="Q228" s="26">
        <f t="shared" si="63"/>
        <v>0</v>
      </c>
      <c r="R228" s="45">
        <f t="shared" si="64"/>
        <v>0</v>
      </c>
      <c r="S228" s="26">
        <f t="shared" si="65"/>
        <v>0</v>
      </c>
      <c r="T228" s="43">
        <f t="shared" si="66"/>
        <v>0</v>
      </c>
      <c r="U228" s="43">
        <f t="shared" si="67"/>
        <v>0</v>
      </c>
      <c r="V228" s="43">
        <f t="shared" si="68"/>
        <v>0</v>
      </c>
      <c r="W228" s="43">
        <f t="shared" si="69"/>
        <v>0</v>
      </c>
      <c r="X228" s="26">
        <f t="shared" si="70"/>
        <v>0</v>
      </c>
      <c r="Y228" s="26">
        <f t="shared" si="71"/>
        <v>0</v>
      </c>
    </row>
    <row r="229" spans="1:25" x14ac:dyDescent="0.35">
      <c r="A229" s="23">
        <v>3514</v>
      </c>
      <c r="B229" s="44" t="s">
        <v>293</v>
      </c>
      <c r="C229" s="45">
        <f>VLOOKUP(A229,[1]Membership!$A$3:$BE$524,57,FALSE)</f>
        <v>255</v>
      </c>
      <c r="D229" s="46">
        <f>VLOOKUP(A229,'[1]Geo Area'!$B$1:$G$422,6,FALSE)</f>
        <v>12.5577247355765</v>
      </c>
      <c r="E229" s="46">
        <f t="shared" si="54"/>
        <v>20.30622627661009</v>
      </c>
      <c r="F229" s="47">
        <f t="shared" si="56"/>
        <v>0</v>
      </c>
      <c r="G229" s="26">
        <f t="shared" si="57"/>
        <v>0</v>
      </c>
      <c r="H229" s="45">
        <f t="shared" si="55"/>
        <v>0</v>
      </c>
      <c r="I229" s="47">
        <f t="shared" si="58"/>
        <v>0</v>
      </c>
      <c r="J229" s="26">
        <f t="shared" si="59"/>
        <v>0</v>
      </c>
      <c r="K229" s="45">
        <f t="shared" si="60"/>
        <v>0</v>
      </c>
      <c r="L229" s="47">
        <f t="shared" si="61"/>
        <v>0</v>
      </c>
      <c r="M229" s="26">
        <f t="shared" si="61"/>
        <v>0</v>
      </c>
      <c r="N229" s="47">
        <f t="shared" si="61"/>
        <v>0</v>
      </c>
      <c r="O229" s="48">
        <f>VLOOKUP($A229,'[1]11.1.2022 for 2023-24 stop gap'!$A$3:$K$424,11,FALSE)</f>
        <v>0</v>
      </c>
      <c r="P229" s="47">
        <f t="shared" si="62"/>
        <v>0</v>
      </c>
      <c r="Q229" s="26">
        <f t="shared" si="63"/>
        <v>0</v>
      </c>
      <c r="R229" s="45">
        <f t="shared" si="64"/>
        <v>0</v>
      </c>
      <c r="S229" s="26">
        <f t="shared" si="65"/>
        <v>0</v>
      </c>
      <c r="T229" s="43">
        <f t="shared" si="66"/>
        <v>0</v>
      </c>
      <c r="U229" s="43">
        <f t="shared" si="67"/>
        <v>0</v>
      </c>
      <c r="V229" s="43">
        <f t="shared" si="68"/>
        <v>0</v>
      </c>
      <c r="W229" s="43">
        <f t="shared" si="69"/>
        <v>0</v>
      </c>
      <c r="X229" s="26">
        <f t="shared" si="70"/>
        <v>0</v>
      </c>
      <c r="Y229" s="26">
        <f t="shared" si="71"/>
        <v>0</v>
      </c>
    </row>
    <row r="230" spans="1:25" x14ac:dyDescent="0.35">
      <c r="A230" s="23">
        <v>3528</v>
      </c>
      <c r="B230" s="44" t="s">
        <v>294</v>
      </c>
      <c r="C230" s="45">
        <f>VLOOKUP(A230,[1]Membership!$A$3:$BE$524,57,FALSE)</f>
        <v>852</v>
      </c>
      <c r="D230" s="46">
        <f>VLOOKUP(A230,'[1]Geo Area'!$B$1:$G$422,6,FALSE)</f>
        <v>12.800867684974101</v>
      </c>
      <c r="E230" s="46">
        <f t="shared" si="54"/>
        <v>66.557988174512076</v>
      </c>
      <c r="F230" s="47">
        <f t="shared" si="56"/>
        <v>0</v>
      </c>
      <c r="G230" s="26">
        <f t="shared" si="57"/>
        <v>0</v>
      </c>
      <c r="H230" s="45">
        <f t="shared" si="55"/>
        <v>0</v>
      </c>
      <c r="I230" s="47">
        <f t="shared" si="58"/>
        <v>0</v>
      </c>
      <c r="J230" s="26">
        <f t="shared" si="59"/>
        <v>0</v>
      </c>
      <c r="K230" s="45">
        <f t="shared" si="60"/>
        <v>0</v>
      </c>
      <c r="L230" s="47">
        <f t="shared" si="61"/>
        <v>0</v>
      </c>
      <c r="M230" s="26">
        <f t="shared" si="61"/>
        <v>0</v>
      </c>
      <c r="N230" s="47">
        <f t="shared" si="61"/>
        <v>0</v>
      </c>
      <c r="O230" s="48">
        <f>VLOOKUP($A230,'[1]11.1.2022 for 2023-24 stop gap'!$A$3:$K$424,11,FALSE)</f>
        <v>0</v>
      </c>
      <c r="P230" s="47">
        <f t="shared" si="62"/>
        <v>0</v>
      </c>
      <c r="Q230" s="26">
        <f t="shared" si="63"/>
        <v>0</v>
      </c>
      <c r="R230" s="45">
        <f t="shared" si="64"/>
        <v>0</v>
      </c>
      <c r="S230" s="26">
        <f t="shared" si="65"/>
        <v>0</v>
      </c>
      <c r="T230" s="43">
        <f t="shared" si="66"/>
        <v>0</v>
      </c>
      <c r="U230" s="43">
        <f t="shared" si="67"/>
        <v>0</v>
      </c>
      <c r="V230" s="43">
        <f t="shared" si="68"/>
        <v>0</v>
      </c>
      <c r="W230" s="43">
        <f t="shared" si="69"/>
        <v>0</v>
      </c>
      <c r="X230" s="26">
        <f t="shared" si="70"/>
        <v>0</v>
      </c>
      <c r="Y230" s="26">
        <f t="shared" si="71"/>
        <v>0</v>
      </c>
    </row>
    <row r="231" spans="1:25" x14ac:dyDescent="0.35">
      <c r="A231" s="23">
        <v>3542</v>
      </c>
      <c r="B231" s="44" t="s">
        <v>435</v>
      </c>
      <c r="C231" s="45">
        <f>VLOOKUP(A231,[1]Membership!$A$3:$BE$524,57,FALSE)</f>
        <v>261</v>
      </c>
      <c r="D231" s="46">
        <f>VLOOKUP(A231,'[1]Geo Area'!$B$1:$G$422,6,FALSE)</f>
        <v>11.177487231794901</v>
      </c>
      <c r="E231" s="46">
        <f t="shared" si="54"/>
        <v>23.350507550352901</v>
      </c>
      <c r="F231" s="47">
        <f t="shared" si="56"/>
        <v>0</v>
      </c>
      <c r="G231" s="26">
        <f t="shared" si="57"/>
        <v>0</v>
      </c>
      <c r="H231" s="45">
        <f t="shared" si="55"/>
        <v>0</v>
      </c>
      <c r="I231" s="47">
        <f t="shared" si="58"/>
        <v>0</v>
      </c>
      <c r="J231" s="26">
        <f t="shared" si="59"/>
        <v>0</v>
      </c>
      <c r="K231" s="45">
        <f t="shared" si="60"/>
        <v>0</v>
      </c>
      <c r="L231" s="47">
        <f t="shared" si="61"/>
        <v>0</v>
      </c>
      <c r="M231" s="26">
        <f t="shared" si="61"/>
        <v>0</v>
      </c>
      <c r="N231" s="47">
        <f t="shared" si="61"/>
        <v>0</v>
      </c>
      <c r="O231" s="48">
        <f>VLOOKUP($A231,'[1]11.1.2022 for 2023-24 stop gap'!$A$3:$K$424,11,FALSE)</f>
        <v>0</v>
      </c>
      <c r="P231" s="47">
        <f t="shared" si="62"/>
        <v>0</v>
      </c>
      <c r="Q231" s="26">
        <f t="shared" si="63"/>
        <v>0</v>
      </c>
      <c r="R231" s="45">
        <f t="shared" si="64"/>
        <v>0</v>
      </c>
      <c r="S231" s="26">
        <f t="shared" si="65"/>
        <v>0</v>
      </c>
      <c r="T231" s="43">
        <f t="shared" si="66"/>
        <v>0</v>
      </c>
      <c r="U231" s="43">
        <f t="shared" si="67"/>
        <v>0</v>
      </c>
      <c r="V231" s="43">
        <f t="shared" si="68"/>
        <v>0</v>
      </c>
      <c r="W231" s="43">
        <f t="shared" si="69"/>
        <v>0</v>
      </c>
      <c r="X231" s="26">
        <f t="shared" si="70"/>
        <v>0</v>
      </c>
      <c r="Y231" s="26">
        <f t="shared" si="71"/>
        <v>0</v>
      </c>
    </row>
    <row r="232" spans="1:25" x14ac:dyDescent="0.35">
      <c r="A232" s="23">
        <v>3549</v>
      </c>
      <c r="B232" s="44" t="s">
        <v>436</v>
      </c>
      <c r="C232" s="45">
        <f>VLOOKUP(A232,[1]Membership!$A$3:$BE$524,57,FALSE)</f>
        <v>7313</v>
      </c>
      <c r="D232" s="46">
        <f>VLOOKUP(A232,'[1]Geo Area'!$B$1:$G$422,6,FALSE)</f>
        <v>77.885975057228094</v>
      </c>
      <c r="E232" s="46">
        <f t="shared" si="54"/>
        <v>93.893669490901857</v>
      </c>
      <c r="F232" s="47">
        <f t="shared" si="56"/>
        <v>0</v>
      </c>
      <c r="G232" s="26">
        <f t="shared" si="57"/>
        <v>0</v>
      </c>
      <c r="H232" s="45">
        <f t="shared" si="55"/>
        <v>0</v>
      </c>
      <c r="I232" s="47">
        <f t="shared" si="58"/>
        <v>0</v>
      </c>
      <c r="J232" s="26">
        <f t="shared" si="59"/>
        <v>0</v>
      </c>
      <c r="K232" s="45">
        <f t="shared" si="60"/>
        <v>0</v>
      </c>
      <c r="L232" s="47">
        <f t="shared" si="61"/>
        <v>0</v>
      </c>
      <c r="M232" s="26">
        <f t="shared" si="61"/>
        <v>0</v>
      </c>
      <c r="N232" s="47">
        <f t="shared" si="61"/>
        <v>0</v>
      </c>
      <c r="O232" s="48">
        <f>VLOOKUP($A232,'[1]11.1.2022 for 2023-24 stop gap'!$A$3:$K$424,11,FALSE)</f>
        <v>0</v>
      </c>
      <c r="P232" s="47">
        <f t="shared" si="62"/>
        <v>0</v>
      </c>
      <c r="Q232" s="26">
        <f t="shared" si="63"/>
        <v>0</v>
      </c>
      <c r="R232" s="45">
        <f t="shared" si="64"/>
        <v>0</v>
      </c>
      <c r="S232" s="26">
        <f t="shared" si="65"/>
        <v>0</v>
      </c>
      <c r="T232" s="43">
        <f t="shared" si="66"/>
        <v>0</v>
      </c>
      <c r="U232" s="43">
        <f t="shared" si="67"/>
        <v>0</v>
      </c>
      <c r="V232" s="43">
        <f t="shared" si="68"/>
        <v>0</v>
      </c>
      <c r="W232" s="43">
        <f t="shared" si="69"/>
        <v>0</v>
      </c>
      <c r="X232" s="26">
        <f t="shared" si="70"/>
        <v>0</v>
      </c>
      <c r="Y232" s="26">
        <f t="shared" si="71"/>
        <v>0</v>
      </c>
    </row>
    <row r="233" spans="1:25" x14ac:dyDescent="0.35">
      <c r="A233" s="23">
        <v>3612</v>
      </c>
      <c r="B233" s="44" t="s">
        <v>295</v>
      </c>
      <c r="C233" s="45">
        <f>VLOOKUP(A233,[1]Membership!$A$3:$BE$524,57,FALSE)</f>
        <v>3433</v>
      </c>
      <c r="D233" s="46">
        <f>VLOOKUP(A233,'[1]Geo Area'!$B$1:$G$422,6,FALSE)</f>
        <v>121.202396629285</v>
      </c>
      <c r="E233" s="46">
        <f t="shared" si="54"/>
        <v>28.324522414357244</v>
      </c>
      <c r="F233" s="47">
        <f t="shared" si="56"/>
        <v>0</v>
      </c>
      <c r="G233" s="26">
        <f t="shared" si="57"/>
        <v>0</v>
      </c>
      <c r="H233" s="45">
        <f t="shared" si="55"/>
        <v>0</v>
      </c>
      <c r="I233" s="47">
        <f t="shared" si="58"/>
        <v>0</v>
      </c>
      <c r="J233" s="26">
        <f t="shared" si="59"/>
        <v>0</v>
      </c>
      <c r="K233" s="45">
        <f t="shared" si="60"/>
        <v>0</v>
      </c>
      <c r="L233" s="47">
        <f t="shared" si="61"/>
        <v>0</v>
      </c>
      <c r="M233" s="26">
        <f t="shared" si="61"/>
        <v>0</v>
      </c>
      <c r="N233" s="47">
        <f t="shared" si="61"/>
        <v>0</v>
      </c>
      <c r="O233" s="48">
        <f>VLOOKUP($A233,'[1]11.1.2022 for 2023-24 stop gap'!$A$3:$K$424,11,FALSE)</f>
        <v>0</v>
      </c>
      <c r="P233" s="47">
        <f t="shared" si="62"/>
        <v>0</v>
      </c>
      <c r="Q233" s="26">
        <f t="shared" si="63"/>
        <v>0</v>
      </c>
      <c r="R233" s="45">
        <f t="shared" si="64"/>
        <v>0</v>
      </c>
      <c r="S233" s="26">
        <f t="shared" si="65"/>
        <v>0</v>
      </c>
      <c r="T233" s="43">
        <f t="shared" si="66"/>
        <v>0</v>
      </c>
      <c r="U233" s="43">
        <f t="shared" si="67"/>
        <v>0</v>
      </c>
      <c r="V233" s="43">
        <f t="shared" si="68"/>
        <v>0</v>
      </c>
      <c r="W233" s="43">
        <f t="shared" si="69"/>
        <v>0</v>
      </c>
      <c r="X233" s="26">
        <f t="shared" si="70"/>
        <v>0</v>
      </c>
      <c r="Y233" s="26">
        <f t="shared" si="71"/>
        <v>0</v>
      </c>
    </row>
    <row r="234" spans="1:25" x14ac:dyDescent="0.35">
      <c r="A234" s="23">
        <v>3619</v>
      </c>
      <c r="B234" s="44" t="s">
        <v>296</v>
      </c>
      <c r="C234" s="45">
        <f>VLOOKUP(A234,[1]Membership!$A$3:$BE$524,57,FALSE)</f>
        <v>68047</v>
      </c>
      <c r="D234" s="46">
        <f>VLOOKUP(A234,'[1]Geo Area'!$B$1:$G$422,6,FALSE)</f>
        <v>96.536476275179098</v>
      </c>
      <c r="E234" s="46">
        <f t="shared" si="54"/>
        <v>704.88381827849923</v>
      </c>
      <c r="F234" s="47">
        <f t="shared" si="56"/>
        <v>0</v>
      </c>
      <c r="G234" s="26">
        <f t="shared" si="57"/>
        <v>0</v>
      </c>
      <c r="H234" s="45">
        <f t="shared" si="55"/>
        <v>0</v>
      </c>
      <c r="I234" s="47">
        <f t="shared" si="58"/>
        <v>0</v>
      </c>
      <c r="J234" s="26">
        <f t="shared" si="59"/>
        <v>0</v>
      </c>
      <c r="K234" s="45">
        <f t="shared" si="60"/>
        <v>0</v>
      </c>
      <c r="L234" s="47">
        <f t="shared" si="61"/>
        <v>0</v>
      </c>
      <c r="M234" s="26">
        <f t="shared" si="61"/>
        <v>0</v>
      </c>
      <c r="N234" s="47">
        <f t="shared" si="61"/>
        <v>0</v>
      </c>
      <c r="O234" s="48">
        <f>VLOOKUP($A234,'[1]11.1.2022 for 2023-24 stop gap'!$A$3:$K$424,11,FALSE)</f>
        <v>0</v>
      </c>
      <c r="P234" s="47">
        <f t="shared" si="62"/>
        <v>0</v>
      </c>
      <c r="Q234" s="26">
        <f t="shared" si="63"/>
        <v>0</v>
      </c>
      <c r="R234" s="45">
        <f t="shared" si="64"/>
        <v>0</v>
      </c>
      <c r="S234" s="26">
        <f t="shared" si="65"/>
        <v>0</v>
      </c>
      <c r="T234" s="43">
        <f t="shared" si="66"/>
        <v>0</v>
      </c>
      <c r="U234" s="43">
        <f t="shared" si="67"/>
        <v>0</v>
      </c>
      <c r="V234" s="43">
        <f t="shared" si="68"/>
        <v>0</v>
      </c>
      <c r="W234" s="43">
        <f t="shared" si="69"/>
        <v>0</v>
      </c>
      <c r="X234" s="26">
        <f t="shared" si="70"/>
        <v>0</v>
      </c>
      <c r="Y234" s="26">
        <f t="shared" si="71"/>
        <v>0</v>
      </c>
    </row>
    <row r="235" spans="1:25" x14ac:dyDescent="0.35">
      <c r="A235" s="23">
        <v>3633</v>
      </c>
      <c r="B235" s="44" t="s">
        <v>437</v>
      </c>
      <c r="C235" s="45">
        <f>VLOOKUP(A235,[1]Membership!$A$3:$BE$524,57,FALSE)</f>
        <v>726</v>
      </c>
      <c r="D235" s="46">
        <f>VLOOKUP(A235,'[1]Geo Area'!$B$1:$G$422,6,FALSE)</f>
        <v>134.523459480074</v>
      </c>
      <c r="E235" s="46">
        <f t="shared" si="54"/>
        <v>5.3968282023518528</v>
      </c>
      <c r="F235" s="47">
        <f t="shared" si="56"/>
        <v>1</v>
      </c>
      <c r="G235" s="26">
        <f t="shared" si="57"/>
        <v>290400</v>
      </c>
      <c r="H235" s="45">
        <f t="shared" si="55"/>
        <v>726</v>
      </c>
      <c r="I235" s="47">
        <f t="shared" si="58"/>
        <v>0</v>
      </c>
      <c r="J235" s="26">
        <f t="shared" si="59"/>
        <v>0</v>
      </c>
      <c r="K235" s="45">
        <f t="shared" si="60"/>
        <v>0</v>
      </c>
      <c r="L235" s="47">
        <f t="shared" si="61"/>
        <v>1</v>
      </c>
      <c r="M235" s="26">
        <f t="shared" si="61"/>
        <v>290400</v>
      </c>
      <c r="N235" s="47">
        <f t="shared" si="61"/>
        <v>726</v>
      </c>
      <c r="O235" s="48">
        <f>VLOOKUP($A235,'[1]11.1.2022 for 2023-24 stop gap'!$A$3:$K$424,11,FALSE)</f>
        <v>0</v>
      </c>
      <c r="P235" s="47">
        <f t="shared" si="62"/>
        <v>0</v>
      </c>
      <c r="Q235" s="26">
        <f t="shared" si="63"/>
        <v>0</v>
      </c>
      <c r="R235" s="45">
        <f t="shared" si="64"/>
        <v>0</v>
      </c>
      <c r="S235" s="26">
        <f t="shared" si="65"/>
        <v>290400</v>
      </c>
      <c r="T235" s="43">
        <f t="shared" si="66"/>
        <v>290203</v>
      </c>
      <c r="U235" s="43">
        <f t="shared" si="67"/>
        <v>290203</v>
      </c>
      <c r="V235" s="43">
        <f t="shared" si="68"/>
        <v>275693</v>
      </c>
      <c r="W235" s="43">
        <f t="shared" si="69"/>
        <v>14510</v>
      </c>
      <c r="X235" s="26">
        <f t="shared" si="70"/>
        <v>290203</v>
      </c>
      <c r="Y235" s="26">
        <f t="shared" si="71"/>
        <v>0</v>
      </c>
    </row>
    <row r="236" spans="1:25" x14ac:dyDescent="0.35">
      <c r="A236" s="23">
        <v>3640</v>
      </c>
      <c r="B236" s="44" t="s">
        <v>103</v>
      </c>
      <c r="C236" s="45">
        <f>VLOOKUP(A236,[1]Membership!$A$3:$BE$524,57,FALSE)</f>
        <v>558</v>
      </c>
      <c r="D236" s="46">
        <f>VLOOKUP(A236,'[1]Geo Area'!$B$1:$G$422,6,FALSE)</f>
        <v>250.263750175583</v>
      </c>
      <c r="E236" s="46">
        <f t="shared" si="54"/>
        <v>2.229647720089353</v>
      </c>
      <c r="F236" s="47">
        <f t="shared" si="56"/>
        <v>1</v>
      </c>
      <c r="G236" s="26">
        <f t="shared" si="57"/>
        <v>223200</v>
      </c>
      <c r="H236" s="45">
        <f t="shared" si="55"/>
        <v>558</v>
      </c>
      <c r="I236" s="47">
        <f t="shared" si="58"/>
        <v>0</v>
      </c>
      <c r="J236" s="26">
        <f t="shared" si="59"/>
        <v>0</v>
      </c>
      <c r="K236" s="45">
        <f t="shared" si="60"/>
        <v>0</v>
      </c>
      <c r="L236" s="47">
        <f t="shared" si="61"/>
        <v>1</v>
      </c>
      <c r="M236" s="26">
        <f t="shared" si="61"/>
        <v>223200</v>
      </c>
      <c r="N236" s="47">
        <f t="shared" si="61"/>
        <v>558</v>
      </c>
      <c r="O236" s="48">
        <f>VLOOKUP($A236,'[1]11.1.2022 for 2023-24 stop gap'!$A$3:$K$424,11,FALSE)</f>
        <v>0</v>
      </c>
      <c r="P236" s="47">
        <f t="shared" si="62"/>
        <v>0</v>
      </c>
      <c r="Q236" s="26">
        <f t="shared" si="63"/>
        <v>0</v>
      </c>
      <c r="R236" s="45">
        <f t="shared" si="64"/>
        <v>0</v>
      </c>
      <c r="S236" s="26">
        <f t="shared" si="65"/>
        <v>223200</v>
      </c>
      <c r="T236" s="43">
        <f t="shared" si="66"/>
        <v>223048</v>
      </c>
      <c r="U236" s="43">
        <f t="shared" si="67"/>
        <v>223048</v>
      </c>
      <c r="V236" s="43">
        <f t="shared" si="68"/>
        <v>211896</v>
      </c>
      <c r="W236" s="43">
        <f t="shared" si="69"/>
        <v>11152</v>
      </c>
      <c r="X236" s="26">
        <f t="shared" si="70"/>
        <v>223048</v>
      </c>
      <c r="Y236" s="26">
        <f t="shared" si="71"/>
        <v>0</v>
      </c>
    </row>
    <row r="237" spans="1:25" x14ac:dyDescent="0.35">
      <c r="A237" s="65">
        <v>3647</v>
      </c>
      <c r="B237" s="66" t="s">
        <v>104</v>
      </c>
      <c r="C237" s="67">
        <f>VLOOKUP(A237,[1]Membership!$A$3:$BE$524,57,FALSE)</f>
        <v>720</v>
      </c>
      <c r="D237" s="68">
        <f>VLOOKUP(A237,'[1]Geo Area'!$B$1:$G$422,6,FALSE)</f>
        <v>751.46881577143199</v>
      </c>
      <c r="E237" s="68">
        <f t="shared" si="54"/>
        <v>0.95812359061217034</v>
      </c>
      <c r="F237" s="69">
        <f t="shared" si="56"/>
        <v>1</v>
      </c>
      <c r="G237" s="70">
        <f t="shared" si="57"/>
        <v>288000</v>
      </c>
      <c r="H237" s="67">
        <f t="shared" si="55"/>
        <v>720</v>
      </c>
      <c r="I237" s="69">
        <f t="shared" si="58"/>
        <v>0</v>
      </c>
      <c r="J237" s="70">
        <f t="shared" si="59"/>
        <v>0</v>
      </c>
      <c r="K237" s="67">
        <f t="shared" si="60"/>
        <v>0</v>
      </c>
      <c r="L237" s="69">
        <f t="shared" si="61"/>
        <v>1</v>
      </c>
      <c r="M237" s="70">
        <f t="shared" si="61"/>
        <v>288000</v>
      </c>
      <c r="N237" s="69">
        <f t="shared" si="61"/>
        <v>720</v>
      </c>
      <c r="O237" s="71">
        <f>VLOOKUP($A237,'[1]11.1.2022 for 2023-24 stop gap'!$A$3:$K$424,11,FALSE)</f>
        <v>75200</v>
      </c>
      <c r="P237" s="69">
        <f t="shared" si="62"/>
        <v>0</v>
      </c>
      <c r="Q237" s="70">
        <f t="shared" si="63"/>
        <v>0</v>
      </c>
      <c r="R237" s="67">
        <f t="shared" si="64"/>
        <v>0</v>
      </c>
      <c r="S237" s="70">
        <f t="shared" si="65"/>
        <v>288000</v>
      </c>
      <c r="T237" s="72">
        <f t="shared" si="66"/>
        <v>287804</v>
      </c>
      <c r="U237" s="72">
        <f t="shared" si="67"/>
        <v>287804</v>
      </c>
      <c r="V237" s="72">
        <f t="shared" si="68"/>
        <v>273414</v>
      </c>
      <c r="W237" s="72">
        <f t="shared" si="69"/>
        <v>14390</v>
      </c>
      <c r="X237" s="70">
        <f t="shared" si="70"/>
        <v>287804</v>
      </c>
      <c r="Y237" s="70">
        <f t="shared" si="71"/>
        <v>0</v>
      </c>
    </row>
    <row r="238" spans="1:25" x14ac:dyDescent="0.35">
      <c r="A238" s="23">
        <v>3654</v>
      </c>
      <c r="B238" s="44" t="s">
        <v>105</v>
      </c>
      <c r="C238" s="45">
        <f>VLOOKUP(A238,[1]Membership!$A$3:$BE$524,57,FALSE)</f>
        <v>317</v>
      </c>
      <c r="D238" s="46">
        <f>VLOOKUP(A238,'[1]Geo Area'!$B$1:$G$422,6,FALSE)</f>
        <v>418.37401899199602</v>
      </c>
      <c r="E238" s="46">
        <f t="shared" si="54"/>
        <v>0.75769523347496537</v>
      </c>
      <c r="F238" s="47">
        <f t="shared" si="56"/>
        <v>1</v>
      </c>
      <c r="G238" s="26">
        <f t="shared" si="57"/>
        <v>126800</v>
      </c>
      <c r="H238" s="45">
        <f t="shared" si="55"/>
        <v>317</v>
      </c>
      <c r="I238" s="47">
        <f t="shared" si="58"/>
        <v>0</v>
      </c>
      <c r="J238" s="26">
        <f t="shared" si="59"/>
        <v>0</v>
      </c>
      <c r="K238" s="45">
        <f t="shared" si="60"/>
        <v>0</v>
      </c>
      <c r="L238" s="47">
        <f t="shared" si="61"/>
        <v>1</v>
      </c>
      <c r="M238" s="26">
        <f t="shared" si="61"/>
        <v>126800</v>
      </c>
      <c r="N238" s="47">
        <f t="shared" si="61"/>
        <v>317</v>
      </c>
      <c r="O238" s="48">
        <f>VLOOKUP($A238,'[1]11.1.2022 for 2023-24 stop gap'!$A$3:$K$424,11,FALSE)</f>
        <v>0</v>
      </c>
      <c r="P238" s="47">
        <f t="shared" si="62"/>
        <v>0</v>
      </c>
      <c r="Q238" s="26">
        <f t="shared" si="63"/>
        <v>0</v>
      </c>
      <c r="R238" s="45">
        <f t="shared" si="64"/>
        <v>0</v>
      </c>
      <c r="S238" s="26">
        <f t="shared" si="65"/>
        <v>126800</v>
      </c>
      <c r="T238" s="43">
        <f t="shared" si="66"/>
        <v>126714</v>
      </c>
      <c r="U238" s="43">
        <f t="shared" si="67"/>
        <v>126714</v>
      </c>
      <c r="V238" s="43">
        <f t="shared" si="68"/>
        <v>120378</v>
      </c>
      <c r="W238" s="43">
        <f t="shared" si="69"/>
        <v>6336</v>
      </c>
      <c r="X238" s="26">
        <f t="shared" si="70"/>
        <v>126714</v>
      </c>
      <c r="Y238" s="26">
        <f t="shared" si="71"/>
        <v>0</v>
      </c>
    </row>
    <row r="239" spans="1:25" x14ac:dyDescent="0.35">
      <c r="A239" s="23">
        <v>3661</v>
      </c>
      <c r="B239" s="44" t="s">
        <v>106</v>
      </c>
      <c r="C239" s="45">
        <f>VLOOKUP(A239,[1]Membership!$A$3:$BE$524,57,FALSE)</f>
        <v>835</v>
      </c>
      <c r="D239" s="46">
        <f>VLOOKUP(A239,'[1]Geo Area'!$B$1:$G$422,6,FALSE)</f>
        <v>101.018080523595</v>
      </c>
      <c r="E239" s="46">
        <f t="shared" si="54"/>
        <v>8.2658470213653228</v>
      </c>
      <c r="F239" s="47">
        <f t="shared" si="56"/>
        <v>0</v>
      </c>
      <c r="G239" s="26">
        <f t="shared" si="57"/>
        <v>0</v>
      </c>
      <c r="H239" s="45">
        <f t="shared" si="55"/>
        <v>0</v>
      </c>
      <c r="I239" s="47">
        <f t="shared" si="58"/>
        <v>1</v>
      </c>
      <c r="J239" s="26">
        <f t="shared" si="59"/>
        <v>83500</v>
      </c>
      <c r="K239" s="45">
        <f t="shared" si="60"/>
        <v>835</v>
      </c>
      <c r="L239" s="47">
        <f t="shared" si="61"/>
        <v>1</v>
      </c>
      <c r="M239" s="26">
        <f t="shared" si="61"/>
        <v>83500</v>
      </c>
      <c r="N239" s="47">
        <f t="shared" si="61"/>
        <v>835</v>
      </c>
      <c r="O239" s="48">
        <f>VLOOKUP($A239,'[1]11.1.2022 for 2023-24 stop gap'!$A$3:$K$424,11,FALSE)</f>
        <v>83800</v>
      </c>
      <c r="P239" s="47">
        <f t="shared" si="62"/>
        <v>0</v>
      </c>
      <c r="Q239" s="26">
        <f t="shared" si="63"/>
        <v>0</v>
      </c>
      <c r="R239" s="45">
        <f t="shared" si="64"/>
        <v>0</v>
      </c>
      <c r="S239" s="26">
        <f t="shared" si="65"/>
        <v>83500</v>
      </c>
      <c r="T239" s="43">
        <f t="shared" si="66"/>
        <v>83443</v>
      </c>
      <c r="U239" s="43">
        <f t="shared" si="67"/>
        <v>83443</v>
      </c>
      <c r="V239" s="43">
        <f t="shared" si="68"/>
        <v>79271</v>
      </c>
      <c r="W239" s="43">
        <f t="shared" si="69"/>
        <v>4172</v>
      </c>
      <c r="X239" s="26">
        <f t="shared" si="70"/>
        <v>83443</v>
      </c>
      <c r="Y239" s="26">
        <f t="shared" si="71"/>
        <v>0</v>
      </c>
    </row>
    <row r="240" spans="1:25" x14ac:dyDescent="0.35">
      <c r="A240" s="23">
        <v>3668</v>
      </c>
      <c r="B240" s="44" t="s">
        <v>107</v>
      </c>
      <c r="C240" s="45">
        <f>VLOOKUP(A240,[1]Membership!$A$3:$BE$524,57,FALSE)</f>
        <v>953</v>
      </c>
      <c r="D240" s="46">
        <f>VLOOKUP(A240,'[1]Geo Area'!$B$1:$G$422,6,FALSE)</f>
        <v>186.675375548066</v>
      </c>
      <c r="E240" s="46">
        <f t="shared" si="54"/>
        <v>5.105118964952168</v>
      </c>
      <c r="F240" s="47">
        <f t="shared" si="56"/>
        <v>0</v>
      </c>
      <c r="G240" s="26">
        <f t="shared" si="57"/>
        <v>0</v>
      </c>
      <c r="H240" s="45">
        <f t="shared" si="55"/>
        <v>0</v>
      </c>
      <c r="I240" s="47">
        <f t="shared" si="58"/>
        <v>1</v>
      </c>
      <c r="J240" s="26">
        <f t="shared" si="59"/>
        <v>95300</v>
      </c>
      <c r="K240" s="45">
        <f t="shared" si="60"/>
        <v>953</v>
      </c>
      <c r="L240" s="47">
        <f t="shared" si="61"/>
        <v>1</v>
      </c>
      <c r="M240" s="26">
        <f t="shared" si="61"/>
        <v>95300</v>
      </c>
      <c r="N240" s="47">
        <f t="shared" si="61"/>
        <v>953</v>
      </c>
      <c r="O240" s="48">
        <f>VLOOKUP($A240,'[1]11.1.2022 for 2023-24 stop gap'!$A$3:$K$424,11,FALSE)</f>
        <v>93500</v>
      </c>
      <c r="P240" s="47">
        <f t="shared" si="62"/>
        <v>0</v>
      </c>
      <c r="Q240" s="26">
        <f t="shared" si="63"/>
        <v>0</v>
      </c>
      <c r="R240" s="45">
        <f t="shared" si="64"/>
        <v>0</v>
      </c>
      <c r="S240" s="26">
        <f t="shared" si="65"/>
        <v>95300</v>
      </c>
      <c r="T240" s="43">
        <f t="shared" si="66"/>
        <v>95235</v>
      </c>
      <c r="U240" s="43">
        <f t="shared" si="67"/>
        <v>95235</v>
      </c>
      <c r="V240" s="43">
        <f t="shared" si="68"/>
        <v>90473</v>
      </c>
      <c r="W240" s="43">
        <f t="shared" si="69"/>
        <v>4762</v>
      </c>
      <c r="X240" s="26">
        <f t="shared" si="70"/>
        <v>95235</v>
      </c>
      <c r="Y240" s="26">
        <f t="shared" si="71"/>
        <v>0</v>
      </c>
    </row>
    <row r="241" spans="1:25" x14ac:dyDescent="0.35">
      <c r="A241" s="23">
        <v>3675</v>
      </c>
      <c r="B241" s="44" t="s">
        <v>297</v>
      </c>
      <c r="C241" s="45">
        <f>VLOOKUP(A241,[1]Membership!$A$3:$BE$524,57,FALSE)</f>
        <v>3173</v>
      </c>
      <c r="D241" s="46">
        <f>VLOOKUP(A241,'[1]Geo Area'!$B$1:$G$422,6,FALSE)</f>
        <v>23.8992867170554</v>
      </c>
      <c r="E241" s="46">
        <f t="shared" si="54"/>
        <v>132.76546859181499</v>
      </c>
      <c r="F241" s="47">
        <f t="shared" si="56"/>
        <v>0</v>
      </c>
      <c r="G241" s="26">
        <f t="shared" si="57"/>
        <v>0</v>
      </c>
      <c r="H241" s="45">
        <f t="shared" si="55"/>
        <v>0</v>
      </c>
      <c r="I241" s="47">
        <f t="shared" si="58"/>
        <v>0</v>
      </c>
      <c r="J241" s="26">
        <f t="shared" si="59"/>
        <v>0</v>
      </c>
      <c r="K241" s="45">
        <f t="shared" si="60"/>
        <v>0</v>
      </c>
      <c r="L241" s="47">
        <f t="shared" si="61"/>
        <v>0</v>
      </c>
      <c r="M241" s="26">
        <f t="shared" si="61"/>
        <v>0</v>
      </c>
      <c r="N241" s="47">
        <f t="shared" si="61"/>
        <v>0</v>
      </c>
      <c r="O241" s="48">
        <f>VLOOKUP($A241,'[1]11.1.2022 for 2023-24 stop gap'!$A$3:$K$424,11,FALSE)</f>
        <v>0</v>
      </c>
      <c r="P241" s="47">
        <f t="shared" si="62"/>
        <v>0</v>
      </c>
      <c r="Q241" s="26">
        <f t="shared" si="63"/>
        <v>0</v>
      </c>
      <c r="R241" s="45">
        <f t="shared" si="64"/>
        <v>0</v>
      </c>
      <c r="S241" s="26">
        <f t="shared" si="65"/>
        <v>0</v>
      </c>
      <c r="T241" s="43">
        <f t="shared" si="66"/>
        <v>0</v>
      </c>
      <c r="U241" s="43">
        <f t="shared" si="67"/>
        <v>0</v>
      </c>
      <c r="V241" s="43">
        <f t="shared" si="68"/>
        <v>0</v>
      </c>
      <c r="W241" s="43">
        <f t="shared" si="69"/>
        <v>0</v>
      </c>
      <c r="X241" s="26">
        <f t="shared" si="70"/>
        <v>0</v>
      </c>
      <c r="Y241" s="26">
        <f t="shared" si="71"/>
        <v>0</v>
      </c>
    </row>
    <row r="242" spans="1:25" x14ac:dyDescent="0.35">
      <c r="A242" s="23">
        <v>3682</v>
      </c>
      <c r="B242" s="44" t="s">
        <v>298</v>
      </c>
      <c r="C242" s="45">
        <f>VLOOKUP(A242,[1]Membership!$A$3:$BE$524,57,FALSE)</f>
        <v>2312</v>
      </c>
      <c r="D242" s="46">
        <f>VLOOKUP(A242,'[1]Geo Area'!$B$1:$G$422,6,FALSE)</f>
        <v>159.89053174027299</v>
      </c>
      <c r="E242" s="46">
        <f t="shared" si="54"/>
        <v>14.459893120848612</v>
      </c>
      <c r="F242" s="47">
        <f t="shared" si="56"/>
        <v>0</v>
      </c>
      <c r="G242" s="26">
        <f t="shared" si="57"/>
        <v>0</v>
      </c>
      <c r="H242" s="45">
        <f t="shared" si="55"/>
        <v>0</v>
      </c>
      <c r="I242" s="47">
        <f t="shared" si="58"/>
        <v>0</v>
      </c>
      <c r="J242" s="26">
        <f t="shared" si="59"/>
        <v>0</v>
      </c>
      <c r="K242" s="45">
        <f t="shared" si="60"/>
        <v>0</v>
      </c>
      <c r="L242" s="47">
        <f t="shared" si="61"/>
        <v>0</v>
      </c>
      <c r="M242" s="26">
        <f t="shared" si="61"/>
        <v>0</v>
      </c>
      <c r="N242" s="47">
        <f t="shared" si="61"/>
        <v>0</v>
      </c>
      <c r="O242" s="48">
        <f>VLOOKUP($A242,'[1]11.1.2022 for 2023-24 stop gap'!$A$3:$K$424,11,FALSE)</f>
        <v>0</v>
      </c>
      <c r="P242" s="47">
        <f t="shared" si="62"/>
        <v>0</v>
      </c>
      <c r="Q242" s="26">
        <f t="shared" si="63"/>
        <v>0</v>
      </c>
      <c r="R242" s="45">
        <f t="shared" si="64"/>
        <v>0</v>
      </c>
      <c r="S242" s="26">
        <f t="shared" si="65"/>
        <v>0</v>
      </c>
      <c r="T242" s="43">
        <f t="shared" si="66"/>
        <v>0</v>
      </c>
      <c r="U242" s="43">
        <f t="shared" si="67"/>
        <v>0</v>
      </c>
      <c r="V242" s="43">
        <f t="shared" si="68"/>
        <v>0</v>
      </c>
      <c r="W242" s="43">
        <f t="shared" si="69"/>
        <v>0</v>
      </c>
      <c r="X242" s="26">
        <f t="shared" si="70"/>
        <v>0</v>
      </c>
      <c r="Y242" s="26">
        <f t="shared" si="71"/>
        <v>0</v>
      </c>
    </row>
    <row r="243" spans="1:25" x14ac:dyDescent="0.35">
      <c r="A243" s="23">
        <v>3689</v>
      </c>
      <c r="B243" s="44" t="s">
        <v>108</v>
      </c>
      <c r="C243" s="45">
        <f>VLOOKUP(A243,[1]Membership!$A$3:$BE$524,57,FALSE)</f>
        <v>690</v>
      </c>
      <c r="D243" s="46">
        <f>VLOOKUP(A243,'[1]Geo Area'!$B$1:$G$422,6,FALSE)</f>
        <v>177.93727795977</v>
      </c>
      <c r="E243" s="46">
        <f t="shared" si="54"/>
        <v>3.8777709084433827</v>
      </c>
      <c r="F243" s="47">
        <f t="shared" si="56"/>
        <v>1</v>
      </c>
      <c r="G243" s="26">
        <f t="shared" si="57"/>
        <v>276000</v>
      </c>
      <c r="H243" s="45">
        <f t="shared" si="55"/>
        <v>690</v>
      </c>
      <c r="I243" s="47">
        <f t="shared" si="58"/>
        <v>0</v>
      </c>
      <c r="J243" s="26">
        <f t="shared" si="59"/>
        <v>0</v>
      </c>
      <c r="K243" s="45">
        <f t="shared" si="60"/>
        <v>0</v>
      </c>
      <c r="L243" s="47">
        <f t="shared" si="61"/>
        <v>1</v>
      </c>
      <c r="M243" s="26">
        <f t="shared" si="61"/>
        <v>276000</v>
      </c>
      <c r="N243" s="47">
        <f t="shared" si="61"/>
        <v>690</v>
      </c>
      <c r="O243" s="48">
        <f>VLOOKUP($A243,'[1]11.1.2022 for 2023-24 stop gap'!$A$3:$K$424,11,FALSE)</f>
        <v>0</v>
      </c>
      <c r="P243" s="47">
        <f t="shared" si="62"/>
        <v>0</v>
      </c>
      <c r="Q243" s="26">
        <f t="shared" si="63"/>
        <v>0</v>
      </c>
      <c r="R243" s="45">
        <f t="shared" si="64"/>
        <v>0</v>
      </c>
      <c r="S243" s="26">
        <f t="shared" si="65"/>
        <v>276000</v>
      </c>
      <c r="T243" s="43">
        <f t="shared" si="66"/>
        <v>275813</v>
      </c>
      <c r="U243" s="43">
        <f t="shared" si="67"/>
        <v>275813</v>
      </c>
      <c r="V243" s="43">
        <f t="shared" si="68"/>
        <v>262022</v>
      </c>
      <c r="W243" s="43">
        <f t="shared" si="69"/>
        <v>13791</v>
      </c>
      <c r="X243" s="26">
        <f t="shared" si="70"/>
        <v>275813</v>
      </c>
      <c r="Y243" s="26">
        <f t="shared" si="71"/>
        <v>0</v>
      </c>
    </row>
    <row r="244" spans="1:25" x14ac:dyDescent="0.35">
      <c r="A244" s="23">
        <v>3696</v>
      </c>
      <c r="B244" s="44" t="s">
        <v>109</v>
      </c>
      <c r="C244" s="45">
        <f>VLOOKUP(A244,[1]Membership!$A$3:$BE$524,57,FALSE)</f>
        <v>335</v>
      </c>
      <c r="D244" s="46">
        <f>VLOOKUP(A244,'[1]Geo Area'!$B$1:$G$422,6,FALSE)</f>
        <v>64.724429109187696</v>
      </c>
      <c r="E244" s="46">
        <f t="shared" si="54"/>
        <v>5.1757891820855999</v>
      </c>
      <c r="F244" s="47">
        <f t="shared" si="56"/>
        <v>1</v>
      </c>
      <c r="G244" s="26">
        <f t="shared" si="57"/>
        <v>134000</v>
      </c>
      <c r="H244" s="45">
        <f t="shared" si="55"/>
        <v>335</v>
      </c>
      <c r="I244" s="47">
        <f t="shared" si="58"/>
        <v>0</v>
      </c>
      <c r="J244" s="26">
        <f t="shared" si="59"/>
        <v>0</v>
      </c>
      <c r="K244" s="45">
        <f t="shared" si="60"/>
        <v>0</v>
      </c>
      <c r="L244" s="47">
        <f t="shared" si="61"/>
        <v>1</v>
      </c>
      <c r="M244" s="26">
        <f t="shared" si="61"/>
        <v>134000</v>
      </c>
      <c r="N244" s="47">
        <f t="shared" si="61"/>
        <v>335</v>
      </c>
      <c r="O244" s="48">
        <f>VLOOKUP($A244,'[1]11.1.2022 for 2023-24 stop gap'!$A$3:$K$424,11,FALSE)</f>
        <v>0</v>
      </c>
      <c r="P244" s="47">
        <f t="shared" si="62"/>
        <v>0</v>
      </c>
      <c r="Q244" s="26">
        <f t="shared" si="63"/>
        <v>0</v>
      </c>
      <c r="R244" s="45">
        <f t="shared" si="64"/>
        <v>0</v>
      </c>
      <c r="S244" s="26">
        <f t="shared" si="65"/>
        <v>134000</v>
      </c>
      <c r="T244" s="43">
        <f t="shared" si="66"/>
        <v>133909</v>
      </c>
      <c r="U244" s="43">
        <f t="shared" si="67"/>
        <v>133909</v>
      </c>
      <c r="V244" s="43">
        <f t="shared" si="68"/>
        <v>127214</v>
      </c>
      <c r="W244" s="43">
        <f t="shared" si="69"/>
        <v>6695</v>
      </c>
      <c r="X244" s="26">
        <f t="shared" si="70"/>
        <v>133909</v>
      </c>
      <c r="Y244" s="26">
        <f t="shared" si="71"/>
        <v>0</v>
      </c>
    </row>
    <row r="245" spans="1:25" x14ac:dyDescent="0.35">
      <c r="A245" s="23">
        <v>3787</v>
      </c>
      <c r="B245" s="44" t="s">
        <v>299</v>
      </c>
      <c r="C245" s="45">
        <f>VLOOKUP(A245,[1]Membership!$A$3:$BE$524,57,FALSE)</f>
        <v>1989</v>
      </c>
      <c r="D245" s="46">
        <f>VLOOKUP(A245,'[1]Geo Area'!$B$1:$G$422,6,FALSE)</f>
        <v>234.265748794644</v>
      </c>
      <c r="E245" s="46">
        <f t="shared" si="54"/>
        <v>8.4903576823923412</v>
      </c>
      <c r="F245" s="47">
        <f t="shared" si="56"/>
        <v>0</v>
      </c>
      <c r="G245" s="26">
        <f t="shared" si="57"/>
        <v>0</v>
      </c>
      <c r="H245" s="45">
        <f t="shared" si="55"/>
        <v>0</v>
      </c>
      <c r="I245" s="47">
        <f t="shared" si="58"/>
        <v>0</v>
      </c>
      <c r="J245" s="26">
        <f t="shared" si="59"/>
        <v>0</v>
      </c>
      <c r="K245" s="45">
        <f t="shared" si="60"/>
        <v>0</v>
      </c>
      <c r="L245" s="47">
        <f t="shared" si="61"/>
        <v>0</v>
      </c>
      <c r="M245" s="26">
        <f t="shared" si="61"/>
        <v>0</v>
      </c>
      <c r="N245" s="47">
        <f t="shared" si="61"/>
        <v>0</v>
      </c>
      <c r="O245" s="48">
        <f>VLOOKUP($A245,'[1]11.1.2022 for 2023-24 stop gap'!$A$3:$K$424,11,FALSE)</f>
        <v>0</v>
      </c>
      <c r="P245" s="47">
        <f t="shared" si="62"/>
        <v>0</v>
      </c>
      <c r="Q245" s="26">
        <f t="shared" si="63"/>
        <v>0</v>
      </c>
      <c r="R245" s="45">
        <f t="shared" si="64"/>
        <v>0</v>
      </c>
      <c r="S245" s="26">
        <f t="shared" si="65"/>
        <v>0</v>
      </c>
      <c r="T245" s="43">
        <f t="shared" si="66"/>
        <v>0</v>
      </c>
      <c r="U245" s="43">
        <f t="shared" si="67"/>
        <v>0</v>
      </c>
      <c r="V245" s="43">
        <f t="shared" si="68"/>
        <v>0</v>
      </c>
      <c r="W245" s="43">
        <f t="shared" si="69"/>
        <v>0</v>
      </c>
      <c r="X245" s="26">
        <f t="shared" si="70"/>
        <v>0</v>
      </c>
      <c r="Y245" s="26">
        <f t="shared" si="71"/>
        <v>0</v>
      </c>
    </row>
    <row r="246" spans="1:25" x14ac:dyDescent="0.35">
      <c r="A246" s="23">
        <v>3794</v>
      </c>
      <c r="B246" s="44" t="s">
        <v>300</v>
      </c>
      <c r="C246" s="45">
        <f>VLOOKUP(A246,[1]Membership!$A$3:$BE$524,57,FALSE)</f>
        <v>2307</v>
      </c>
      <c r="D246" s="46">
        <f>VLOOKUP(A246,'[1]Geo Area'!$B$1:$G$422,6,FALSE)</f>
        <v>143.96293128128301</v>
      </c>
      <c r="E246" s="46">
        <f t="shared" si="54"/>
        <v>16.024958504717102</v>
      </c>
      <c r="F246" s="47">
        <f t="shared" si="56"/>
        <v>0</v>
      </c>
      <c r="G246" s="26">
        <f t="shared" si="57"/>
        <v>0</v>
      </c>
      <c r="H246" s="45">
        <f t="shared" si="55"/>
        <v>0</v>
      </c>
      <c r="I246" s="47">
        <f t="shared" si="58"/>
        <v>0</v>
      </c>
      <c r="J246" s="26">
        <f t="shared" si="59"/>
        <v>0</v>
      </c>
      <c r="K246" s="45">
        <f t="shared" si="60"/>
        <v>0</v>
      </c>
      <c r="L246" s="47">
        <f t="shared" si="61"/>
        <v>0</v>
      </c>
      <c r="M246" s="26">
        <f t="shared" si="61"/>
        <v>0</v>
      </c>
      <c r="N246" s="47">
        <f t="shared" si="61"/>
        <v>0</v>
      </c>
      <c r="O246" s="48">
        <f>VLOOKUP($A246,'[1]11.1.2022 for 2023-24 stop gap'!$A$3:$K$424,11,FALSE)</f>
        <v>0</v>
      </c>
      <c r="P246" s="47">
        <f t="shared" si="62"/>
        <v>0</v>
      </c>
      <c r="Q246" s="26">
        <f t="shared" si="63"/>
        <v>0</v>
      </c>
      <c r="R246" s="45">
        <f t="shared" si="64"/>
        <v>0</v>
      </c>
      <c r="S246" s="26">
        <f t="shared" si="65"/>
        <v>0</v>
      </c>
      <c r="T246" s="43">
        <f t="shared" si="66"/>
        <v>0</v>
      </c>
      <c r="U246" s="43">
        <f t="shared" si="67"/>
        <v>0</v>
      </c>
      <c r="V246" s="43">
        <f t="shared" si="68"/>
        <v>0</v>
      </c>
      <c r="W246" s="43">
        <f t="shared" si="69"/>
        <v>0</v>
      </c>
      <c r="X246" s="26">
        <f t="shared" si="70"/>
        <v>0</v>
      </c>
      <c r="Y246" s="26">
        <f t="shared" si="71"/>
        <v>0</v>
      </c>
    </row>
    <row r="247" spans="1:25" x14ac:dyDescent="0.35">
      <c r="A247" s="23">
        <v>3822</v>
      </c>
      <c r="B247" s="44" t="s">
        <v>301</v>
      </c>
      <c r="C247" s="45">
        <f>VLOOKUP(A247,[1]Membership!$A$3:$BE$524,57,FALSE)</f>
        <v>4724</v>
      </c>
      <c r="D247" s="46">
        <f>VLOOKUP(A247,'[1]Geo Area'!$B$1:$G$422,6,FALSE)</f>
        <v>86.907895344208001</v>
      </c>
      <c r="E247" s="46">
        <f t="shared" si="54"/>
        <v>54.356396289314034</v>
      </c>
      <c r="F247" s="47">
        <f t="shared" si="56"/>
        <v>0</v>
      </c>
      <c r="G247" s="26">
        <f t="shared" si="57"/>
        <v>0</v>
      </c>
      <c r="H247" s="45">
        <f t="shared" si="55"/>
        <v>0</v>
      </c>
      <c r="I247" s="47">
        <f t="shared" si="58"/>
        <v>0</v>
      </c>
      <c r="J247" s="26">
        <f t="shared" si="59"/>
        <v>0</v>
      </c>
      <c r="K247" s="45">
        <f t="shared" si="60"/>
        <v>0</v>
      </c>
      <c r="L247" s="47">
        <f t="shared" si="61"/>
        <v>0</v>
      </c>
      <c r="M247" s="26">
        <f t="shared" si="61"/>
        <v>0</v>
      </c>
      <c r="N247" s="47">
        <f t="shared" si="61"/>
        <v>0</v>
      </c>
      <c r="O247" s="48">
        <f>VLOOKUP($A247,'[1]11.1.2022 for 2023-24 stop gap'!$A$3:$K$424,11,FALSE)</f>
        <v>0</v>
      </c>
      <c r="P247" s="47">
        <f t="shared" si="62"/>
        <v>0</v>
      </c>
      <c r="Q247" s="26">
        <f t="shared" si="63"/>
        <v>0</v>
      </c>
      <c r="R247" s="45">
        <f t="shared" si="64"/>
        <v>0</v>
      </c>
      <c r="S247" s="26">
        <f t="shared" si="65"/>
        <v>0</v>
      </c>
      <c r="T247" s="43">
        <f t="shared" si="66"/>
        <v>0</v>
      </c>
      <c r="U247" s="43">
        <f t="shared" si="67"/>
        <v>0</v>
      </c>
      <c r="V247" s="43">
        <f t="shared" si="68"/>
        <v>0</v>
      </c>
      <c r="W247" s="43">
        <f t="shared" si="69"/>
        <v>0</v>
      </c>
      <c r="X247" s="26">
        <f t="shared" si="70"/>
        <v>0</v>
      </c>
      <c r="Y247" s="26">
        <f t="shared" si="71"/>
        <v>0</v>
      </c>
    </row>
    <row r="248" spans="1:25" x14ac:dyDescent="0.35">
      <c r="A248" s="23">
        <v>3850</v>
      </c>
      <c r="B248" s="44" t="s">
        <v>110</v>
      </c>
      <c r="C248" s="45">
        <f>VLOOKUP(A248,[1]Membership!$A$3:$BE$524,57,FALSE)</f>
        <v>692</v>
      </c>
      <c r="D248" s="46">
        <f>VLOOKUP(A248,'[1]Geo Area'!$B$1:$G$422,6,FALSE)</f>
        <v>198.66297507543999</v>
      </c>
      <c r="E248" s="46">
        <f t="shared" si="54"/>
        <v>3.483286202359654</v>
      </c>
      <c r="F248" s="47">
        <f t="shared" si="56"/>
        <v>1</v>
      </c>
      <c r="G248" s="26">
        <f t="shared" si="57"/>
        <v>276800</v>
      </c>
      <c r="H248" s="45">
        <f t="shared" si="55"/>
        <v>692</v>
      </c>
      <c r="I248" s="47">
        <f t="shared" si="58"/>
        <v>0</v>
      </c>
      <c r="J248" s="26">
        <f t="shared" si="59"/>
        <v>0</v>
      </c>
      <c r="K248" s="45">
        <f t="shared" si="60"/>
        <v>0</v>
      </c>
      <c r="L248" s="47">
        <f t="shared" si="61"/>
        <v>1</v>
      </c>
      <c r="M248" s="26">
        <f t="shared" si="61"/>
        <v>276800</v>
      </c>
      <c r="N248" s="47">
        <f t="shared" si="61"/>
        <v>692</v>
      </c>
      <c r="O248" s="48">
        <f>VLOOKUP($A248,'[1]11.1.2022 for 2023-24 stop gap'!$A$3:$K$424,11,FALSE)</f>
        <v>0</v>
      </c>
      <c r="P248" s="47">
        <f t="shared" si="62"/>
        <v>0</v>
      </c>
      <c r="Q248" s="26">
        <f t="shared" si="63"/>
        <v>0</v>
      </c>
      <c r="R248" s="45">
        <f t="shared" si="64"/>
        <v>0</v>
      </c>
      <c r="S248" s="26">
        <f t="shared" si="65"/>
        <v>276800</v>
      </c>
      <c r="T248" s="43">
        <f t="shared" si="66"/>
        <v>276612</v>
      </c>
      <c r="U248" s="43">
        <f t="shared" si="67"/>
        <v>276612</v>
      </c>
      <c r="V248" s="43">
        <f t="shared" si="68"/>
        <v>262781</v>
      </c>
      <c r="W248" s="43">
        <f t="shared" si="69"/>
        <v>13831</v>
      </c>
      <c r="X248" s="26">
        <f t="shared" si="70"/>
        <v>276612</v>
      </c>
      <c r="Y248" s="26">
        <f t="shared" si="71"/>
        <v>0</v>
      </c>
    </row>
    <row r="249" spans="1:25" x14ac:dyDescent="0.35">
      <c r="A249" s="23">
        <v>3857</v>
      </c>
      <c r="B249" s="44" t="s">
        <v>302</v>
      </c>
      <c r="C249" s="45">
        <f>VLOOKUP(A249,[1]Membership!$A$3:$BE$524,57,FALSE)</f>
        <v>4858</v>
      </c>
      <c r="D249" s="46">
        <f>VLOOKUP(A249,'[1]Geo Area'!$B$1:$G$422,6,FALSE)</f>
        <v>43.328828943144998</v>
      </c>
      <c r="E249" s="46">
        <f t="shared" si="54"/>
        <v>112.1193468296719</v>
      </c>
      <c r="F249" s="47">
        <f t="shared" si="56"/>
        <v>0</v>
      </c>
      <c r="G249" s="26">
        <f t="shared" si="57"/>
        <v>0</v>
      </c>
      <c r="H249" s="45">
        <f t="shared" si="55"/>
        <v>0</v>
      </c>
      <c r="I249" s="47">
        <f t="shared" si="58"/>
        <v>0</v>
      </c>
      <c r="J249" s="26">
        <f t="shared" si="59"/>
        <v>0</v>
      </c>
      <c r="K249" s="45">
        <f t="shared" si="60"/>
        <v>0</v>
      </c>
      <c r="L249" s="47">
        <f t="shared" si="61"/>
        <v>0</v>
      </c>
      <c r="M249" s="26">
        <f t="shared" si="61"/>
        <v>0</v>
      </c>
      <c r="N249" s="47">
        <f t="shared" si="61"/>
        <v>0</v>
      </c>
      <c r="O249" s="48">
        <f>VLOOKUP($A249,'[1]11.1.2022 for 2023-24 stop gap'!$A$3:$K$424,11,FALSE)</f>
        <v>0</v>
      </c>
      <c r="P249" s="47">
        <f t="shared" si="62"/>
        <v>0</v>
      </c>
      <c r="Q249" s="26">
        <f t="shared" si="63"/>
        <v>0</v>
      </c>
      <c r="R249" s="45">
        <f t="shared" si="64"/>
        <v>0</v>
      </c>
      <c r="S249" s="26">
        <f t="shared" si="65"/>
        <v>0</v>
      </c>
      <c r="T249" s="43">
        <f t="shared" si="66"/>
        <v>0</v>
      </c>
      <c r="U249" s="43">
        <f t="shared" si="67"/>
        <v>0</v>
      </c>
      <c r="V249" s="43">
        <f t="shared" si="68"/>
        <v>0</v>
      </c>
      <c r="W249" s="43">
        <f t="shared" si="69"/>
        <v>0</v>
      </c>
      <c r="X249" s="26">
        <f t="shared" si="70"/>
        <v>0</v>
      </c>
      <c r="Y249" s="26">
        <f t="shared" si="71"/>
        <v>0</v>
      </c>
    </row>
    <row r="250" spans="1:25" x14ac:dyDescent="0.35">
      <c r="A250" s="23">
        <v>3862</v>
      </c>
      <c r="B250" s="44" t="s">
        <v>303</v>
      </c>
      <c r="C250" s="45">
        <f>VLOOKUP(A250,[1]Membership!$A$3:$BE$524,57,FALSE)</f>
        <v>359</v>
      </c>
      <c r="D250" s="46">
        <f>VLOOKUP(A250,'[1]Geo Area'!$B$1:$G$422,6,FALSE)</f>
        <v>8.9147123634861707</v>
      </c>
      <c r="E250" s="46">
        <f t="shared" si="54"/>
        <v>40.27050849901007</v>
      </c>
      <c r="F250" s="47">
        <f t="shared" si="56"/>
        <v>0</v>
      </c>
      <c r="G250" s="26">
        <f t="shared" si="57"/>
        <v>0</v>
      </c>
      <c r="H250" s="45">
        <f t="shared" si="55"/>
        <v>0</v>
      </c>
      <c r="I250" s="47">
        <f t="shared" si="58"/>
        <v>0</v>
      </c>
      <c r="J250" s="26">
        <f t="shared" si="59"/>
        <v>0</v>
      </c>
      <c r="K250" s="45">
        <f t="shared" si="60"/>
        <v>0</v>
      </c>
      <c r="L250" s="47">
        <f t="shared" si="61"/>
        <v>0</v>
      </c>
      <c r="M250" s="26">
        <f t="shared" si="61"/>
        <v>0</v>
      </c>
      <c r="N250" s="47">
        <f t="shared" si="61"/>
        <v>0</v>
      </c>
      <c r="O250" s="48">
        <f>VLOOKUP($A250,'[1]11.1.2022 for 2023-24 stop gap'!$A$3:$K$424,11,FALSE)</f>
        <v>0</v>
      </c>
      <c r="P250" s="47">
        <f t="shared" si="62"/>
        <v>0</v>
      </c>
      <c r="Q250" s="26">
        <f t="shared" si="63"/>
        <v>0</v>
      </c>
      <c r="R250" s="45">
        <f t="shared" si="64"/>
        <v>0</v>
      </c>
      <c r="S250" s="26">
        <f t="shared" si="65"/>
        <v>0</v>
      </c>
      <c r="T250" s="43">
        <f t="shared" si="66"/>
        <v>0</v>
      </c>
      <c r="U250" s="43">
        <f t="shared" si="67"/>
        <v>0</v>
      </c>
      <c r="V250" s="43">
        <f t="shared" si="68"/>
        <v>0</v>
      </c>
      <c r="W250" s="43">
        <f t="shared" si="69"/>
        <v>0</v>
      </c>
      <c r="X250" s="26">
        <f t="shared" si="70"/>
        <v>0</v>
      </c>
      <c r="Y250" s="26">
        <f t="shared" si="71"/>
        <v>0</v>
      </c>
    </row>
    <row r="251" spans="1:25" x14ac:dyDescent="0.35">
      <c r="A251" s="23">
        <v>3871</v>
      </c>
      <c r="B251" s="44" t="s">
        <v>111</v>
      </c>
      <c r="C251" s="45">
        <f>VLOOKUP(A251,[1]Membership!$A$3:$BE$524,57,FALSE)</f>
        <v>725</v>
      </c>
      <c r="D251" s="46">
        <f>VLOOKUP(A251,'[1]Geo Area'!$B$1:$G$422,6,FALSE)</f>
        <v>229.235544283346</v>
      </c>
      <c r="E251" s="46">
        <f t="shared" si="54"/>
        <v>3.1626857966837187</v>
      </c>
      <c r="F251" s="47">
        <f t="shared" si="56"/>
        <v>1</v>
      </c>
      <c r="G251" s="26">
        <f t="shared" si="57"/>
        <v>290000</v>
      </c>
      <c r="H251" s="45">
        <f t="shared" si="55"/>
        <v>725</v>
      </c>
      <c r="I251" s="47">
        <f t="shared" si="58"/>
        <v>0</v>
      </c>
      <c r="J251" s="26">
        <f t="shared" si="59"/>
        <v>0</v>
      </c>
      <c r="K251" s="45">
        <f t="shared" si="60"/>
        <v>0</v>
      </c>
      <c r="L251" s="47">
        <f t="shared" si="61"/>
        <v>1</v>
      </c>
      <c r="M251" s="26">
        <f t="shared" si="61"/>
        <v>290000</v>
      </c>
      <c r="N251" s="47">
        <f t="shared" si="61"/>
        <v>725</v>
      </c>
      <c r="O251" s="48">
        <f>VLOOKUP($A251,'[1]11.1.2022 for 2023-24 stop gap'!$A$3:$K$424,11,FALSE)</f>
        <v>0</v>
      </c>
      <c r="P251" s="47">
        <f t="shared" si="62"/>
        <v>0</v>
      </c>
      <c r="Q251" s="26">
        <f t="shared" si="63"/>
        <v>0</v>
      </c>
      <c r="R251" s="45">
        <f t="shared" si="64"/>
        <v>0</v>
      </c>
      <c r="S251" s="26">
        <f t="shared" si="65"/>
        <v>290000</v>
      </c>
      <c r="T251" s="43">
        <f t="shared" si="66"/>
        <v>289803</v>
      </c>
      <c r="U251" s="43">
        <f t="shared" si="67"/>
        <v>289803</v>
      </c>
      <c r="V251" s="43">
        <f t="shared" si="68"/>
        <v>275313</v>
      </c>
      <c r="W251" s="43">
        <f t="shared" si="69"/>
        <v>14490</v>
      </c>
      <c r="X251" s="26">
        <f t="shared" si="70"/>
        <v>289803</v>
      </c>
      <c r="Y251" s="26">
        <f t="shared" si="71"/>
        <v>0</v>
      </c>
    </row>
    <row r="252" spans="1:25" x14ac:dyDescent="0.35">
      <c r="A252" s="23">
        <v>3892</v>
      </c>
      <c r="B252" s="44" t="s">
        <v>438</v>
      </c>
      <c r="C252" s="45">
        <f>VLOOKUP(A252,[1]Membership!$A$3:$BE$524,57,FALSE)</f>
        <v>6843</v>
      </c>
      <c r="D252" s="46">
        <f>VLOOKUP(A252,'[1]Geo Area'!$B$1:$G$422,6,FALSE)</f>
        <v>58.8982174109262</v>
      </c>
      <c r="E252" s="46">
        <f t="shared" si="54"/>
        <v>116.18348229891515</v>
      </c>
      <c r="F252" s="47">
        <f t="shared" si="56"/>
        <v>0</v>
      </c>
      <c r="G252" s="26">
        <f t="shared" si="57"/>
        <v>0</v>
      </c>
      <c r="H252" s="45">
        <f t="shared" si="55"/>
        <v>0</v>
      </c>
      <c r="I252" s="47">
        <f t="shared" si="58"/>
        <v>0</v>
      </c>
      <c r="J252" s="26">
        <f t="shared" si="59"/>
        <v>0</v>
      </c>
      <c r="K252" s="45">
        <f t="shared" si="60"/>
        <v>0</v>
      </c>
      <c r="L252" s="47">
        <f t="shared" si="61"/>
        <v>0</v>
      </c>
      <c r="M252" s="26">
        <f t="shared" si="61"/>
        <v>0</v>
      </c>
      <c r="N252" s="47">
        <f t="shared" si="61"/>
        <v>0</v>
      </c>
      <c r="O252" s="48">
        <f>VLOOKUP($A252,'[1]11.1.2022 for 2023-24 stop gap'!$A$3:$K$424,11,FALSE)</f>
        <v>0</v>
      </c>
      <c r="P252" s="47">
        <f t="shared" si="62"/>
        <v>0</v>
      </c>
      <c r="Q252" s="26">
        <f t="shared" si="63"/>
        <v>0</v>
      </c>
      <c r="R252" s="45">
        <f t="shared" si="64"/>
        <v>0</v>
      </c>
      <c r="S252" s="26">
        <f t="shared" si="65"/>
        <v>0</v>
      </c>
      <c r="T252" s="43">
        <f t="shared" si="66"/>
        <v>0</v>
      </c>
      <c r="U252" s="43">
        <f t="shared" si="67"/>
        <v>0</v>
      </c>
      <c r="V252" s="43">
        <f t="shared" si="68"/>
        <v>0</v>
      </c>
      <c r="W252" s="43">
        <f t="shared" si="69"/>
        <v>0</v>
      </c>
      <c r="X252" s="26">
        <f t="shared" si="70"/>
        <v>0</v>
      </c>
      <c r="Y252" s="26">
        <f t="shared" si="71"/>
        <v>0</v>
      </c>
    </row>
    <row r="253" spans="1:25" x14ac:dyDescent="0.35">
      <c r="A253" s="23">
        <v>3899</v>
      </c>
      <c r="B253" s="44" t="s">
        <v>112</v>
      </c>
      <c r="C253" s="45">
        <f>VLOOKUP(A253,[1]Membership!$A$3:$BE$524,57,FALSE)</f>
        <v>893</v>
      </c>
      <c r="D253" s="46">
        <f>VLOOKUP(A253,'[1]Geo Area'!$B$1:$G$422,6,FALSE)</f>
        <v>273.00064407986298</v>
      </c>
      <c r="E253" s="46">
        <f t="shared" si="54"/>
        <v>3.2710545537715427</v>
      </c>
      <c r="F253" s="47">
        <f t="shared" si="56"/>
        <v>0</v>
      </c>
      <c r="G253" s="26">
        <f t="shared" si="57"/>
        <v>0</v>
      </c>
      <c r="H253" s="45">
        <f t="shared" si="55"/>
        <v>0</v>
      </c>
      <c r="I253" s="47">
        <f t="shared" si="58"/>
        <v>1</v>
      </c>
      <c r="J253" s="26">
        <f t="shared" si="59"/>
        <v>89300</v>
      </c>
      <c r="K253" s="45">
        <f t="shared" si="60"/>
        <v>893</v>
      </c>
      <c r="L253" s="47">
        <f t="shared" si="61"/>
        <v>1</v>
      </c>
      <c r="M253" s="26">
        <f t="shared" si="61"/>
        <v>89300</v>
      </c>
      <c r="N253" s="47">
        <f t="shared" si="61"/>
        <v>893</v>
      </c>
      <c r="O253" s="48">
        <f>VLOOKUP($A253,'[1]11.1.2022 for 2023-24 stop gap'!$A$3:$K$424,11,FALSE)</f>
        <v>86900</v>
      </c>
      <c r="P253" s="47">
        <f t="shared" si="62"/>
        <v>0</v>
      </c>
      <c r="Q253" s="26">
        <f t="shared" si="63"/>
        <v>0</v>
      </c>
      <c r="R253" s="45">
        <f t="shared" si="64"/>
        <v>0</v>
      </c>
      <c r="S253" s="26">
        <f t="shared" si="65"/>
        <v>89300</v>
      </c>
      <c r="T253" s="43">
        <f t="shared" si="66"/>
        <v>89239</v>
      </c>
      <c r="U253" s="43">
        <f t="shared" si="67"/>
        <v>89239</v>
      </c>
      <c r="V253" s="43">
        <f t="shared" si="68"/>
        <v>84777</v>
      </c>
      <c r="W253" s="43">
        <f t="shared" si="69"/>
        <v>4462</v>
      </c>
      <c r="X253" s="26">
        <f t="shared" si="70"/>
        <v>89239</v>
      </c>
      <c r="Y253" s="26">
        <f t="shared" si="71"/>
        <v>0</v>
      </c>
    </row>
    <row r="254" spans="1:25" x14ac:dyDescent="0.35">
      <c r="A254" s="23">
        <v>3906</v>
      </c>
      <c r="B254" s="44" t="s">
        <v>304</v>
      </c>
      <c r="C254" s="45">
        <f>VLOOKUP(A254,[1]Membership!$A$3:$BE$524,57,FALSE)</f>
        <v>1026</v>
      </c>
      <c r="D254" s="46">
        <f>VLOOKUP(A254,'[1]Geo Area'!$B$1:$G$422,6,FALSE)</f>
        <v>162.664651858018</v>
      </c>
      <c r="E254" s="46">
        <f t="shared" si="54"/>
        <v>6.3074551740690721</v>
      </c>
      <c r="F254" s="47">
        <f t="shared" si="56"/>
        <v>0</v>
      </c>
      <c r="G254" s="26">
        <f t="shared" si="57"/>
        <v>0</v>
      </c>
      <c r="H254" s="45">
        <f t="shared" si="55"/>
        <v>0</v>
      </c>
      <c r="I254" s="47">
        <f t="shared" si="58"/>
        <v>0</v>
      </c>
      <c r="J254" s="26">
        <f t="shared" si="59"/>
        <v>0</v>
      </c>
      <c r="K254" s="45">
        <f t="shared" si="60"/>
        <v>0</v>
      </c>
      <c r="L254" s="47">
        <f t="shared" si="61"/>
        <v>0</v>
      </c>
      <c r="M254" s="26">
        <f t="shared" si="61"/>
        <v>0</v>
      </c>
      <c r="N254" s="47">
        <f t="shared" si="61"/>
        <v>0</v>
      </c>
      <c r="O254" s="48">
        <f>VLOOKUP($A254,'[1]11.1.2022 for 2023-24 stop gap'!$A$3:$K$424,11,FALSE)</f>
        <v>0</v>
      </c>
      <c r="P254" s="47">
        <f t="shared" si="62"/>
        <v>0</v>
      </c>
      <c r="Q254" s="26">
        <f t="shared" si="63"/>
        <v>0</v>
      </c>
      <c r="R254" s="45">
        <f t="shared" si="64"/>
        <v>0</v>
      </c>
      <c r="S254" s="26">
        <f t="shared" si="65"/>
        <v>0</v>
      </c>
      <c r="T254" s="43">
        <f t="shared" si="66"/>
        <v>0</v>
      </c>
      <c r="U254" s="43">
        <f t="shared" si="67"/>
        <v>0</v>
      </c>
      <c r="V254" s="43">
        <f t="shared" si="68"/>
        <v>0</v>
      </c>
      <c r="W254" s="43">
        <f t="shared" si="69"/>
        <v>0</v>
      </c>
      <c r="X254" s="26">
        <f t="shared" si="70"/>
        <v>0</v>
      </c>
      <c r="Y254" s="26">
        <f t="shared" si="71"/>
        <v>0</v>
      </c>
    </row>
    <row r="255" spans="1:25" x14ac:dyDescent="0.35">
      <c r="A255" s="23">
        <v>3920</v>
      </c>
      <c r="B255" s="44" t="s">
        <v>113</v>
      </c>
      <c r="C255" s="45">
        <f>VLOOKUP(A255,[1]Membership!$A$3:$BE$524,57,FALSE)</f>
        <v>303</v>
      </c>
      <c r="D255" s="46">
        <f>VLOOKUP(A255,'[1]Geo Area'!$B$1:$G$422,6,FALSE)</f>
        <v>87.552090622534195</v>
      </c>
      <c r="E255" s="46">
        <f t="shared" si="54"/>
        <v>3.4607968564261071</v>
      </c>
      <c r="F255" s="47">
        <f t="shared" si="56"/>
        <v>1</v>
      </c>
      <c r="G255" s="26">
        <f t="shared" si="57"/>
        <v>121200</v>
      </c>
      <c r="H255" s="45">
        <f t="shared" si="55"/>
        <v>303</v>
      </c>
      <c r="I255" s="47">
        <f t="shared" si="58"/>
        <v>0</v>
      </c>
      <c r="J255" s="26">
        <f t="shared" si="59"/>
        <v>0</v>
      </c>
      <c r="K255" s="45">
        <f t="shared" si="60"/>
        <v>0</v>
      </c>
      <c r="L255" s="47">
        <f t="shared" si="61"/>
        <v>1</v>
      </c>
      <c r="M255" s="26">
        <f t="shared" si="61"/>
        <v>121200</v>
      </c>
      <c r="N255" s="47">
        <f t="shared" si="61"/>
        <v>303</v>
      </c>
      <c r="O255" s="48">
        <f>VLOOKUP($A255,'[1]11.1.2022 for 2023-24 stop gap'!$A$3:$K$424,11,FALSE)</f>
        <v>0</v>
      </c>
      <c r="P255" s="47">
        <f t="shared" si="62"/>
        <v>0</v>
      </c>
      <c r="Q255" s="26">
        <f t="shared" si="63"/>
        <v>0</v>
      </c>
      <c r="R255" s="45">
        <f t="shared" si="64"/>
        <v>0</v>
      </c>
      <c r="S255" s="26">
        <f t="shared" si="65"/>
        <v>121200</v>
      </c>
      <c r="T255" s="43">
        <f t="shared" si="66"/>
        <v>121118</v>
      </c>
      <c r="U255" s="43">
        <f t="shared" si="67"/>
        <v>121118</v>
      </c>
      <c r="V255" s="43">
        <f t="shared" si="68"/>
        <v>115062</v>
      </c>
      <c r="W255" s="43">
        <f t="shared" si="69"/>
        <v>6056</v>
      </c>
      <c r="X255" s="26">
        <f t="shared" si="70"/>
        <v>121118</v>
      </c>
      <c r="Y255" s="26">
        <f t="shared" si="71"/>
        <v>0</v>
      </c>
    </row>
    <row r="256" spans="1:25" x14ac:dyDescent="0.35">
      <c r="A256" s="23">
        <v>3925</v>
      </c>
      <c r="B256" s="44" t="s">
        <v>305</v>
      </c>
      <c r="C256" s="45">
        <f>VLOOKUP(A256,[1]Membership!$A$3:$BE$524,57,FALSE)</f>
        <v>4334</v>
      </c>
      <c r="D256" s="46">
        <f>VLOOKUP(A256,'[1]Geo Area'!$B$1:$G$422,6,FALSE)</f>
        <v>34.624497750668901</v>
      </c>
      <c r="E256" s="46">
        <f t="shared" si="54"/>
        <v>125.17149075227445</v>
      </c>
      <c r="F256" s="47">
        <f t="shared" si="56"/>
        <v>0</v>
      </c>
      <c r="G256" s="26">
        <f t="shared" si="57"/>
        <v>0</v>
      </c>
      <c r="H256" s="45">
        <f t="shared" si="55"/>
        <v>0</v>
      </c>
      <c r="I256" s="47">
        <f t="shared" si="58"/>
        <v>0</v>
      </c>
      <c r="J256" s="26">
        <f t="shared" si="59"/>
        <v>0</v>
      </c>
      <c r="K256" s="45">
        <f t="shared" si="60"/>
        <v>0</v>
      </c>
      <c r="L256" s="47">
        <f t="shared" si="61"/>
        <v>0</v>
      </c>
      <c r="M256" s="26">
        <f t="shared" si="61"/>
        <v>0</v>
      </c>
      <c r="N256" s="47">
        <f t="shared" si="61"/>
        <v>0</v>
      </c>
      <c r="O256" s="48">
        <f>VLOOKUP($A256,'[1]11.1.2022 for 2023-24 stop gap'!$A$3:$K$424,11,FALSE)</f>
        <v>0</v>
      </c>
      <c r="P256" s="47">
        <f t="shared" si="62"/>
        <v>0</v>
      </c>
      <c r="Q256" s="26">
        <f t="shared" si="63"/>
        <v>0</v>
      </c>
      <c r="R256" s="45">
        <f t="shared" si="64"/>
        <v>0</v>
      </c>
      <c r="S256" s="26">
        <f t="shared" si="65"/>
        <v>0</v>
      </c>
      <c r="T256" s="43">
        <f t="shared" si="66"/>
        <v>0</v>
      </c>
      <c r="U256" s="43">
        <f t="shared" si="67"/>
        <v>0</v>
      </c>
      <c r="V256" s="43">
        <f t="shared" si="68"/>
        <v>0</v>
      </c>
      <c r="W256" s="43">
        <f t="shared" si="69"/>
        <v>0</v>
      </c>
      <c r="X256" s="26">
        <f t="shared" si="70"/>
        <v>0</v>
      </c>
      <c r="Y256" s="26">
        <f t="shared" si="71"/>
        <v>0</v>
      </c>
    </row>
    <row r="257" spans="1:25" x14ac:dyDescent="0.35">
      <c r="A257" s="23">
        <v>3934</v>
      </c>
      <c r="B257" s="44" t="s">
        <v>306</v>
      </c>
      <c r="C257" s="45">
        <f>VLOOKUP(A257,[1]Membership!$A$3:$BE$524,57,FALSE)</f>
        <v>888</v>
      </c>
      <c r="D257" s="46">
        <f>VLOOKUP(A257,'[1]Geo Area'!$B$1:$G$422,6,FALSE)</f>
        <v>77.014144141776399</v>
      </c>
      <c r="E257" s="46">
        <f t="shared" si="54"/>
        <v>11.530349520800602</v>
      </c>
      <c r="F257" s="47">
        <f t="shared" si="56"/>
        <v>0</v>
      </c>
      <c r="G257" s="26">
        <f t="shared" si="57"/>
        <v>0</v>
      </c>
      <c r="H257" s="45">
        <f t="shared" si="55"/>
        <v>0</v>
      </c>
      <c r="I257" s="47">
        <f t="shared" si="58"/>
        <v>0</v>
      </c>
      <c r="J257" s="26">
        <f t="shared" si="59"/>
        <v>0</v>
      </c>
      <c r="K257" s="45">
        <f t="shared" si="60"/>
        <v>0</v>
      </c>
      <c r="L257" s="47">
        <f t="shared" si="61"/>
        <v>0</v>
      </c>
      <c r="M257" s="26">
        <f t="shared" si="61"/>
        <v>0</v>
      </c>
      <c r="N257" s="47">
        <f t="shared" si="61"/>
        <v>0</v>
      </c>
      <c r="O257" s="48">
        <f>VLOOKUP($A257,'[1]11.1.2022 for 2023-24 stop gap'!$A$3:$K$424,11,FALSE)</f>
        <v>0</v>
      </c>
      <c r="P257" s="47">
        <f t="shared" si="62"/>
        <v>0</v>
      </c>
      <c r="Q257" s="26">
        <f t="shared" si="63"/>
        <v>0</v>
      </c>
      <c r="R257" s="45">
        <f t="shared" si="64"/>
        <v>0</v>
      </c>
      <c r="S257" s="26">
        <f t="shared" si="65"/>
        <v>0</v>
      </c>
      <c r="T257" s="43">
        <f t="shared" si="66"/>
        <v>0</v>
      </c>
      <c r="U257" s="43">
        <f t="shared" si="67"/>
        <v>0</v>
      </c>
      <c r="V257" s="43">
        <f t="shared" si="68"/>
        <v>0</v>
      </c>
      <c r="W257" s="43">
        <f t="shared" si="69"/>
        <v>0</v>
      </c>
      <c r="X257" s="26">
        <f t="shared" si="70"/>
        <v>0</v>
      </c>
      <c r="Y257" s="26">
        <f t="shared" si="71"/>
        <v>0</v>
      </c>
    </row>
    <row r="258" spans="1:25" x14ac:dyDescent="0.35">
      <c r="A258" s="23">
        <v>3941</v>
      </c>
      <c r="B258" s="44" t="s">
        <v>307</v>
      </c>
      <c r="C258" s="45">
        <f>VLOOKUP(A258,[1]Membership!$A$3:$BE$524,57,FALSE)</f>
        <v>1142</v>
      </c>
      <c r="D258" s="46">
        <f>VLOOKUP(A258,'[1]Geo Area'!$B$1:$G$422,6,FALSE)</f>
        <v>129.9375427718</v>
      </c>
      <c r="E258" s="46">
        <f t="shared" si="54"/>
        <v>8.7888378958005458</v>
      </c>
      <c r="F258" s="47">
        <f t="shared" si="56"/>
        <v>0</v>
      </c>
      <c r="G258" s="26">
        <f t="shared" si="57"/>
        <v>0</v>
      </c>
      <c r="H258" s="45">
        <f t="shared" si="55"/>
        <v>0</v>
      </c>
      <c r="I258" s="47">
        <f t="shared" si="58"/>
        <v>0</v>
      </c>
      <c r="J258" s="26">
        <f t="shared" si="59"/>
        <v>0</v>
      </c>
      <c r="K258" s="45">
        <f t="shared" si="60"/>
        <v>0</v>
      </c>
      <c r="L258" s="47">
        <f t="shared" si="61"/>
        <v>0</v>
      </c>
      <c r="M258" s="26">
        <f t="shared" si="61"/>
        <v>0</v>
      </c>
      <c r="N258" s="47">
        <f t="shared" si="61"/>
        <v>0</v>
      </c>
      <c r="O258" s="48">
        <f>VLOOKUP($A258,'[1]11.1.2022 for 2023-24 stop gap'!$A$3:$K$424,11,FALSE)</f>
        <v>0</v>
      </c>
      <c r="P258" s="47">
        <f t="shared" si="62"/>
        <v>0</v>
      </c>
      <c r="Q258" s="26">
        <f t="shared" si="63"/>
        <v>0</v>
      </c>
      <c r="R258" s="45">
        <f t="shared" si="64"/>
        <v>0</v>
      </c>
      <c r="S258" s="26">
        <f t="shared" si="65"/>
        <v>0</v>
      </c>
      <c r="T258" s="43">
        <f t="shared" si="66"/>
        <v>0</v>
      </c>
      <c r="U258" s="43">
        <f t="shared" si="67"/>
        <v>0</v>
      </c>
      <c r="V258" s="43">
        <f t="shared" si="68"/>
        <v>0</v>
      </c>
      <c r="W258" s="43">
        <f t="shared" si="69"/>
        <v>0</v>
      </c>
      <c r="X258" s="26">
        <f t="shared" si="70"/>
        <v>0</v>
      </c>
      <c r="Y258" s="26">
        <f t="shared" si="71"/>
        <v>0</v>
      </c>
    </row>
    <row r="259" spans="1:25" x14ac:dyDescent="0.35">
      <c r="A259" s="23">
        <v>3948</v>
      </c>
      <c r="B259" s="44" t="s">
        <v>114</v>
      </c>
      <c r="C259" s="45">
        <f>VLOOKUP(A259,[1]Membership!$A$3:$BE$524,57,FALSE)</f>
        <v>595</v>
      </c>
      <c r="D259" s="46">
        <f>VLOOKUP(A259,'[1]Geo Area'!$B$1:$G$422,6,FALSE)</f>
        <v>119.95646503125</v>
      </c>
      <c r="E259" s="46">
        <f t="shared" si="54"/>
        <v>4.9601328268967899</v>
      </c>
      <c r="F259" s="47">
        <f t="shared" si="56"/>
        <v>1</v>
      </c>
      <c r="G259" s="26">
        <f t="shared" si="57"/>
        <v>238000</v>
      </c>
      <c r="H259" s="45">
        <f t="shared" si="55"/>
        <v>595</v>
      </c>
      <c r="I259" s="47">
        <f t="shared" si="58"/>
        <v>0</v>
      </c>
      <c r="J259" s="26">
        <f t="shared" si="59"/>
        <v>0</v>
      </c>
      <c r="K259" s="45">
        <f t="shared" si="60"/>
        <v>0</v>
      </c>
      <c r="L259" s="47">
        <f t="shared" si="61"/>
        <v>1</v>
      </c>
      <c r="M259" s="26">
        <f t="shared" si="61"/>
        <v>238000</v>
      </c>
      <c r="N259" s="47">
        <f t="shared" si="61"/>
        <v>595</v>
      </c>
      <c r="O259" s="48">
        <f>VLOOKUP($A259,'[1]11.1.2022 for 2023-24 stop gap'!$A$3:$K$424,11,FALSE)</f>
        <v>0</v>
      </c>
      <c r="P259" s="47">
        <f t="shared" si="62"/>
        <v>0</v>
      </c>
      <c r="Q259" s="26">
        <f t="shared" si="63"/>
        <v>0</v>
      </c>
      <c r="R259" s="45">
        <f t="shared" si="64"/>
        <v>0</v>
      </c>
      <c r="S259" s="26">
        <f t="shared" si="65"/>
        <v>238000</v>
      </c>
      <c r="T259" s="43">
        <f t="shared" si="66"/>
        <v>237838</v>
      </c>
      <c r="U259" s="43">
        <f t="shared" si="67"/>
        <v>237838</v>
      </c>
      <c r="V259" s="43">
        <f t="shared" si="68"/>
        <v>225946</v>
      </c>
      <c r="W259" s="43">
        <f t="shared" si="69"/>
        <v>11892</v>
      </c>
      <c r="X259" s="26">
        <f t="shared" si="70"/>
        <v>237838</v>
      </c>
      <c r="Y259" s="26">
        <f t="shared" si="71"/>
        <v>0</v>
      </c>
    </row>
    <row r="260" spans="1:25" x14ac:dyDescent="0.35">
      <c r="A260" s="23">
        <v>3955</v>
      </c>
      <c r="B260" s="44" t="s">
        <v>308</v>
      </c>
      <c r="C260" s="45">
        <f>VLOOKUP(A260,[1]Membership!$A$3:$BE$524,57,FALSE)</f>
        <v>2222</v>
      </c>
      <c r="D260" s="46">
        <f>VLOOKUP(A260,'[1]Geo Area'!$B$1:$G$422,6,FALSE)</f>
        <v>152.569940551493</v>
      </c>
      <c r="E260" s="46">
        <f t="shared" ref="E260:E323" si="72">C260/D260</f>
        <v>14.563812451968975</v>
      </c>
      <c r="F260" s="47">
        <f t="shared" si="56"/>
        <v>0</v>
      </c>
      <c r="G260" s="26">
        <f t="shared" si="57"/>
        <v>0</v>
      </c>
      <c r="H260" s="45">
        <f t="shared" ref="H260:H323" si="73">IF(G260&gt;0,$C260,0)</f>
        <v>0</v>
      </c>
      <c r="I260" s="47">
        <f t="shared" si="58"/>
        <v>0</v>
      </c>
      <c r="J260" s="26">
        <f t="shared" si="59"/>
        <v>0</v>
      </c>
      <c r="K260" s="45">
        <f t="shared" si="60"/>
        <v>0</v>
      </c>
      <c r="L260" s="47">
        <f t="shared" si="61"/>
        <v>0</v>
      </c>
      <c r="M260" s="26">
        <f t="shared" si="61"/>
        <v>0</v>
      </c>
      <c r="N260" s="47">
        <f t="shared" si="61"/>
        <v>0</v>
      </c>
      <c r="O260" s="48">
        <f>VLOOKUP($A260,'[1]11.1.2022 for 2023-24 stop gap'!$A$3:$K$424,11,FALSE)</f>
        <v>0</v>
      </c>
      <c r="P260" s="47">
        <f t="shared" si="62"/>
        <v>0</v>
      </c>
      <c r="Q260" s="26">
        <f t="shared" si="63"/>
        <v>0</v>
      </c>
      <c r="R260" s="45">
        <f t="shared" si="64"/>
        <v>0</v>
      </c>
      <c r="S260" s="26">
        <f t="shared" si="65"/>
        <v>0</v>
      </c>
      <c r="T260" s="43">
        <f t="shared" si="66"/>
        <v>0</v>
      </c>
      <c r="U260" s="43">
        <f t="shared" si="67"/>
        <v>0</v>
      </c>
      <c r="V260" s="43">
        <f t="shared" si="68"/>
        <v>0</v>
      </c>
      <c r="W260" s="43">
        <f t="shared" si="69"/>
        <v>0</v>
      </c>
      <c r="X260" s="26">
        <f t="shared" si="70"/>
        <v>0</v>
      </c>
      <c r="Y260" s="26">
        <f t="shared" si="71"/>
        <v>0</v>
      </c>
    </row>
    <row r="261" spans="1:25" x14ac:dyDescent="0.35">
      <c r="A261" s="23">
        <v>3962</v>
      </c>
      <c r="B261" s="44" t="s">
        <v>309</v>
      </c>
      <c r="C261" s="45">
        <f>VLOOKUP(A261,[1]Membership!$A$3:$BE$524,57,FALSE)</f>
        <v>3679</v>
      </c>
      <c r="D261" s="46">
        <f>VLOOKUP(A261,'[1]Geo Area'!$B$1:$G$422,6,FALSE)</f>
        <v>152.078794851357</v>
      </c>
      <c r="E261" s="46">
        <f t="shared" si="72"/>
        <v>24.191406853242643</v>
      </c>
      <c r="F261" s="47">
        <f t="shared" ref="F261:F324" si="74">IF(AND(C261&lt;746,E261&lt;10),1,0)</f>
        <v>0</v>
      </c>
      <c r="G261" s="26">
        <f t="shared" ref="G261:G324" si="75">F261*$C261*G$2</f>
        <v>0</v>
      </c>
      <c r="H261" s="45">
        <f t="shared" si="73"/>
        <v>0</v>
      </c>
      <c r="I261" s="47">
        <f t="shared" ref="I261:I324" si="76">IF(AND(F261=0,C261&lt;1000,E261&lt;10),1,0)</f>
        <v>0</v>
      </c>
      <c r="J261" s="26">
        <f t="shared" ref="J261:J324" si="77">I261*$C261*J$2</f>
        <v>0</v>
      </c>
      <c r="K261" s="45">
        <f t="shared" ref="K261:K324" si="78">IF(J261&gt;0,$C261,0)</f>
        <v>0</v>
      </c>
      <c r="L261" s="47">
        <f t="shared" ref="L261:N324" si="79">F261+I261</f>
        <v>0</v>
      </c>
      <c r="M261" s="26">
        <f t="shared" si="79"/>
        <v>0</v>
      </c>
      <c r="N261" s="47">
        <f t="shared" si="79"/>
        <v>0</v>
      </c>
      <c r="O261" s="48">
        <f>VLOOKUP($A261,'[1]11.1.2022 for 2023-24 stop gap'!$A$3:$K$424,11,FALSE)</f>
        <v>0</v>
      </c>
      <c r="P261" s="47">
        <f t="shared" ref="P261:P324" si="80">IF(AND(M261=0,O261&gt;0),1,0)</f>
        <v>0</v>
      </c>
      <c r="Q261" s="26">
        <f t="shared" ref="Q261:Q324" si="81">O261*P261*$Q$2</f>
        <v>0</v>
      </c>
      <c r="R261" s="45">
        <f t="shared" ref="R261:R324" si="82">IF(Q261&gt;0,$C261,0)</f>
        <v>0</v>
      </c>
      <c r="S261" s="26">
        <f t="shared" ref="S261:S324" si="83">G261+J261+Q261</f>
        <v>0</v>
      </c>
      <c r="T261" s="43">
        <f t="shared" ref="T261:T324" si="84">ROUND(S261*($S$430),0)</f>
        <v>0</v>
      </c>
      <c r="U261" s="43">
        <f t="shared" ref="U261:U324" si="85">T261</f>
        <v>0</v>
      </c>
      <c r="V261" s="43">
        <f t="shared" ref="V261:V324" si="86">ROUND($U261*$V$1,0)</f>
        <v>0</v>
      </c>
      <c r="W261" s="43">
        <f t="shared" ref="W261:W324" si="87">U261-V261</f>
        <v>0</v>
      </c>
      <c r="X261" s="26">
        <f t="shared" ref="X261:X324" si="88">V261+W261</f>
        <v>0</v>
      </c>
      <c r="Y261" s="26">
        <f t="shared" ref="Y261:Y324" si="89">X261-U261</f>
        <v>0</v>
      </c>
    </row>
    <row r="262" spans="1:25" x14ac:dyDescent="0.35">
      <c r="A262" s="23">
        <v>3969</v>
      </c>
      <c r="B262" s="44" t="s">
        <v>115</v>
      </c>
      <c r="C262" s="45">
        <f>VLOOKUP(A262,[1]Membership!$A$3:$BE$524,57,FALSE)</f>
        <v>347</v>
      </c>
      <c r="D262" s="46">
        <f>VLOOKUP(A262,'[1]Geo Area'!$B$1:$G$422,6,FALSE)</f>
        <v>71.288940305152806</v>
      </c>
      <c r="E262" s="46">
        <f t="shared" si="72"/>
        <v>4.867515192604408</v>
      </c>
      <c r="F262" s="47">
        <f t="shared" si="74"/>
        <v>1</v>
      </c>
      <c r="G262" s="26">
        <f t="shared" si="75"/>
        <v>138800</v>
      </c>
      <c r="H262" s="45">
        <f t="shared" si="73"/>
        <v>347</v>
      </c>
      <c r="I262" s="47">
        <f t="shared" si="76"/>
        <v>0</v>
      </c>
      <c r="J262" s="26">
        <f t="shared" si="77"/>
        <v>0</v>
      </c>
      <c r="K262" s="45">
        <f t="shared" si="78"/>
        <v>0</v>
      </c>
      <c r="L262" s="47">
        <f t="shared" si="79"/>
        <v>1</v>
      </c>
      <c r="M262" s="26">
        <f t="shared" si="79"/>
        <v>138800</v>
      </c>
      <c r="N262" s="47">
        <f t="shared" si="79"/>
        <v>347</v>
      </c>
      <c r="O262" s="48">
        <f>VLOOKUP($A262,'[1]11.1.2022 for 2023-24 stop gap'!$A$3:$K$424,11,FALSE)</f>
        <v>0</v>
      </c>
      <c r="P262" s="47">
        <f t="shared" si="80"/>
        <v>0</v>
      </c>
      <c r="Q262" s="26">
        <f t="shared" si="81"/>
        <v>0</v>
      </c>
      <c r="R262" s="45">
        <f t="shared" si="82"/>
        <v>0</v>
      </c>
      <c r="S262" s="26">
        <f t="shared" si="83"/>
        <v>138800</v>
      </c>
      <c r="T262" s="43">
        <f t="shared" si="84"/>
        <v>138706</v>
      </c>
      <c r="U262" s="43">
        <f t="shared" si="85"/>
        <v>138706</v>
      </c>
      <c r="V262" s="43">
        <f t="shared" si="86"/>
        <v>131771</v>
      </c>
      <c r="W262" s="43">
        <f t="shared" si="87"/>
        <v>6935</v>
      </c>
      <c r="X262" s="26">
        <f t="shared" si="88"/>
        <v>138706</v>
      </c>
      <c r="Y262" s="26">
        <f t="shared" si="89"/>
        <v>0</v>
      </c>
    </row>
    <row r="263" spans="1:25" x14ac:dyDescent="0.35">
      <c r="A263" s="23">
        <v>3976</v>
      </c>
      <c r="B263" s="44" t="s">
        <v>310</v>
      </c>
      <c r="C263" s="45">
        <f>VLOOKUP(A263,[1]Membership!$A$3:$BE$524,57,FALSE)</f>
        <v>21</v>
      </c>
      <c r="D263" s="46">
        <f>VLOOKUP(A263,'[1]Geo Area'!$B$1:$G$422,6,FALSE)</f>
        <v>1.2413353724214999</v>
      </c>
      <c r="E263" s="46">
        <f t="shared" si="72"/>
        <v>16.917265443773541</v>
      </c>
      <c r="F263" s="47">
        <f t="shared" si="74"/>
        <v>0</v>
      </c>
      <c r="G263" s="26">
        <f t="shared" si="75"/>
        <v>0</v>
      </c>
      <c r="H263" s="45">
        <f t="shared" si="73"/>
        <v>0</v>
      </c>
      <c r="I263" s="47">
        <f t="shared" si="76"/>
        <v>0</v>
      </c>
      <c r="J263" s="26">
        <f t="shared" si="77"/>
        <v>0</v>
      </c>
      <c r="K263" s="45">
        <f t="shared" si="78"/>
        <v>0</v>
      </c>
      <c r="L263" s="47">
        <f t="shared" si="79"/>
        <v>0</v>
      </c>
      <c r="M263" s="26">
        <f t="shared" si="79"/>
        <v>0</v>
      </c>
      <c r="N263" s="47">
        <f t="shared" si="79"/>
        <v>0</v>
      </c>
      <c r="O263" s="48">
        <f>VLOOKUP($A263,'[1]11.1.2022 for 2023-24 stop gap'!$A$3:$K$424,11,FALSE)</f>
        <v>0</v>
      </c>
      <c r="P263" s="47">
        <f t="shared" si="80"/>
        <v>0</v>
      </c>
      <c r="Q263" s="26">
        <f t="shared" si="81"/>
        <v>0</v>
      </c>
      <c r="R263" s="45">
        <f t="shared" si="82"/>
        <v>0</v>
      </c>
      <c r="S263" s="26">
        <f t="shared" si="83"/>
        <v>0</v>
      </c>
      <c r="T263" s="43">
        <f t="shared" si="84"/>
        <v>0</v>
      </c>
      <c r="U263" s="43">
        <f t="shared" si="85"/>
        <v>0</v>
      </c>
      <c r="V263" s="43">
        <f t="shared" si="86"/>
        <v>0</v>
      </c>
      <c r="W263" s="43">
        <f t="shared" si="87"/>
        <v>0</v>
      </c>
      <c r="X263" s="26">
        <f t="shared" si="88"/>
        <v>0</v>
      </c>
      <c r="Y263" s="26">
        <f t="shared" si="89"/>
        <v>0</v>
      </c>
    </row>
    <row r="264" spans="1:25" x14ac:dyDescent="0.35">
      <c r="A264" s="23">
        <v>3983</v>
      </c>
      <c r="B264" s="44" t="s">
        <v>311</v>
      </c>
      <c r="C264" s="45">
        <f>VLOOKUP(A264,[1]Membership!$A$3:$BE$524,57,FALSE)</f>
        <v>1383</v>
      </c>
      <c r="D264" s="46">
        <f>VLOOKUP(A264,'[1]Geo Area'!$B$1:$G$422,6,FALSE)</f>
        <v>28.3637183578704</v>
      </c>
      <c r="E264" s="46">
        <f t="shared" si="72"/>
        <v>48.75947442963674</v>
      </c>
      <c r="F264" s="47">
        <f t="shared" si="74"/>
        <v>0</v>
      </c>
      <c r="G264" s="26">
        <f t="shared" si="75"/>
        <v>0</v>
      </c>
      <c r="H264" s="45">
        <f t="shared" si="73"/>
        <v>0</v>
      </c>
      <c r="I264" s="47">
        <f t="shared" si="76"/>
        <v>0</v>
      </c>
      <c r="J264" s="26">
        <f t="shared" si="77"/>
        <v>0</v>
      </c>
      <c r="K264" s="45">
        <f t="shared" si="78"/>
        <v>0</v>
      </c>
      <c r="L264" s="47">
        <f t="shared" si="79"/>
        <v>0</v>
      </c>
      <c r="M264" s="26">
        <f t="shared" si="79"/>
        <v>0</v>
      </c>
      <c r="N264" s="47">
        <f t="shared" si="79"/>
        <v>0</v>
      </c>
      <c r="O264" s="48">
        <f>VLOOKUP($A264,'[1]11.1.2022 for 2023-24 stop gap'!$A$3:$K$424,11,FALSE)</f>
        <v>0</v>
      </c>
      <c r="P264" s="47">
        <f t="shared" si="80"/>
        <v>0</v>
      </c>
      <c r="Q264" s="26">
        <f t="shared" si="81"/>
        <v>0</v>
      </c>
      <c r="R264" s="45">
        <f t="shared" si="82"/>
        <v>0</v>
      </c>
      <c r="S264" s="26">
        <f t="shared" si="83"/>
        <v>0</v>
      </c>
      <c r="T264" s="43">
        <f t="shared" si="84"/>
        <v>0</v>
      </c>
      <c r="U264" s="43">
        <f t="shared" si="85"/>
        <v>0</v>
      </c>
      <c r="V264" s="43">
        <f t="shared" si="86"/>
        <v>0</v>
      </c>
      <c r="W264" s="43">
        <f t="shared" si="87"/>
        <v>0</v>
      </c>
      <c r="X264" s="26">
        <f t="shared" si="88"/>
        <v>0</v>
      </c>
      <c r="Y264" s="26">
        <f t="shared" si="89"/>
        <v>0</v>
      </c>
    </row>
    <row r="265" spans="1:25" x14ac:dyDescent="0.35">
      <c r="A265" s="23">
        <v>3990</v>
      </c>
      <c r="B265" s="44" t="s">
        <v>116</v>
      </c>
      <c r="C265" s="45">
        <f>VLOOKUP(A265,[1]Membership!$A$3:$BE$524,57,FALSE)</f>
        <v>588</v>
      </c>
      <c r="D265" s="46">
        <f>VLOOKUP(A265,'[1]Geo Area'!$B$1:$G$422,6,FALSE)</f>
        <v>147.799864693373</v>
      </c>
      <c r="E265" s="46">
        <f t="shared" si="72"/>
        <v>3.9783527624999548</v>
      </c>
      <c r="F265" s="47">
        <f t="shared" si="74"/>
        <v>1</v>
      </c>
      <c r="G265" s="26">
        <f t="shared" si="75"/>
        <v>235200</v>
      </c>
      <c r="H265" s="45">
        <f t="shared" si="73"/>
        <v>588</v>
      </c>
      <c r="I265" s="47">
        <f t="shared" si="76"/>
        <v>0</v>
      </c>
      <c r="J265" s="26">
        <f t="shared" si="77"/>
        <v>0</v>
      </c>
      <c r="K265" s="45">
        <f t="shared" si="78"/>
        <v>0</v>
      </c>
      <c r="L265" s="47">
        <f t="shared" si="79"/>
        <v>1</v>
      </c>
      <c r="M265" s="26">
        <f t="shared" si="79"/>
        <v>235200</v>
      </c>
      <c r="N265" s="47">
        <f t="shared" si="79"/>
        <v>588</v>
      </c>
      <c r="O265" s="48">
        <f>VLOOKUP($A265,'[1]11.1.2022 for 2023-24 stop gap'!$A$3:$K$424,11,FALSE)</f>
        <v>0</v>
      </c>
      <c r="P265" s="47">
        <f t="shared" si="80"/>
        <v>0</v>
      </c>
      <c r="Q265" s="26">
        <f t="shared" si="81"/>
        <v>0</v>
      </c>
      <c r="R265" s="45">
        <f t="shared" si="82"/>
        <v>0</v>
      </c>
      <c r="S265" s="26">
        <f t="shared" si="83"/>
        <v>235200</v>
      </c>
      <c r="T265" s="43">
        <f t="shared" si="84"/>
        <v>235040</v>
      </c>
      <c r="U265" s="43">
        <f t="shared" si="85"/>
        <v>235040</v>
      </c>
      <c r="V265" s="43">
        <f t="shared" si="86"/>
        <v>223288</v>
      </c>
      <c r="W265" s="43">
        <f t="shared" si="87"/>
        <v>11752</v>
      </c>
      <c r="X265" s="26">
        <f t="shared" si="88"/>
        <v>235040</v>
      </c>
      <c r="Y265" s="26">
        <f t="shared" si="89"/>
        <v>0</v>
      </c>
    </row>
    <row r="266" spans="1:25" x14ac:dyDescent="0.35">
      <c r="A266" s="23">
        <v>4011</v>
      </c>
      <c r="B266" s="44" t="s">
        <v>117</v>
      </c>
      <c r="C266" s="45">
        <f>VLOOKUP(A266,[1]Membership!$A$3:$BE$524,57,FALSE)</f>
        <v>72</v>
      </c>
      <c r="D266" s="46">
        <f>VLOOKUP(A266,'[1]Geo Area'!$B$1:$G$422,6,FALSE)</f>
        <v>8.6837011593740705</v>
      </c>
      <c r="E266" s="46">
        <f t="shared" si="72"/>
        <v>8.291395417526072</v>
      </c>
      <c r="F266" s="47">
        <f t="shared" si="74"/>
        <v>1</v>
      </c>
      <c r="G266" s="26">
        <f t="shared" si="75"/>
        <v>28800</v>
      </c>
      <c r="H266" s="45">
        <f t="shared" si="73"/>
        <v>72</v>
      </c>
      <c r="I266" s="47">
        <f t="shared" si="76"/>
        <v>0</v>
      </c>
      <c r="J266" s="26">
        <f t="shared" si="77"/>
        <v>0</v>
      </c>
      <c r="K266" s="45">
        <f t="shared" si="78"/>
        <v>0</v>
      </c>
      <c r="L266" s="47">
        <f t="shared" si="79"/>
        <v>1</v>
      </c>
      <c r="M266" s="26">
        <f t="shared" si="79"/>
        <v>28800</v>
      </c>
      <c r="N266" s="47">
        <f t="shared" si="79"/>
        <v>72</v>
      </c>
      <c r="O266" s="48">
        <f>VLOOKUP($A266,'[1]11.1.2022 for 2023-24 stop gap'!$A$3:$K$424,11,FALSE)</f>
        <v>0</v>
      </c>
      <c r="P266" s="47">
        <f t="shared" si="80"/>
        <v>0</v>
      </c>
      <c r="Q266" s="26">
        <f t="shared" si="81"/>
        <v>0</v>
      </c>
      <c r="R266" s="45">
        <f t="shared" si="82"/>
        <v>0</v>
      </c>
      <c r="S266" s="26">
        <f t="shared" si="83"/>
        <v>28800</v>
      </c>
      <c r="T266" s="43">
        <f t="shared" si="84"/>
        <v>28780</v>
      </c>
      <c r="U266" s="43">
        <f t="shared" si="85"/>
        <v>28780</v>
      </c>
      <c r="V266" s="43">
        <f t="shared" si="86"/>
        <v>27341</v>
      </c>
      <c r="W266" s="43">
        <f t="shared" si="87"/>
        <v>1439</v>
      </c>
      <c r="X266" s="26">
        <f t="shared" si="88"/>
        <v>28780</v>
      </c>
      <c r="Y266" s="26">
        <f t="shared" si="89"/>
        <v>0</v>
      </c>
    </row>
    <row r="267" spans="1:25" x14ac:dyDescent="0.35">
      <c r="A267" s="23">
        <v>4018</v>
      </c>
      <c r="B267" s="44" t="s">
        <v>439</v>
      </c>
      <c r="C267" s="45">
        <f>VLOOKUP(A267,[1]Membership!$A$3:$BE$524,57,FALSE)</f>
        <v>6213</v>
      </c>
      <c r="D267" s="46">
        <f>VLOOKUP(A267,'[1]Geo Area'!$B$1:$G$422,6,FALSE)</f>
        <v>33.117164841636999</v>
      </c>
      <c r="E267" s="46">
        <f t="shared" si="72"/>
        <v>187.60663932767042</v>
      </c>
      <c r="F267" s="47">
        <f t="shared" si="74"/>
        <v>0</v>
      </c>
      <c r="G267" s="26">
        <f t="shared" si="75"/>
        <v>0</v>
      </c>
      <c r="H267" s="45">
        <f t="shared" si="73"/>
        <v>0</v>
      </c>
      <c r="I267" s="47">
        <f t="shared" si="76"/>
        <v>0</v>
      </c>
      <c r="J267" s="26">
        <f t="shared" si="77"/>
        <v>0</v>
      </c>
      <c r="K267" s="45">
        <f t="shared" si="78"/>
        <v>0</v>
      </c>
      <c r="L267" s="47">
        <f t="shared" si="79"/>
        <v>0</v>
      </c>
      <c r="M267" s="26">
        <f t="shared" si="79"/>
        <v>0</v>
      </c>
      <c r="N267" s="47">
        <f t="shared" si="79"/>
        <v>0</v>
      </c>
      <c r="O267" s="48">
        <f>VLOOKUP($A267,'[1]11.1.2022 for 2023-24 stop gap'!$A$3:$K$424,11,FALSE)</f>
        <v>0</v>
      </c>
      <c r="P267" s="47">
        <f t="shared" si="80"/>
        <v>0</v>
      </c>
      <c r="Q267" s="26">
        <f t="shared" si="81"/>
        <v>0</v>
      </c>
      <c r="R267" s="45">
        <f t="shared" si="82"/>
        <v>0</v>
      </c>
      <c r="S267" s="26">
        <f t="shared" si="83"/>
        <v>0</v>
      </c>
      <c r="T267" s="43">
        <f t="shared" si="84"/>
        <v>0</v>
      </c>
      <c r="U267" s="43">
        <f t="shared" si="85"/>
        <v>0</v>
      </c>
      <c r="V267" s="43">
        <f t="shared" si="86"/>
        <v>0</v>
      </c>
      <c r="W267" s="43">
        <f t="shared" si="87"/>
        <v>0</v>
      </c>
      <c r="X267" s="26">
        <f t="shared" si="88"/>
        <v>0</v>
      </c>
      <c r="Y267" s="26">
        <f t="shared" si="89"/>
        <v>0</v>
      </c>
    </row>
    <row r="268" spans="1:25" x14ac:dyDescent="0.35">
      <c r="A268" s="23">
        <v>4025</v>
      </c>
      <c r="B268" s="44" t="s">
        <v>118</v>
      </c>
      <c r="C268" s="45">
        <f>VLOOKUP(A268,[1]Membership!$A$3:$BE$524,57,FALSE)</f>
        <v>458</v>
      </c>
      <c r="D268" s="46">
        <f>VLOOKUP(A268,'[1]Geo Area'!$B$1:$G$422,6,FALSE)</f>
        <v>61.774422373238302</v>
      </c>
      <c r="E268" s="46">
        <f t="shared" si="72"/>
        <v>7.4140717533995613</v>
      </c>
      <c r="F268" s="47">
        <f t="shared" si="74"/>
        <v>1</v>
      </c>
      <c r="G268" s="26">
        <f t="shared" si="75"/>
        <v>183200</v>
      </c>
      <c r="H268" s="45">
        <f t="shared" si="73"/>
        <v>458</v>
      </c>
      <c r="I268" s="47">
        <f t="shared" si="76"/>
        <v>0</v>
      </c>
      <c r="J268" s="26">
        <f t="shared" si="77"/>
        <v>0</v>
      </c>
      <c r="K268" s="45">
        <f t="shared" si="78"/>
        <v>0</v>
      </c>
      <c r="L268" s="47">
        <f t="shared" si="79"/>
        <v>1</v>
      </c>
      <c r="M268" s="26">
        <f t="shared" si="79"/>
        <v>183200</v>
      </c>
      <c r="N268" s="47">
        <f t="shared" si="79"/>
        <v>458</v>
      </c>
      <c r="O268" s="48">
        <f>VLOOKUP($A268,'[1]11.1.2022 for 2023-24 stop gap'!$A$3:$K$424,11,FALSE)</f>
        <v>0</v>
      </c>
      <c r="P268" s="47">
        <f t="shared" si="80"/>
        <v>0</v>
      </c>
      <c r="Q268" s="26">
        <f t="shared" si="81"/>
        <v>0</v>
      </c>
      <c r="R268" s="45">
        <f t="shared" si="82"/>
        <v>0</v>
      </c>
      <c r="S268" s="26">
        <f t="shared" si="83"/>
        <v>183200</v>
      </c>
      <c r="T268" s="43">
        <f t="shared" si="84"/>
        <v>183076</v>
      </c>
      <c r="U268" s="43">
        <f t="shared" si="85"/>
        <v>183076</v>
      </c>
      <c r="V268" s="43">
        <f t="shared" si="86"/>
        <v>173922</v>
      </c>
      <c r="W268" s="43">
        <f t="shared" si="87"/>
        <v>9154</v>
      </c>
      <c r="X268" s="26">
        <f t="shared" si="88"/>
        <v>183076</v>
      </c>
      <c r="Y268" s="26">
        <f t="shared" si="89"/>
        <v>0</v>
      </c>
    </row>
    <row r="269" spans="1:25" x14ac:dyDescent="0.35">
      <c r="A269" s="23">
        <v>4060</v>
      </c>
      <c r="B269" s="44" t="s">
        <v>312</v>
      </c>
      <c r="C269" s="45">
        <f>VLOOKUP(A269,[1]Membership!$A$3:$BE$524,57,FALSE)</f>
        <v>5154</v>
      </c>
      <c r="D269" s="46">
        <f>VLOOKUP(A269,'[1]Geo Area'!$B$1:$G$422,6,FALSE)</f>
        <v>120.753285799262</v>
      </c>
      <c r="E269" s="46">
        <f t="shared" si="72"/>
        <v>42.682068366801325</v>
      </c>
      <c r="F269" s="47">
        <f t="shared" si="74"/>
        <v>0</v>
      </c>
      <c r="G269" s="26">
        <f t="shared" si="75"/>
        <v>0</v>
      </c>
      <c r="H269" s="45">
        <f t="shared" si="73"/>
        <v>0</v>
      </c>
      <c r="I269" s="47">
        <f t="shared" si="76"/>
        <v>0</v>
      </c>
      <c r="J269" s="26">
        <f t="shared" si="77"/>
        <v>0</v>
      </c>
      <c r="K269" s="45">
        <f t="shared" si="78"/>
        <v>0</v>
      </c>
      <c r="L269" s="47">
        <f t="shared" si="79"/>
        <v>0</v>
      </c>
      <c r="M269" s="26">
        <f t="shared" si="79"/>
        <v>0</v>
      </c>
      <c r="N269" s="47">
        <f t="shared" si="79"/>
        <v>0</v>
      </c>
      <c r="O269" s="48">
        <f>VLOOKUP($A269,'[1]11.1.2022 for 2023-24 stop gap'!$A$3:$K$424,11,FALSE)</f>
        <v>0</v>
      </c>
      <c r="P269" s="47">
        <f t="shared" si="80"/>
        <v>0</v>
      </c>
      <c r="Q269" s="26">
        <f t="shared" si="81"/>
        <v>0</v>
      </c>
      <c r="R269" s="45">
        <f t="shared" si="82"/>
        <v>0</v>
      </c>
      <c r="S269" s="26">
        <f t="shared" si="83"/>
        <v>0</v>
      </c>
      <c r="T269" s="43">
        <f t="shared" si="84"/>
        <v>0</v>
      </c>
      <c r="U269" s="43">
        <f t="shared" si="85"/>
        <v>0</v>
      </c>
      <c r="V269" s="43">
        <f t="shared" si="86"/>
        <v>0</v>
      </c>
      <c r="W269" s="43">
        <f t="shared" si="87"/>
        <v>0</v>
      </c>
      <c r="X269" s="26">
        <f t="shared" si="88"/>
        <v>0</v>
      </c>
      <c r="Y269" s="26">
        <f t="shared" si="89"/>
        <v>0</v>
      </c>
    </row>
    <row r="270" spans="1:25" x14ac:dyDescent="0.35">
      <c r="A270" s="23">
        <v>4067</v>
      </c>
      <c r="B270" s="44" t="s">
        <v>440</v>
      </c>
      <c r="C270" s="45">
        <f>VLOOKUP(A270,[1]Membership!$A$3:$BE$524,57,FALSE)</f>
        <v>1027</v>
      </c>
      <c r="D270" s="46">
        <f>VLOOKUP(A270,'[1]Geo Area'!$B$1:$G$422,6,FALSE)</f>
        <v>98.9615997961766</v>
      </c>
      <c r="E270" s="46">
        <f t="shared" si="72"/>
        <v>10.37776270912385</v>
      </c>
      <c r="F270" s="47">
        <f t="shared" si="74"/>
        <v>0</v>
      </c>
      <c r="G270" s="26">
        <f t="shared" si="75"/>
        <v>0</v>
      </c>
      <c r="H270" s="45">
        <f t="shared" si="73"/>
        <v>0</v>
      </c>
      <c r="I270" s="47">
        <f t="shared" si="76"/>
        <v>0</v>
      </c>
      <c r="J270" s="26">
        <f t="shared" si="77"/>
        <v>0</v>
      </c>
      <c r="K270" s="45">
        <f t="shared" si="78"/>
        <v>0</v>
      </c>
      <c r="L270" s="47">
        <f t="shared" si="79"/>
        <v>0</v>
      </c>
      <c r="M270" s="26">
        <f t="shared" si="79"/>
        <v>0</v>
      </c>
      <c r="N270" s="47">
        <f t="shared" si="79"/>
        <v>0</v>
      </c>
      <c r="O270" s="48">
        <f>VLOOKUP($A270,'[1]11.1.2022 for 2023-24 stop gap'!$A$3:$K$424,11,FALSE)</f>
        <v>0</v>
      </c>
      <c r="P270" s="47">
        <f t="shared" si="80"/>
        <v>0</v>
      </c>
      <c r="Q270" s="26">
        <f t="shared" si="81"/>
        <v>0</v>
      </c>
      <c r="R270" s="45">
        <f t="shared" si="82"/>
        <v>0</v>
      </c>
      <c r="S270" s="26">
        <f t="shared" si="83"/>
        <v>0</v>
      </c>
      <c r="T270" s="43">
        <f t="shared" si="84"/>
        <v>0</v>
      </c>
      <c r="U270" s="43">
        <f t="shared" si="85"/>
        <v>0</v>
      </c>
      <c r="V270" s="43">
        <f t="shared" si="86"/>
        <v>0</v>
      </c>
      <c r="W270" s="43">
        <f t="shared" si="87"/>
        <v>0</v>
      </c>
      <c r="X270" s="26">
        <f t="shared" si="88"/>
        <v>0</v>
      </c>
      <c r="Y270" s="26">
        <f t="shared" si="89"/>
        <v>0</v>
      </c>
    </row>
    <row r="271" spans="1:25" x14ac:dyDescent="0.35">
      <c r="A271" s="23">
        <v>4074</v>
      </c>
      <c r="B271" s="44" t="s">
        <v>441</v>
      </c>
      <c r="C271" s="45">
        <f>VLOOKUP(A271,[1]Membership!$A$3:$BE$524,57,FALSE)</f>
        <v>1752</v>
      </c>
      <c r="D271" s="46">
        <f>VLOOKUP(A271,'[1]Geo Area'!$B$1:$G$422,6,FALSE)</f>
        <v>178.48527125621499</v>
      </c>
      <c r="E271" s="46">
        <f t="shared" si="72"/>
        <v>9.8159360022766808</v>
      </c>
      <c r="F271" s="47">
        <f t="shared" si="74"/>
        <v>0</v>
      </c>
      <c r="G271" s="26">
        <f t="shared" si="75"/>
        <v>0</v>
      </c>
      <c r="H271" s="45">
        <f t="shared" si="73"/>
        <v>0</v>
      </c>
      <c r="I271" s="47">
        <f t="shared" si="76"/>
        <v>0</v>
      </c>
      <c r="J271" s="26">
        <f t="shared" si="77"/>
        <v>0</v>
      </c>
      <c r="K271" s="45">
        <f t="shared" si="78"/>
        <v>0</v>
      </c>
      <c r="L271" s="47">
        <f t="shared" si="79"/>
        <v>0</v>
      </c>
      <c r="M271" s="26">
        <f t="shared" si="79"/>
        <v>0</v>
      </c>
      <c r="N271" s="47">
        <f t="shared" si="79"/>
        <v>0</v>
      </c>
      <c r="O271" s="48">
        <f>VLOOKUP($A271,'[1]11.1.2022 for 2023-24 stop gap'!$A$3:$K$424,11,FALSE)</f>
        <v>0</v>
      </c>
      <c r="P271" s="47">
        <f t="shared" si="80"/>
        <v>0</v>
      </c>
      <c r="Q271" s="26">
        <f t="shared" si="81"/>
        <v>0</v>
      </c>
      <c r="R271" s="45">
        <f t="shared" si="82"/>
        <v>0</v>
      </c>
      <c r="S271" s="26">
        <f t="shared" si="83"/>
        <v>0</v>
      </c>
      <c r="T271" s="43">
        <f t="shared" si="84"/>
        <v>0</v>
      </c>
      <c r="U271" s="43">
        <f t="shared" si="85"/>
        <v>0</v>
      </c>
      <c r="V271" s="43">
        <f t="shared" si="86"/>
        <v>0</v>
      </c>
      <c r="W271" s="43">
        <f t="shared" si="87"/>
        <v>0</v>
      </c>
      <c r="X271" s="26">
        <f t="shared" si="88"/>
        <v>0</v>
      </c>
      <c r="Y271" s="26">
        <f t="shared" si="89"/>
        <v>0</v>
      </c>
    </row>
    <row r="272" spans="1:25" x14ac:dyDescent="0.35">
      <c r="A272" s="23">
        <v>4088</v>
      </c>
      <c r="B272" s="44" t="s">
        <v>313</v>
      </c>
      <c r="C272" s="45">
        <f>VLOOKUP(A272,[1]Membership!$A$3:$BE$524,57,FALSE)</f>
        <v>1235</v>
      </c>
      <c r="D272" s="46">
        <f>VLOOKUP(A272,'[1]Geo Area'!$B$1:$G$422,6,FALSE)</f>
        <v>97.498016569782195</v>
      </c>
      <c r="E272" s="46">
        <f t="shared" si="72"/>
        <v>12.666924348313016</v>
      </c>
      <c r="F272" s="47">
        <f t="shared" si="74"/>
        <v>0</v>
      </c>
      <c r="G272" s="26">
        <f t="shared" si="75"/>
        <v>0</v>
      </c>
      <c r="H272" s="45">
        <f t="shared" si="73"/>
        <v>0</v>
      </c>
      <c r="I272" s="47">
        <f t="shared" si="76"/>
        <v>0</v>
      </c>
      <c r="J272" s="26">
        <f t="shared" si="77"/>
        <v>0</v>
      </c>
      <c r="K272" s="45">
        <f t="shared" si="78"/>
        <v>0</v>
      </c>
      <c r="L272" s="47">
        <f t="shared" si="79"/>
        <v>0</v>
      </c>
      <c r="M272" s="26">
        <f t="shared" si="79"/>
        <v>0</v>
      </c>
      <c r="N272" s="47">
        <f t="shared" si="79"/>
        <v>0</v>
      </c>
      <c r="O272" s="48">
        <f>VLOOKUP($A272,'[1]11.1.2022 for 2023-24 stop gap'!$A$3:$K$424,11,FALSE)</f>
        <v>0</v>
      </c>
      <c r="P272" s="47">
        <f t="shared" si="80"/>
        <v>0</v>
      </c>
      <c r="Q272" s="26">
        <f t="shared" si="81"/>
        <v>0</v>
      </c>
      <c r="R272" s="45">
        <f t="shared" si="82"/>
        <v>0</v>
      </c>
      <c r="S272" s="26">
        <f t="shared" si="83"/>
        <v>0</v>
      </c>
      <c r="T272" s="43">
        <f t="shared" si="84"/>
        <v>0</v>
      </c>
      <c r="U272" s="43">
        <f t="shared" si="85"/>
        <v>0</v>
      </c>
      <c r="V272" s="43">
        <f t="shared" si="86"/>
        <v>0</v>
      </c>
      <c r="W272" s="43">
        <f t="shared" si="87"/>
        <v>0</v>
      </c>
      <c r="X272" s="26">
        <f t="shared" si="88"/>
        <v>0</v>
      </c>
      <c r="Y272" s="26">
        <f t="shared" si="89"/>
        <v>0</v>
      </c>
    </row>
    <row r="273" spans="1:25" x14ac:dyDescent="0.35">
      <c r="A273" s="23">
        <v>4095</v>
      </c>
      <c r="B273" s="44" t="s">
        <v>314</v>
      </c>
      <c r="C273" s="45">
        <f>VLOOKUP(A273,[1]Membership!$A$3:$BE$524,57,FALSE)</f>
        <v>2736</v>
      </c>
      <c r="D273" s="46">
        <f>VLOOKUP(A273,'[1]Geo Area'!$B$1:$G$422,6,FALSE)</f>
        <v>14.192260141011801</v>
      </c>
      <c r="E273" s="46">
        <f t="shared" si="72"/>
        <v>192.78113371764505</v>
      </c>
      <c r="F273" s="47">
        <f t="shared" si="74"/>
        <v>0</v>
      </c>
      <c r="G273" s="26">
        <f t="shared" si="75"/>
        <v>0</v>
      </c>
      <c r="H273" s="45">
        <f t="shared" si="73"/>
        <v>0</v>
      </c>
      <c r="I273" s="47">
        <f t="shared" si="76"/>
        <v>0</v>
      </c>
      <c r="J273" s="26">
        <f t="shared" si="77"/>
        <v>0</v>
      </c>
      <c r="K273" s="45">
        <f t="shared" si="78"/>
        <v>0</v>
      </c>
      <c r="L273" s="47">
        <f t="shared" si="79"/>
        <v>0</v>
      </c>
      <c r="M273" s="26">
        <f t="shared" si="79"/>
        <v>0</v>
      </c>
      <c r="N273" s="47">
        <f t="shared" si="79"/>
        <v>0</v>
      </c>
      <c r="O273" s="48">
        <f>VLOOKUP($A273,'[1]11.1.2022 for 2023-24 stop gap'!$A$3:$K$424,11,FALSE)</f>
        <v>0</v>
      </c>
      <c r="P273" s="47">
        <f t="shared" si="80"/>
        <v>0</v>
      </c>
      <c r="Q273" s="26">
        <f t="shared" si="81"/>
        <v>0</v>
      </c>
      <c r="R273" s="45">
        <f t="shared" si="82"/>
        <v>0</v>
      </c>
      <c r="S273" s="26">
        <f t="shared" si="83"/>
        <v>0</v>
      </c>
      <c r="T273" s="43">
        <f t="shared" si="84"/>
        <v>0</v>
      </c>
      <c r="U273" s="43">
        <f t="shared" si="85"/>
        <v>0</v>
      </c>
      <c r="V273" s="43">
        <f t="shared" si="86"/>
        <v>0</v>
      </c>
      <c r="W273" s="43">
        <f t="shared" si="87"/>
        <v>0</v>
      </c>
      <c r="X273" s="26">
        <f t="shared" si="88"/>
        <v>0</v>
      </c>
      <c r="Y273" s="26">
        <f t="shared" si="89"/>
        <v>0</v>
      </c>
    </row>
    <row r="274" spans="1:25" x14ac:dyDescent="0.35">
      <c r="A274" s="23">
        <v>4137</v>
      </c>
      <c r="B274" s="44" t="s">
        <v>315</v>
      </c>
      <c r="C274" s="45">
        <f>VLOOKUP(A274,[1]Membership!$A$3:$BE$524,57,FALSE)</f>
        <v>930</v>
      </c>
      <c r="D274" s="46">
        <f>VLOOKUP(A274,'[1]Geo Area'!$B$1:$G$422,6,FALSE)</f>
        <v>40.839769946468202</v>
      </c>
      <c r="E274" s="46">
        <f t="shared" si="72"/>
        <v>22.771920635670128</v>
      </c>
      <c r="F274" s="47">
        <f t="shared" si="74"/>
        <v>0</v>
      </c>
      <c r="G274" s="26">
        <f t="shared" si="75"/>
        <v>0</v>
      </c>
      <c r="H274" s="45">
        <f t="shared" si="73"/>
        <v>0</v>
      </c>
      <c r="I274" s="47">
        <f t="shared" si="76"/>
        <v>0</v>
      </c>
      <c r="J274" s="26">
        <f t="shared" si="77"/>
        <v>0</v>
      </c>
      <c r="K274" s="45">
        <f t="shared" si="78"/>
        <v>0</v>
      </c>
      <c r="L274" s="47">
        <f t="shared" si="79"/>
        <v>0</v>
      </c>
      <c r="M274" s="26">
        <f t="shared" si="79"/>
        <v>0</v>
      </c>
      <c r="N274" s="47">
        <f t="shared" si="79"/>
        <v>0</v>
      </c>
      <c r="O274" s="48">
        <f>VLOOKUP($A274,'[1]11.1.2022 for 2023-24 stop gap'!$A$3:$K$424,11,FALSE)</f>
        <v>0</v>
      </c>
      <c r="P274" s="47">
        <f t="shared" si="80"/>
        <v>0</v>
      </c>
      <c r="Q274" s="26">
        <f t="shared" si="81"/>
        <v>0</v>
      </c>
      <c r="R274" s="45">
        <f t="shared" si="82"/>
        <v>0</v>
      </c>
      <c r="S274" s="26">
        <f t="shared" si="83"/>
        <v>0</v>
      </c>
      <c r="T274" s="43">
        <f t="shared" si="84"/>
        <v>0</v>
      </c>
      <c r="U274" s="43">
        <f t="shared" si="85"/>
        <v>0</v>
      </c>
      <c r="V274" s="43">
        <f t="shared" si="86"/>
        <v>0</v>
      </c>
      <c r="W274" s="43">
        <f t="shared" si="87"/>
        <v>0</v>
      </c>
      <c r="X274" s="26">
        <f t="shared" si="88"/>
        <v>0</v>
      </c>
      <c r="Y274" s="26">
        <f t="shared" si="89"/>
        <v>0</v>
      </c>
    </row>
    <row r="275" spans="1:25" x14ac:dyDescent="0.35">
      <c r="A275" s="23">
        <v>4144</v>
      </c>
      <c r="B275" s="44" t="s">
        <v>316</v>
      </c>
      <c r="C275" s="45">
        <f>VLOOKUP(A275,[1]Membership!$A$3:$BE$524,57,FALSE)</f>
        <v>3878</v>
      </c>
      <c r="D275" s="46">
        <f>VLOOKUP(A275,'[1]Geo Area'!$B$1:$G$422,6,FALSE)</f>
        <v>88.666583450684499</v>
      </c>
      <c r="E275" s="46">
        <f t="shared" si="72"/>
        <v>43.736883153470174</v>
      </c>
      <c r="F275" s="47">
        <f t="shared" si="74"/>
        <v>0</v>
      </c>
      <c r="G275" s="26">
        <f t="shared" si="75"/>
        <v>0</v>
      </c>
      <c r="H275" s="45">
        <f t="shared" si="73"/>
        <v>0</v>
      </c>
      <c r="I275" s="47">
        <f t="shared" si="76"/>
        <v>0</v>
      </c>
      <c r="J275" s="26">
        <f t="shared" si="77"/>
        <v>0</v>
      </c>
      <c r="K275" s="45">
        <f t="shared" si="78"/>
        <v>0</v>
      </c>
      <c r="L275" s="47">
        <f t="shared" si="79"/>
        <v>0</v>
      </c>
      <c r="M275" s="26">
        <f t="shared" si="79"/>
        <v>0</v>
      </c>
      <c r="N275" s="47">
        <f t="shared" si="79"/>
        <v>0</v>
      </c>
      <c r="O275" s="48">
        <f>VLOOKUP($A275,'[1]11.1.2022 for 2023-24 stop gap'!$A$3:$K$424,11,FALSE)</f>
        <v>0</v>
      </c>
      <c r="P275" s="47">
        <f t="shared" si="80"/>
        <v>0</v>
      </c>
      <c r="Q275" s="26">
        <f t="shared" si="81"/>
        <v>0</v>
      </c>
      <c r="R275" s="45">
        <f t="shared" si="82"/>
        <v>0</v>
      </c>
      <c r="S275" s="26">
        <f t="shared" si="83"/>
        <v>0</v>
      </c>
      <c r="T275" s="43">
        <f t="shared" si="84"/>
        <v>0</v>
      </c>
      <c r="U275" s="43">
        <f t="shared" si="85"/>
        <v>0</v>
      </c>
      <c r="V275" s="43">
        <f t="shared" si="86"/>
        <v>0</v>
      </c>
      <c r="W275" s="43">
        <f t="shared" si="87"/>
        <v>0</v>
      </c>
      <c r="X275" s="26">
        <f t="shared" si="88"/>
        <v>0</v>
      </c>
      <c r="Y275" s="26">
        <f t="shared" si="89"/>
        <v>0</v>
      </c>
    </row>
    <row r="276" spans="1:25" x14ac:dyDescent="0.35">
      <c r="A276" s="23">
        <v>4151</v>
      </c>
      <c r="B276" s="44" t="s">
        <v>119</v>
      </c>
      <c r="C276" s="45">
        <f>VLOOKUP(A276,[1]Membership!$A$3:$BE$524,57,FALSE)</f>
        <v>890</v>
      </c>
      <c r="D276" s="46">
        <f>VLOOKUP(A276,'[1]Geo Area'!$B$1:$G$422,6,FALSE)</f>
        <v>124.595664235301</v>
      </c>
      <c r="E276" s="46">
        <f t="shared" si="72"/>
        <v>7.1431057048600026</v>
      </c>
      <c r="F276" s="47">
        <f t="shared" si="74"/>
        <v>0</v>
      </c>
      <c r="G276" s="26">
        <f t="shared" si="75"/>
        <v>0</v>
      </c>
      <c r="H276" s="45">
        <f t="shared" si="73"/>
        <v>0</v>
      </c>
      <c r="I276" s="47">
        <f t="shared" si="76"/>
        <v>1</v>
      </c>
      <c r="J276" s="26">
        <f t="shared" si="77"/>
        <v>89000</v>
      </c>
      <c r="K276" s="45">
        <f t="shared" si="78"/>
        <v>890</v>
      </c>
      <c r="L276" s="47">
        <f t="shared" si="79"/>
        <v>1</v>
      </c>
      <c r="M276" s="26">
        <f t="shared" si="79"/>
        <v>89000</v>
      </c>
      <c r="N276" s="47">
        <f t="shared" si="79"/>
        <v>890</v>
      </c>
      <c r="O276" s="48">
        <f>VLOOKUP($A276,'[1]11.1.2022 for 2023-24 stop gap'!$A$3:$K$424,11,FALSE)</f>
        <v>86200</v>
      </c>
      <c r="P276" s="47">
        <f t="shared" si="80"/>
        <v>0</v>
      </c>
      <c r="Q276" s="26">
        <f t="shared" si="81"/>
        <v>0</v>
      </c>
      <c r="R276" s="45">
        <f t="shared" si="82"/>
        <v>0</v>
      </c>
      <c r="S276" s="26">
        <f t="shared" si="83"/>
        <v>89000</v>
      </c>
      <c r="T276" s="43">
        <f t="shared" si="84"/>
        <v>88940</v>
      </c>
      <c r="U276" s="43">
        <f t="shared" si="85"/>
        <v>88940</v>
      </c>
      <c r="V276" s="43">
        <f t="shared" si="86"/>
        <v>84493</v>
      </c>
      <c r="W276" s="43">
        <f t="shared" si="87"/>
        <v>4447</v>
      </c>
      <c r="X276" s="26">
        <f t="shared" si="88"/>
        <v>88940</v>
      </c>
      <c r="Y276" s="26">
        <f t="shared" si="89"/>
        <v>0</v>
      </c>
    </row>
    <row r="277" spans="1:25" x14ac:dyDescent="0.35">
      <c r="A277" s="23">
        <v>4165</v>
      </c>
      <c r="B277" s="44" t="s">
        <v>317</v>
      </c>
      <c r="C277" s="45">
        <f>VLOOKUP(A277,[1]Membership!$A$3:$BE$524,57,FALSE)</f>
        <v>1537</v>
      </c>
      <c r="D277" s="46">
        <f>VLOOKUP(A277,'[1]Geo Area'!$B$1:$G$422,6,FALSE)</f>
        <v>112.975930280966</v>
      </c>
      <c r="E277" s="46">
        <f t="shared" si="72"/>
        <v>13.604667792312494</v>
      </c>
      <c r="F277" s="47">
        <f t="shared" si="74"/>
        <v>0</v>
      </c>
      <c r="G277" s="26">
        <f t="shared" si="75"/>
        <v>0</v>
      </c>
      <c r="H277" s="45">
        <f t="shared" si="73"/>
        <v>0</v>
      </c>
      <c r="I277" s="47">
        <f t="shared" si="76"/>
        <v>0</v>
      </c>
      <c r="J277" s="26">
        <f t="shared" si="77"/>
        <v>0</v>
      </c>
      <c r="K277" s="45">
        <f t="shared" si="78"/>
        <v>0</v>
      </c>
      <c r="L277" s="47">
        <f t="shared" si="79"/>
        <v>0</v>
      </c>
      <c r="M277" s="26">
        <f t="shared" si="79"/>
        <v>0</v>
      </c>
      <c r="N277" s="47">
        <f t="shared" si="79"/>
        <v>0</v>
      </c>
      <c r="O277" s="48">
        <f>VLOOKUP($A277,'[1]11.1.2022 for 2023-24 stop gap'!$A$3:$K$424,11,FALSE)</f>
        <v>0</v>
      </c>
      <c r="P277" s="47">
        <f t="shared" si="80"/>
        <v>0</v>
      </c>
      <c r="Q277" s="26">
        <f t="shared" si="81"/>
        <v>0</v>
      </c>
      <c r="R277" s="45">
        <f t="shared" si="82"/>
        <v>0</v>
      </c>
      <c r="S277" s="26">
        <f t="shared" si="83"/>
        <v>0</v>
      </c>
      <c r="T277" s="43">
        <f t="shared" si="84"/>
        <v>0</v>
      </c>
      <c r="U277" s="43">
        <f t="shared" si="85"/>
        <v>0</v>
      </c>
      <c r="V277" s="43">
        <f t="shared" si="86"/>
        <v>0</v>
      </c>
      <c r="W277" s="43">
        <f t="shared" si="87"/>
        <v>0</v>
      </c>
      <c r="X277" s="26">
        <f t="shared" si="88"/>
        <v>0</v>
      </c>
      <c r="Y277" s="26">
        <f t="shared" si="89"/>
        <v>0</v>
      </c>
    </row>
    <row r="278" spans="1:25" x14ac:dyDescent="0.35">
      <c r="A278" s="23">
        <v>4179</v>
      </c>
      <c r="B278" s="44" t="s">
        <v>318</v>
      </c>
      <c r="C278" s="45">
        <f>VLOOKUP(A278,[1]Membership!$A$3:$BE$524,57,FALSE)</f>
        <v>9282</v>
      </c>
      <c r="D278" s="46">
        <f>VLOOKUP(A278,'[1]Geo Area'!$B$1:$G$422,6,FALSE)</f>
        <v>105.454085616516</v>
      </c>
      <c r="E278" s="46">
        <f t="shared" si="72"/>
        <v>88.019349328522111</v>
      </c>
      <c r="F278" s="47">
        <f t="shared" si="74"/>
        <v>0</v>
      </c>
      <c r="G278" s="26">
        <f t="shared" si="75"/>
        <v>0</v>
      </c>
      <c r="H278" s="45">
        <f t="shared" si="73"/>
        <v>0</v>
      </c>
      <c r="I278" s="47">
        <f t="shared" si="76"/>
        <v>0</v>
      </c>
      <c r="J278" s="26">
        <f t="shared" si="77"/>
        <v>0</v>
      </c>
      <c r="K278" s="45">
        <f t="shared" si="78"/>
        <v>0</v>
      </c>
      <c r="L278" s="47">
        <f t="shared" si="79"/>
        <v>0</v>
      </c>
      <c r="M278" s="26">
        <f t="shared" si="79"/>
        <v>0</v>
      </c>
      <c r="N278" s="47">
        <f t="shared" si="79"/>
        <v>0</v>
      </c>
      <c r="O278" s="48">
        <f>VLOOKUP($A278,'[1]11.1.2022 for 2023-24 stop gap'!$A$3:$K$424,11,FALSE)</f>
        <v>0</v>
      </c>
      <c r="P278" s="47">
        <f t="shared" si="80"/>
        <v>0</v>
      </c>
      <c r="Q278" s="26">
        <f t="shared" si="81"/>
        <v>0</v>
      </c>
      <c r="R278" s="45">
        <f t="shared" si="82"/>
        <v>0</v>
      </c>
      <c r="S278" s="26">
        <f t="shared" si="83"/>
        <v>0</v>
      </c>
      <c r="T278" s="43">
        <f t="shared" si="84"/>
        <v>0</v>
      </c>
      <c r="U278" s="43">
        <f t="shared" si="85"/>
        <v>0</v>
      </c>
      <c r="V278" s="43">
        <f t="shared" si="86"/>
        <v>0</v>
      </c>
      <c r="W278" s="43">
        <f t="shared" si="87"/>
        <v>0</v>
      </c>
      <c r="X278" s="26">
        <f t="shared" si="88"/>
        <v>0</v>
      </c>
      <c r="Y278" s="26">
        <f t="shared" si="89"/>
        <v>0</v>
      </c>
    </row>
    <row r="279" spans="1:25" x14ac:dyDescent="0.35">
      <c r="A279" s="23">
        <v>4186</v>
      </c>
      <c r="B279" s="44" t="s">
        <v>120</v>
      </c>
      <c r="C279" s="45">
        <f>VLOOKUP(A279,[1]Membership!$A$3:$BE$524,57,FALSE)</f>
        <v>883</v>
      </c>
      <c r="D279" s="46">
        <f>VLOOKUP(A279,'[1]Geo Area'!$B$1:$G$422,6,FALSE)</f>
        <v>288.18467779386202</v>
      </c>
      <c r="E279" s="46">
        <f t="shared" si="72"/>
        <v>3.0640074509152369</v>
      </c>
      <c r="F279" s="47">
        <f t="shared" si="74"/>
        <v>0</v>
      </c>
      <c r="G279" s="26">
        <f t="shared" si="75"/>
        <v>0</v>
      </c>
      <c r="H279" s="45">
        <f t="shared" si="73"/>
        <v>0</v>
      </c>
      <c r="I279" s="47">
        <f t="shared" si="76"/>
        <v>1</v>
      </c>
      <c r="J279" s="26">
        <f t="shared" si="77"/>
        <v>88300</v>
      </c>
      <c r="K279" s="45">
        <f t="shared" si="78"/>
        <v>883</v>
      </c>
      <c r="L279" s="47">
        <f t="shared" si="79"/>
        <v>1</v>
      </c>
      <c r="M279" s="26">
        <f t="shared" si="79"/>
        <v>88300</v>
      </c>
      <c r="N279" s="47">
        <f t="shared" si="79"/>
        <v>883</v>
      </c>
      <c r="O279" s="48">
        <f>VLOOKUP($A279,'[1]11.1.2022 for 2023-24 stop gap'!$A$3:$K$424,11,FALSE)</f>
        <v>86400</v>
      </c>
      <c r="P279" s="47">
        <f t="shared" si="80"/>
        <v>0</v>
      </c>
      <c r="Q279" s="26">
        <f t="shared" si="81"/>
        <v>0</v>
      </c>
      <c r="R279" s="45">
        <f t="shared" si="82"/>
        <v>0</v>
      </c>
      <c r="S279" s="26">
        <f t="shared" si="83"/>
        <v>88300</v>
      </c>
      <c r="T279" s="43">
        <f t="shared" si="84"/>
        <v>88240</v>
      </c>
      <c r="U279" s="43">
        <f t="shared" si="85"/>
        <v>88240</v>
      </c>
      <c r="V279" s="43">
        <f t="shared" si="86"/>
        <v>83828</v>
      </c>
      <c r="W279" s="43">
        <f t="shared" si="87"/>
        <v>4412</v>
      </c>
      <c r="X279" s="26">
        <f t="shared" si="88"/>
        <v>88240</v>
      </c>
      <c r="Y279" s="26">
        <f t="shared" si="89"/>
        <v>0</v>
      </c>
    </row>
    <row r="280" spans="1:25" x14ac:dyDescent="0.35">
      <c r="A280" s="23">
        <v>4207</v>
      </c>
      <c r="B280" s="44" t="s">
        <v>121</v>
      </c>
      <c r="C280" s="45">
        <f>VLOOKUP(A280,[1]Membership!$A$3:$BE$524,57,FALSE)</f>
        <v>435</v>
      </c>
      <c r="D280" s="46">
        <f>VLOOKUP(A280,'[1]Geo Area'!$B$1:$G$422,6,FALSE)</f>
        <v>157.98258291069101</v>
      </c>
      <c r="E280" s="46">
        <f t="shared" si="72"/>
        <v>2.7534680848072313</v>
      </c>
      <c r="F280" s="47">
        <f t="shared" si="74"/>
        <v>1</v>
      </c>
      <c r="G280" s="26">
        <f t="shared" si="75"/>
        <v>174000</v>
      </c>
      <c r="H280" s="45">
        <f t="shared" si="73"/>
        <v>435</v>
      </c>
      <c r="I280" s="47">
        <f t="shared" si="76"/>
        <v>0</v>
      </c>
      <c r="J280" s="26">
        <f t="shared" si="77"/>
        <v>0</v>
      </c>
      <c r="K280" s="45">
        <f t="shared" si="78"/>
        <v>0</v>
      </c>
      <c r="L280" s="47">
        <f t="shared" si="79"/>
        <v>1</v>
      </c>
      <c r="M280" s="26">
        <f t="shared" si="79"/>
        <v>174000</v>
      </c>
      <c r="N280" s="47">
        <f t="shared" si="79"/>
        <v>435</v>
      </c>
      <c r="O280" s="48">
        <f>VLOOKUP($A280,'[1]11.1.2022 for 2023-24 stop gap'!$A$3:$K$424,11,FALSE)</f>
        <v>0</v>
      </c>
      <c r="P280" s="47">
        <f t="shared" si="80"/>
        <v>0</v>
      </c>
      <c r="Q280" s="26">
        <f t="shared" si="81"/>
        <v>0</v>
      </c>
      <c r="R280" s="45">
        <f t="shared" si="82"/>
        <v>0</v>
      </c>
      <c r="S280" s="26">
        <f t="shared" si="83"/>
        <v>174000</v>
      </c>
      <c r="T280" s="43">
        <f t="shared" si="84"/>
        <v>173882</v>
      </c>
      <c r="U280" s="43">
        <f t="shared" si="85"/>
        <v>173882</v>
      </c>
      <c r="V280" s="43">
        <f t="shared" si="86"/>
        <v>165188</v>
      </c>
      <c r="W280" s="43">
        <f t="shared" si="87"/>
        <v>8694</v>
      </c>
      <c r="X280" s="26">
        <f t="shared" si="88"/>
        <v>173882</v>
      </c>
      <c r="Y280" s="26">
        <f t="shared" si="89"/>
        <v>0</v>
      </c>
    </row>
    <row r="281" spans="1:25" x14ac:dyDescent="0.35">
      <c r="A281" s="23">
        <v>4221</v>
      </c>
      <c r="B281" s="44" t="s">
        <v>319</v>
      </c>
      <c r="C281" s="45">
        <f>VLOOKUP(A281,[1]Membership!$A$3:$BE$524,57,FALSE)</f>
        <v>928</v>
      </c>
      <c r="D281" s="46">
        <f>VLOOKUP(A281,'[1]Geo Area'!$B$1:$G$422,6,FALSE)</f>
        <v>80.500330327305505</v>
      </c>
      <c r="E281" s="46">
        <f t="shared" si="72"/>
        <v>11.527903006445488</v>
      </c>
      <c r="F281" s="47">
        <f t="shared" si="74"/>
        <v>0</v>
      </c>
      <c r="G281" s="26">
        <f t="shared" si="75"/>
        <v>0</v>
      </c>
      <c r="H281" s="45">
        <f t="shared" si="73"/>
        <v>0</v>
      </c>
      <c r="I281" s="47">
        <f t="shared" si="76"/>
        <v>0</v>
      </c>
      <c r="J281" s="26">
        <f t="shared" si="77"/>
        <v>0</v>
      </c>
      <c r="K281" s="45">
        <f t="shared" si="78"/>
        <v>0</v>
      </c>
      <c r="L281" s="47">
        <f t="shared" si="79"/>
        <v>0</v>
      </c>
      <c r="M281" s="26">
        <f t="shared" si="79"/>
        <v>0</v>
      </c>
      <c r="N281" s="47">
        <f t="shared" si="79"/>
        <v>0</v>
      </c>
      <c r="O281" s="48">
        <f>VLOOKUP($A281,'[1]11.1.2022 for 2023-24 stop gap'!$A$3:$K$424,11,FALSE)</f>
        <v>0</v>
      </c>
      <c r="P281" s="47">
        <f t="shared" si="80"/>
        <v>0</v>
      </c>
      <c r="Q281" s="26">
        <f t="shared" si="81"/>
        <v>0</v>
      </c>
      <c r="R281" s="45">
        <f t="shared" si="82"/>
        <v>0</v>
      </c>
      <c r="S281" s="26">
        <f t="shared" si="83"/>
        <v>0</v>
      </c>
      <c r="T281" s="43">
        <f t="shared" si="84"/>
        <v>0</v>
      </c>
      <c r="U281" s="43">
        <f t="shared" si="85"/>
        <v>0</v>
      </c>
      <c r="V281" s="43">
        <f t="shared" si="86"/>
        <v>0</v>
      </c>
      <c r="W281" s="43">
        <f t="shared" si="87"/>
        <v>0</v>
      </c>
      <c r="X281" s="26">
        <f t="shared" si="88"/>
        <v>0</v>
      </c>
      <c r="Y281" s="26">
        <f t="shared" si="89"/>
        <v>0</v>
      </c>
    </row>
    <row r="282" spans="1:25" x14ac:dyDescent="0.35">
      <c r="A282" s="23">
        <v>4228</v>
      </c>
      <c r="B282" s="44" t="s">
        <v>122</v>
      </c>
      <c r="C282" s="45">
        <f>VLOOKUP(A282,[1]Membership!$A$3:$BE$524,57,FALSE)</f>
        <v>857</v>
      </c>
      <c r="D282" s="46">
        <f>VLOOKUP(A282,'[1]Geo Area'!$B$1:$G$422,6,FALSE)</f>
        <v>92.390760303340798</v>
      </c>
      <c r="E282" s="46">
        <f t="shared" si="72"/>
        <v>9.2758193263727406</v>
      </c>
      <c r="F282" s="47">
        <f t="shared" si="74"/>
        <v>0</v>
      </c>
      <c r="G282" s="26">
        <f t="shared" si="75"/>
        <v>0</v>
      </c>
      <c r="H282" s="45">
        <f t="shared" si="73"/>
        <v>0</v>
      </c>
      <c r="I282" s="47">
        <f t="shared" si="76"/>
        <v>1</v>
      </c>
      <c r="J282" s="26">
        <f t="shared" si="77"/>
        <v>85700</v>
      </c>
      <c r="K282" s="45">
        <f t="shared" si="78"/>
        <v>857</v>
      </c>
      <c r="L282" s="47">
        <f t="shared" si="79"/>
        <v>1</v>
      </c>
      <c r="M282" s="26">
        <f t="shared" si="79"/>
        <v>85700</v>
      </c>
      <c r="N282" s="47">
        <f t="shared" si="79"/>
        <v>857</v>
      </c>
      <c r="O282" s="48">
        <f>VLOOKUP($A282,'[1]11.1.2022 for 2023-24 stop gap'!$A$3:$K$424,11,FALSE)</f>
        <v>87300</v>
      </c>
      <c r="P282" s="47">
        <f t="shared" si="80"/>
        <v>0</v>
      </c>
      <c r="Q282" s="26">
        <f t="shared" si="81"/>
        <v>0</v>
      </c>
      <c r="R282" s="45">
        <f t="shared" si="82"/>
        <v>0</v>
      </c>
      <c r="S282" s="26">
        <f t="shared" si="83"/>
        <v>85700</v>
      </c>
      <c r="T282" s="43">
        <f t="shared" si="84"/>
        <v>85642</v>
      </c>
      <c r="U282" s="43">
        <f t="shared" si="85"/>
        <v>85642</v>
      </c>
      <c r="V282" s="43">
        <f t="shared" si="86"/>
        <v>81360</v>
      </c>
      <c r="W282" s="43">
        <f t="shared" si="87"/>
        <v>4282</v>
      </c>
      <c r="X282" s="26">
        <f t="shared" si="88"/>
        <v>85642</v>
      </c>
      <c r="Y282" s="26">
        <f t="shared" si="89"/>
        <v>0</v>
      </c>
    </row>
    <row r="283" spans="1:25" x14ac:dyDescent="0.35">
      <c r="A283" s="23">
        <v>4235</v>
      </c>
      <c r="B283" s="44" t="s">
        <v>123</v>
      </c>
      <c r="C283" s="45">
        <f>VLOOKUP(A283,[1]Membership!$A$3:$BE$524,57,FALSE)</f>
        <v>157</v>
      </c>
      <c r="D283" s="46">
        <f>VLOOKUP(A283,'[1]Geo Area'!$B$1:$G$422,6,FALSE)</f>
        <v>36.925212449053603</v>
      </c>
      <c r="E283" s="46">
        <f t="shared" si="72"/>
        <v>4.2518374191242856</v>
      </c>
      <c r="F283" s="47">
        <f t="shared" si="74"/>
        <v>1</v>
      </c>
      <c r="G283" s="26">
        <f t="shared" si="75"/>
        <v>62800</v>
      </c>
      <c r="H283" s="45">
        <f t="shared" si="73"/>
        <v>157</v>
      </c>
      <c r="I283" s="47">
        <f t="shared" si="76"/>
        <v>0</v>
      </c>
      <c r="J283" s="26">
        <f t="shared" si="77"/>
        <v>0</v>
      </c>
      <c r="K283" s="45">
        <f t="shared" si="78"/>
        <v>0</v>
      </c>
      <c r="L283" s="47">
        <f t="shared" si="79"/>
        <v>1</v>
      </c>
      <c r="M283" s="26">
        <f t="shared" si="79"/>
        <v>62800</v>
      </c>
      <c r="N283" s="47">
        <f t="shared" si="79"/>
        <v>157</v>
      </c>
      <c r="O283" s="48">
        <f>VLOOKUP($A283,'[1]11.1.2022 for 2023-24 stop gap'!$A$3:$K$424,11,FALSE)</f>
        <v>0</v>
      </c>
      <c r="P283" s="47">
        <f t="shared" si="80"/>
        <v>0</v>
      </c>
      <c r="Q283" s="26">
        <f t="shared" si="81"/>
        <v>0</v>
      </c>
      <c r="R283" s="45">
        <f t="shared" si="82"/>
        <v>0</v>
      </c>
      <c r="S283" s="26">
        <f t="shared" si="83"/>
        <v>62800</v>
      </c>
      <c r="T283" s="43">
        <f t="shared" si="84"/>
        <v>62757</v>
      </c>
      <c r="U283" s="43">
        <f t="shared" si="85"/>
        <v>62757</v>
      </c>
      <c r="V283" s="43">
        <f t="shared" si="86"/>
        <v>59619</v>
      </c>
      <c r="W283" s="43">
        <f t="shared" si="87"/>
        <v>3138</v>
      </c>
      <c r="X283" s="26">
        <f t="shared" si="88"/>
        <v>62757</v>
      </c>
      <c r="Y283" s="26">
        <f t="shared" si="89"/>
        <v>0</v>
      </c>
    </row>
    <row r="284" spans="1:25" x14ac:dyDescent="0.35">
      <c r="A284" s="23">
        <v>4263</v>
      </c>
      <c r="B284" s="44" t="s">
        <v>124</v>
      </c>
      <c r="C284" s="45">
        <f>VLOOKUP(A284,[1]Membership!$A$3:$BE$524,57,FALSE)</f>
        <v>253</v>
      </c>
      <c r="D284" s="46">
        <f>VLOOKUP(A284,'[1]Geo Area'!$B$1:$G$422,6,FALSE)</f>
        <v>221.90648111184501</v>
      </c>
      <c r="E284" s="46">
        <f t="shared" si="72"/>
        <v>1.1401199222860159</v>
      </c>
      <c r="F284" s="47">
        <f t="shared" si="74"/>
        <v>1</v>
      </c>
      <c r="G284" s="26">
        <f t="shared" si="75"/>
        <v>101200</v>
      </c>
      <c r="H284" s="45">
        <f t="shared" si="73"/>
        <v>253</v>
      </c>
      <c r="I284" s="47">
        <f t="shared" si="76"/>
        <v>0</v>
      </c>
      <c r="J284" s="26">
        <f t="shared" si="77"/>
        <v>0</v>
      </c>
      <c r="K284" s="45">
        <f t="shared" si="78"/>
        <v>0</v>
      </c>
      <c r="L284" s="47">
        <f t="shared" si="79"/>
        <v>1</v>
      </c>
      <c r="M284" s="26">
        <f t="shared" si="79"/>
        <v>101200</v>
      </c>
      <c r="N284" s="47">
        <f t="shared" si="79"/>
        <v>253</v>
      </c>
      <c r="O284" s="48">
        <f>VLOOKUP($A284,'[1]11.1.2022 for 2023-24 stop gap'!$A$3:$K$424,11,FALSE)</f>
        <v>0</v>
      </c>
      <c r="P284" s="47">
        <f t="shared" si="80"/>
        <v>0</v>
      </c>
      <c r="Q284" s="26">
        <f t="shared" si="81"/>
        <v>0</v>
      </c>
      <c r="R284" s="45">
        <f t="shared" si="82"/>
        <v>0</v>
      </c>
      <c r="S284" s="26">
        <f t="shared" si="83"/>
        <v>101200</v>
      </c>
      <c r="T284" s="43">
        <f t="shared" si="84"/>
        <v>101131</v>
      </c>
      <c r="U284" s="43">
        <f t="shared" si="85"/>
        <v>101131</v>
      </c>
      <c r="V284" s="43">
        <f t="shared" si="86"/>
        <v>96074</v>
      </c>
      <c r="W284" s="43">
        <f t="shared" si="87"/>
        <v>5057</v>
      </c>
      <c r="X284" s="26">
        <f t="shared" si="88"/>
        <v>101131</v>
      </c>
      <c r="Y284" s="26">
        <f t="shared" si="89"/>
        <v>0</v>
      </c>
    </row>
    <row r="285" spans="1:25" x14ac:dyDescent="0.35">
      <c r="A285" s="23">
        <v>4270</v>
      </c>
      <c r="B285" s="44" t="s">
        <v>125</v>
      </c>
      <c r="C285" s="45">
        <f>VLOOKUP(A285,[1]Membership!$A$3:$BE$524,57,FALSE)</f>
        <v>245</v>
      </c>
      <c r="D285" s="46">
        <f>VLOOKUP(A285,'[1]Geo Area'!$B$1:$G$422,6,FALSE)</f>
        <v>81.148546449597603</v>
      </c>
      <c r="E285" s="46">
        <f t="shared" si="72"/>
        <v>3.0191545100832164</v>
      </c>
      <c r="F285" s="47">
        <f t="shared" si="74"/>
        <v>1</v>
      </c>
      <c r="G285" s="26">
        <f t="shared" si="75"/>
        <v>98000</v>
      </c>
      <c r="H285" s="45">
        <f t="shared" si="73"/>
        <v>245</v>
      </c>
      <c r="I285" s="47">
        <f t="shared" si="76"/>
        <v>0</v>
      </c>
      <c r="J285" s="26">
        <f t="shared" si="77"/>
        <v>0</v>
      </c>
      <c r="K285" s="45">
        <f t="shared" si="78"/>
        <v>0</v>
      </c>
      <c r="L285" s="47">
        <f t="shared" si="79"/>
        <v>1</v>
      </c>
      <c r="M285" s="26">
        <f t="shared" si="79"/>
        <v>98000</v>
      </c>
      <c r="N285" s="47">
        <f t="shared" si="79"/>
        <v>245</v>
      </c>
      <c r="O285" s="48">
        <f>VLOOKUP($A285,'[1]11.1.2022 for 2023-24 stop gap'!$A$3:$K$424,11,FALSE)</f>
        <v>0</v>
      </c>
      <c r="P285" s="47">
        <f t="shared" si="80"/>
        <v>0</v>
      </c>
      <c r="Q285" s="26">
        <f t="shared" si="81"/>
        <v>0</v>
      </c>
      <c r="R285" s="45">
        <f t="shared" si="82"/>
        <v>0</v>
      </c>
      <c r="S285" s="26">
        <f t="shared" si="83"/>
        <v>98000</v>
      </c>
      <c r="T285" s="43">
        <f t="shared" si="84"/>
        <v>97933</v>
      </c>
      <c r="U285" s="43">
        <f t="shared" si="85"/>
        <v>97933</v>
      </c>
      <c r="V285" s="43">
        <f t="shared" si="86"/>
        <v>93036</v>
      </c>
      <c r="W285" s="43">
        <f t="shared" si="87"/>
        <v>4897</v>
      </c>
      <c r="X285" s="26">
        <f t="shared" si="88"/>
        <v>97933</v>
      </c>
      <c r="Y285" s="26">
        <f t="shared" si="89"/>
        <v>0</v>
      </c>
    </row>
    <row r="286" spans="1:25" x14ac:dyDescent="0.35">
      <c r="A286" s="23">
        <v>4305</v>
      </c>
      <c r="B286" s="44" t="s">
        <v>320</v>
      </c>
      <c r="C286" s="45">
        <f>VLOOKUP(A286,[1]Membership!$A$3:$BE$524,57,FALSE)</f>
        <v>950</v>
      </c>
      <c r="D286" s="46">
        <f>VLOOKUP(A286,'[1]Geo Area'!$B$1:$G$422,6,FALSE)</f>
        <v>88.227258909271498</v>
      </c>
      <c r="E286" s="46">
        <f t="shared" si="72"/>
        <v>10.767647229944348</v>
      </c>
      <c r="F286" s="47">
        <f t="shared" si="74"/>
        <v>0</v>
      </c>
      <c r="G286" s="26">
        <f t="shared" si="75"/>
        <v>0</v>
      </c>
      <c r="H286" s="45">
        <f t="shared" si="73"/>
        <v>0</v>
      </c>
      <c r="I286" s="47">
        <f t="shared" si="76"/>
        <v>0</v>
      </c>
      <c r="J286" s="26">
        <f t="shared" si="77"/>
        <v>0</v>
      </c>
      <c r="K286" s="45">
        <f t="shared" si="78"/>
        <v>0</v>
      </c>
      <c r="L286" s="47">
        <f t="shared" si="79"/>
        <v>0</v>
      </c>
      <c r="M286" s="26">
        <f t="shared" si="79"/>
        <v>0</v>
      </c>
      <c r="N286" s="47">
        <f t="shared" si="79"/>
        <v>0</v>
      </c>
      <c r="O286" s="48">
        <f>VLOOKUP($A286,'[1]11.1.2022 for 2023-24 stop gap'!$A$3:$K$424,11,FALSE)</f>
        <v>0</v>
      </c>
      <c r="P286" s="47">
        <f t="shared" si="80"/>
        <v>0</v>
      </c>
      <c r="Q286" s="26">
        <f t="shared" si="81"/>
        <v>0</v>
      </c>
      <c r="R286" s="45">
        <f t="shared" si="82"/>
        <v>0</v>
      </c>
      <c r="S286" s="26">
        <f t="shared" si="83"/>
        <v>0</v>
      </c>
      <c r="T286" s="43">
        <f t="shared" si="84"/>
        <v>0</v>
      </c>
      <c r="U286" s="43">
        <f t="shared" si="85"/>
        <v>0</v>
      </c>
      <c r="V286" s="43">
        <f t="shared" si="86"/>
        <v>0</v>
      </c>
      <c r="W286" s="43">
        <f t="shared" si="87"/>
        <v>0</v>
      </c>
      <c r="X286" s="26">
        <f t="shared" si="88"/>
        <v>0</v>
      </c>
      <c r="Y286" s="26">
        <f t="shared" si="89"/>
        <v>0</v>
      </c>
    </row>
    <row r="287" spans="1:25" x14ac:dyDescent="0.35">
      <c r="A287" s="23">
        <v>4312</v>
      </c>
      <c r="B287" s="44" t="s">
        <v>321</v>
      </c>
      <c r="C287" s="45">
        <f>VLOOKUP(A287,[1]Membership!$A$3:$BE$524,57,FALSE)</f>
        <v>2765</v>
      </c>
      <c r="D287" s="46">
        <f>VLOOKUP(A287,'[1]Geo Area'!$B$1:$G$422,6,FALSE)</f>
        <v>15.8187487358725</v>
      </c>
      <c r="E287" s="46">
        <f t="shared" si="72"/>
        <v>174.79258607412817</v>
      </c>
      <c r="F287" s="47">
        <f t="shared" si="74"/>
        <v>0</v>
      </c>
      <c r="G287" s="26">
        <f t="shared" si="75"/>
        <v>0</v>
      </c>
      <c r="H287" s="45">
        <f t="shared" si="73"/>
        <v>0</v>
      </c>
      <c r="I287" s="47">
        <f t="shared" si="76"/>
        <v>0</v>
      </c>
      <c r="J287" s="26">
        <f t="shared" si="77"/>
        <v>0</v>
      </c>
      <c r="K287" s="45">
        <f t="shared" si="78"/>
        <v>0</v>
      </c>
      <c r="L287" s="47">
        <f t="shared" si="79"/>
        <v>0</v>
      </c>
      <c r="M287" s="26">
        <f t="shared" si="79"/>
        <v>0</v>
      </c>
      <c r="N287" s="47">
        <f t="shared" si="79"/>
        <v>0</v>
      </c>
      <c r="O287" s="48">
        <f>VLOOKUP($A287,'[1]11.1.2022 for 2023-24 stop gap'!$A$3:$K$424,11,FALSE)</f>
        <v>0</v>
      </c>
      <c r="P287" s="47">
        <f t="shared" si="80"/>
        <v>0</v>
      </c>
      <c r="Q287" s="26">
        <f t="shared" si="81"/>
        <v>0</v>
      </c>
      <c r="R287" s="45">
        <f t="shared" si="82"/>
        <v>0</v>
      </c>
      <c r="S287" s="26">
        <f t="shared" si="83"/>
        <v>0</v>
      </c>
      <c r="T287" s="43">
        <f t="shared" si="84"/>
        <v>0</v>
      </c>
      <c r="U287" s="43">
        <f t="shared" si="85"/>
        <v>0</v>
      </c>
      <c r="V287" s="43">
        <f t="shared" si="86"/>
        <v>0</v>
      </c>
      <c r="W287" s="43">
        <f t="shared" si="87"/>
        <v>0</v>
      </c>
      <c r="X287" s="26">
        <f t="shared" si="88"/>
        <v>0</v>
      </c>
      <c r="Y287" s="26">
        <f t="shared" si="89"/>
        <v>0</v>
      </c>
    </row>
    <row r="288" spans="1:25" x14ac:dyDescent="0.35">
      <c r="A288" s="23">
        <v>4330</v>
      </c>
      <c r="B288" s="44" t="s">
        <v>126</v>
      </c>
      <c r="C288" s="45">
        <f>VLOOKUP(A288,[1]Membership!$A$3:$BE$524,57,FALSE)</f>
        <v>106</v>
      </c>
      <c r="D288" s="46">
        <f>VLOOKUP(A288,'[1]Geo Area'!$B$1:$G$422,6,FALSE)</f>
        <v>108.282901759937</v>
      </c>
      <c r="E288" s="46">
        <f t="shared" si="72"/>
        <v>0.97891724618723097</v>
      </c>
      <c r="F288" s="47">
        <f t="shared" si="74"/>
        <v>1</v>
      </c>
      <c r="G288" s="26">
        <f t="shared" si="75"/>
        <v>42400</v>
      </c>
      <c r="H288" s="45">
        <f t="shared" si="73"/>
        <v>106</v>
      </c>
      <c r="I288" s="47">
        <f t="shared" si="76"/>
        <v>0</v>
      </c>
      <c r="J288" s="26">
        <f t="shared" si="77"/>
        <v>0</v>
      </c>
      <c r="K288" s="45">
        <f t="shared" si="78"/>
        <v>0</v>
      </c>
      <c r="L288" s="47">
        <f t="shared" si="79"/>
        <v>1</v>
      </c>
      <c r="M288" s="26">
        <f t="shared" si="79"/>
        <v>42400</v>
      </c>
      <c r="N288" s="47">
        <f t="shared" si="79"/>
        <v>106</v>
      </c>
      <c r="O288" s="48">
        <f>VLOOKUP($A288,'[1]11.1.2022 for 2023-24 stop gap'!$A$3:$K$424,11,FALSE)</f>
        <v>0</v>
      </c>
      <c r="P288" s="47">
        <f t="shared" si="80"/>
        <v>0</v>
      </c>
      <c r="Q288" s="26">
        <f t="shared" si="81"/>
        <v>0</v>
      </c>
      <c r="R288" s="45">
        <f t="shared" si="82"/>
        <v>0</v>
      </c>
      <c r="S288" s="26">
        <f t="shared" si="83"/>
        <v>42400</v>
      </c>
      <c r="T288" s="43">
        <f t="shared" si="84"/>
        <v>42371</v>
      </c>
      <c r="U288" s="43">
        <f t="shared" si="85"/>
        <v>42371</v>
      </c>
      <c r="V288" s="43">
        <f t="shared" si="86"/>
        <v>40252</v>
      </c>
      <c r="W288" s="43">
        <f t="shared" si="87"/>
        <v>2119</v>
      </c>
      <c r="X288" s="26">
        <f t="shared" si="88"/>
        <v>42371</v>
      </c>
      <c r="Y288" s="26">
        <f t="shared" si="89"/>
        <v>0</v>
      </c>
    </row>
    <row r="289" spans="1:25" x14ac:dyDescent="0.35">
      <c r="A289" s="23">
        <v>4347</v>
      </c>
      <c r="B289" s="44" t="s">
        <v>127</v>
      </c>
      <c r="C289" s="45">
        <f>VLOOKUP(A289,[1]Membership!$A$3:$BE$524,57,FALSE)</f>
        <v>721</v>
      </c>
      <c r="D289" s="46">
        <f>VLOOKUP(A289,'[1]Geo Area'!$B$1:$G$422,6,FALSE)</f>
        <v>586.33001882366898</v>
      </c>
      <c r="E289" s="46">
        <f t="shared" si="72"/>
        <v>1.2296829035745331</v>
      </c>
      <c r="F289" s="47">
        <f t="shared" si="74"/>
        <v>1</v>
      </c>
      <c r="G289" s="26">
        <f t="shared" si="75"/>
        <v>288400</v>
      </c>
      <c r="H289" s="45">
        <f t="shared" si="73"/>
        <v>721</v>
      </c>
      <c r="I289" s="47">
        <f t="shared" si="76"/>
        <v>0</v>
      </c>
      <c r="J289" s="26">
        <f t="shared" si="77"/>
        <v>0</v>
      </c>
      <c r="K289" s="45">
        <f t="shared" si="78"/>
        <v>0</v>
      </c>
      <c r="L289" s="47">
        <f t="shared" si="79"/>
        <v>1</v>
      </c>
      <c r="M289" s="26">
        <f t="shared" si="79"/>
        <v>288400</v>
      </c>
      <c r="N289" s="47">
        <f t="shared" si="79"/>
        <v>721</v>
      </c>
      <c r="O289" s="48">
        <f>VLOOKUP($A289,'[1]11.1.2022 for 2023-24 stop gap'!$A$3:$K$424,11,FALSE)</f>
        <v>0</v>
      </c>
      <c r="P289" s="47">
        <f t="shared" si="80"/>
        <v>0</v>
      </c>
      <c r="Q289" s="26">
        <f t="shared" si="81"/>
        <v>0</v>
      </c>
      <c r="R289" s="45">
        <f t="shared" si="82"/>
        <v>0</v>
      </c>
      <c r="S289" s="26">
        <f t="shared" si="83"/>
        <v>288400</v>
      </c>
      <c r="T289" s="43">
        <f t="shared" si="84"/>
        <v>288204</v>
      </c>
      <c r="U289" s="43">
        <f t="shared" si="85"/>
        <v>288204</v>
      </c>
      <c r="V289" s="43">
        <f t="shared" si="86"/>
        <v>273794</v>
      </c>
      <c r="W289" s="43">
        <f t="shared" si="87"/>
        <v>14410</v>
      </c>
      <c r="X289" s="26">
        <f t="shared" si="88"/>
        <v>288204</v>
      </c>
      <c r="Y289" s="26">
        <f t="shared" si="89"/>
        <v>0</v>
      </c>
    </row>
    <row r="290" spans="1:25" x14ac:dyDescent="0.35">
      <c r="A290" s="23">
        <v>4368</v>
      </c>
      <c r="B290" s="44" t="s">
        <v>128</v>
      </c>
      <c r="C290" s="45">
        <f>VLOOKUP(A290,[1]Membership!$A$3:$BE$524,57,FALSE)</f>
        <v>552</v>
      </c>
      <c r="D290" s="46">
        <f>VLOOKUP(A290,'[1]Geo Area'!$B$1:$G$422,6,FALSE)</f>
        <v>367.12042330012702</v>
      </c>
      <c r="E290" s="46">
        <f t="shared" si="72"/>
        <v>1.5035938208992825</v>
      </c>
      <c r="F290" s="47">
        <f t="shared" si="74"/>
        <v>1</v>
      </c>
      <c r="G290" s="26">
        <f t="shared" si="75"/>
        <v>220800</v>
      </c>
      <c r="H290" s="45">
        <f t="shared" si="73"/>
        <v>552</v>
      </c>
      <c r="I290" s="47">
        <f t="shared" si="76"/>
        <v>0</v>
      </c>
      <c r="J290" s="26">
        <f t="shared" si="77"/>
        <v>0</v>
      </c>
      <c r="K290" s="45">
        <f t="shared" si="78"/>
        <v>0</v>
      </c>
      <c r="L290" s="47">
        <f t="shared" si="79"/>
        <v>1</v>
      </c>
      <c r="M290" s="26">
        <f t="shared" si="79"/>
        <v>220800</v>
      </c>
      <c r="N290" s="47">
        <f t="shared" si="79"/>
        <v>552</v>
      </c>
      <c r="O290" s="48">
        <f>VLOOKUP($A290,'[1]11.1.2022 for 2023-24 stop gap'!$A$3:$K$424,11,FALSE)</f>
        <v>0</v>
      </c>
      <c r="P290" s="47">
        <f t="shared" si="80"/>
        <v>0</v>
      </c>
      <c r="Q290" s="26">
        <f t="shared" si="81"/>
        <v>0</v>
      </c>
      <c r="R290" s="45">
        <f t="shared" si="82"/>
        <v>0</v>
      </c>
      <c r="S290" s="26">
        <f t="shared" si="83"/>
        <v>220800</v>
      </c>
      <c r="T290" s="43">
        <f t="shared" si="84"/>
        <v>220650</v>
      </c>
      <c r="U290" s="43">
        <f t="shared" si="85"/>
        <v>220650</v>
      </c>
      <c r="V290" s="43">
        <f t="shared" si="86"/>
        <v>209618</v>
      </c>
      <c r="W290" s="43">
        <f t="shared" si="87"/>
        <v>11032</v>
      </c>
      <c r="X290" s="26">
        <f t="shared" si="88"/>
        <v>220650</v>
      </c>
      <c r="Y290" s="26">
        <f t="shared" si="89"/>
        <v>0</v>
      </c>
    </row>
    <row r="291" spans="1:25" x14ac:dyDescent="0.35">
      <c r="A291" s="23">
        <v>4375</v>
      </c>
      <c r="B291" s="44" t="s">
        <v>129</v>
      </c>
      <c r="C291" s="45">
        <f>VLOOKUP(A291,[1]Membership!$A$3:$BE$524,57,FALSE)</f>
        <v>623</v>
      </c>
      <c r="D291" s="46">
        <f>VLOOKUP(A291,'[1]Geo Area'!$B$1:$G$422,6,FALSE)</f>
        <v>219.504117325544</v>
      </c>
      <c r="E291" s="46">
        <f t="shared" si="72"/>
        <v>2.8382155541804073</v>
      </c>
      <c r="F291" s="47">
        <f t="shared" si="74"/>
        <v>1</v>
      </c>
      <c r="G291" s="26">
        <f t="shared" si="75"/>
        <v>249200</v>
      </c>
      <c r="H291" s="45">
        <f t="shared" si="73"/>
        <v>623</v>
      </c>
      <c r="I291" s="47">
        <f t="shared" si="76"/>
        <v>0</v>
      </c>
      <c r="J291" s="26">
        <f t="shared" si="77"/>
        <v>0</v>
      </c>
      <c r="K291" s="45">
        <f t="shared" si="78"/>
        <v>0</v>
      </c>
      <c r="L291" s="47">
        <f t="shared" si="79"/>
        <v>1</v>
      </c>
      <c r="M291" s="26">
        <f t="shared" si="79"/>
        <v>249200</v>
      </c>
      <c r="N291" s="47">
        <f t="shared" si="79"/>
        <v>623</v>
      </c>
      <c r="O291" s="48">
        <f>VLOOKUP($A291,'[1]11.1.2022 for 2023-24 stop gap'!$A$3:$K$424,11,FALSE)</f>
        <v>0</v>
      </c>
      <c r="P291" s="47">
        <f t="shared" si="80"/>
        <v>0</v>
      </c>
      <c r="Q291" s="26">
        <f t="shared" si="81"/>
        <v>0</v>
      </c>
      <c r="R291" s="45">
        <f t="shared" si="82"/>
        <v>0</v>
      </c>
      <c r="S291" s="26">
        <f t="shared" si="83"/>
        <v>249200</v>
      </c>
      <c r="T291" s="43">
        <f t="shared" si="84"/>
        <v>249031</v>
      </c>
      <c r="U291" s="43">
        <f t="shared" si="85"/>
        <v>249031</v>
      </c>
      <c r="V291" s="43">
        <f t="shared" si="86"/>
        <v>236579</v>
      </c>
      <c r="W291" s="43">
        <f t="shared" si="87"/>
        <v>12452</v>
      </c>
      <c r="X291" s="26">
        <f t="shared" si="88"/>
        <v>249031</v>
      </c>
      <c r="Y291" s="26">
        <f t="shared" si="89"/>
        <v>0</v>
      </c>
    </row>
    <row r="292" spans="1:25" x14ac:dyDescent="0.35">
      <c r="A292" s="23">
        <v>4389</v>
      </c>
      <c r="B292" s="44" t="s">
        <v>322</v>
      </c>
      <c r="C292" s="45">
        <f>VLOOKUP(A292,[1]Membership!$A$3:$BE$524,57,FALSE)</f>
        <v>1608</v>
      </c>
      <c r="D292" s="46">
        <f>VLOOKUP(A292,'[1]Geo Area'!$B$1:$G$422,6,FALSE)</f>
        <v>146.467221754799</v>
      </c>
      <c r="E292" s="46">
        <f t="shared" si="72"/>
        <v>10.978565584400551</v>
      </c>
      <c r="F292" s="47">
        <f t="shared" si="74"/>
        <v>0</v>
      </c>
      <c r="G292" s="26">
        <f t="shared" si="75"/>
        <v>0</v>
      </c>
      <c r="H292" s="45">
        <f t="shared" si="73"/>
        <v>0</v>
      </c>
      <c r="I292" s="47">
        <f t="shared" si="76"/>
        <v>0</v>
      </c>
      <c r="J292" s="26">
        <f t="shared" si="77"/>
        <v>0</v>
      </c>
      <c r="K292" s="45">
        <f t="shared" si="78"/>
        <v>0</v>
      </c>
      <c r="L292" s="47">
        <f t="shared" si="79"/>
        <v>0</v>
      </c>
      <c r="M292" s="26">
        <f t="shared" si="79"/>
        <v>0</v>
      </c>
      <c r="N292" s="47">
        <f t="shared" si="79"/>
        <v>0</v>
      </c>
      <c r="O292" s="48">
        <f>VLOOKUP($A292,'[1]11.1.2022 for 2023-24 stop gap'!$A$3:$K$424,11,FALSE)</f>
        <v>0</v>
      </c>
      <c r="P292" s="47">
        <f t="shared" si="80"/>
        <v>0</v>
      </c>
      <c r="Q292" s="26">
        <f t="shared" si="81"/>
        <v>0</v>
      </c>
      <c r="R292" s="45">
        <f t="shared" si="82"/>
        <v>0</v>
      </c>
      <c r="S292" s="26">
        <f t="shared" si="83"/>
        <v>0</v>
      </c>
      <c r="T292" s="43">
        <f t="shared" si="84"/>
        <v>0</v>
      </c>
      <c r="U292" s="43">
        <f t="shared" si="85"/>
        <v>0</v>
      </c>
      <c r="V292" s="43">
        <f t="shared" si="86"/>
        <v>0</v>
      </c>
      <c r="W292" s="43">
        <f t="shared" si="87"/>
        <v>0</v>
      </c>
      <c r="X292" s="26">
        <f t="shared" si="88"/>
        <v>0</v>
      </c>
      <c r="Y292" s="26">
        <f t="shared" si="89"/>
        <v>0</v>
      </c>
    </row>
    <row r="293" spans="1:25" x14ac:dyDescent="0.35">
      <c r="A293" s="23">
        <v>4459</v>
      </c>
      <c r="B293" s="44" t="s">
        <v>130</v>
      </c>
      <c r="C293" s="45">
        <f>VLOOKUP(A293,[1]Membership!$A$3:$BE$524,57,FALSE)</f>
        <v>270</v>
      </c>
      <c r="D293" s="46">
        <f>VLOOKUP(A293,'[1]Geo Area'!$B$1:$G$422,6,FALSE)</f>
        <v>82.849912377806405</v>
      </c>
      <c r="E293" s="46">
        <f t="shared" si="72"/>
        <v>3.2589050760701448</v>
      </c>
      <c r="F293" s="47">
        <f t="shared" si="74"/>
        <v>1</v>
      </c>
      <c r="G293" s="26">
        <f t="shared" si="75"/>
        <v>108000</v>
      </c>
      <c r="H293" s="45">
        <f t="shared" si="73"/>
        <v>270</v>
      </c>
      <c r="I293" s="47">
        <f t="shared" si="76"/>
        <v>0</v>
      </c>
      <c r="J293" s="26">
        <f t="shared" si="77"/>
        <v>0</v>
      </c>
      <c r="K293" s="45">
        <f t="shared" si="78"/>
        <v>0</v>
      </c>
      <c r="L293" s="47">
        <f t="shared" si="79"/>
        <v>1</v>
      </c>
      <c r="M293" s="26">
        <f t="shared" si="79"/>
        <v>108000</v>
      </c>
      <c r="N293" s="47">
        <f t="shared" si="79"/>
        <v>270</v>
      </c>
      <c r="O293" s="48">
        <f>VLOOKUP($A293,'[1]11.1.2022 for 2023-24 stop gap'!$A$3:$K$424,11,FALSE)</f>
        <v>0</v>
      </c>
      <c r="P293" s="47">
        <f t="shared" si="80"/>
        <v>0</v>
      </c>
      <c r="Q293" s="26">
        <f t="shared" si="81"/>
        <v>0</v>
      </c>
      <c r="R293" s="45">
        <f t="shared" si="82"/>
        <v>0</v>
      </c>
      <c r="S293" s="26">
        <f t="shared" si="83"/>
        <v>108000</v>
      </c>
      <c r="T293" s="43">
        <f t="shared" si="84"/>
        <v>107927</v>
      </c>
      <c r="U293" s="43">
        <f t="shared" si="85"/>
        <v>107927</v>
      </c>
      <c r="V293" s="43">
        <f t="shared" si="86"/>
        <v>102531</v>
      </c>
      <c r="W293" s="43">
        <f t="shared" si="87"/>
        <v>5396</v>
      </c>
      <c r="X293" s="26">
        <f t="shared" si="88"/>
        <v>107927</v>
      </c>
      <c r="Y293" s="26">
        <f t="shared" si="89"/>
        <v>0</v>
      </c>
    </row>
    <row r="294" spans="1:25" x14ac:dyDescent="0.35">
      <c r="A294" s="23">
        <v>4473</v>
      </c>
      <c r="B294" s="44" t="s">
        <v>442</v>
      </c>
      <c r="C294" s="45">
        <f>VLOOKUP(A294,[1]Membership!$A$3:$BE$524,57,FALSE)</f>
        <v>2130</v>
      </c>
      <c r="D294" s="46">
        <f>VLOOKUP(A294,'[1]Geo Area'!$B$1:$G$422,6,FALSE)</f>
        <v>125.651221646512</v>
      </c>
      <c r="E294" s="46">
        <f t="shared" si="72"/>
        <v>16.951685563330354</v>
      </c>
      <c r="F294" s="47">
        <f t="shared" si="74"/>
        <v>0</v>
      </c>
      <c r="G294" s="26">
        <f t="shared" si="75"/>
        <v>0</v>
      </c>
      <c r="H294" s="45">
        <f t="shared" si="73"/>
        <v>0</v>
      </c>
      <c r="I294" s="47">
        <f t="shared" si="76"/>
        <v>0</v>
      </c>
      <c r="J294" s="26">
        <f t="shared" si="77"/>
        <v>0</v>
      </c>
      <c r="K294" s="45">
        <f t="shared" si="78"/>
        <v>0</v>
      </c>
      <c r="L294" s="47">
        <f t="shared" si="79"/>
        <v>0</v>
      </c>
      <c r="M294" s="26">
        <f t="shared" si="79"/>
        <v>0</v>
      </c>
      <c r="N294" s="47">
        <f t="shared" si="79"/>
        <v>0</v>
      </c>
      <c r="O294" s="48">
        <f>VLOOKUP($A294,'[1]11.1.2022 for 2023-24 stop gap'!$A$3:$K$424,11,FALSE)</f>
        <v>0</v>
      </c>
      <c r="P294" s="47">
        <f t="shared" si="80"/>
        <v>0</v>
      </c>
      <c r="Q294" s="26">
        <f t="shared" si="81"/>
        <v>0</v>
      </c>
      <c r="R294" s="45">
        <f t="shared" si="82"/>
        <v>0</v>
      </c>
      <c r="S294" s="26">
        <f t="shared" si="83"/>
        <v>0</v>
      </c>
      <c r="T294" s="43">
        <f t="shared" si="84"/>
        <v>0</v>
      </c>
      <c r="U294" s="43">
        <f t="shared" si="85"/>
        <v>0</v>
      </c>
      <c r="V294" s="43">
        <f t="shared" si="86"/>
        <v>0</v>
      </c>
      <c r="W294" s="43">
        <f t="shared" si="87"/>
        <v>0</v>
      </c>
      <c r="X294" s="26">
        <f t="shared" si="88"/>
        <v>0</v>
      </c>
      <c r="Y294" s="26">
        <f t="shared" si="89"/>
        <v>0</v>
      </c>
    </row>
    <row r="295" spans="1:25" x14ac:dyDescent="0.35">
      <c r="A295" s="23">
        <v>4501</v>
      </c>
      <c r="B295" s="44" t="s">
        <v>323</v>
      </c>
      <c r="C295" s="45">
        <f>VLOOKUP(A295,[1]Membership!$A$3:$BE$524,57,FALSE)</f>
        <v>2075</v>
      </c>
      <c r="D295" s="46">
        <f>VLOOKUP(A295,'[1]Geo Area'!$B$1:$G$422,6,FALSE)</f>
        <v>210.92254127478199</v>
      </c>
      <c r="E295" s="46">
        <f t="shared" si="72"/>
        <v>9.8377346843017968</v>
      </c>
      <c r="F295" s="47">
        <f t="shared" si="74"/>
        <v>0</v>
      </c>
      <c r="G295" s="26">
        <f t="shared" si="75"/>
        <v>0</v>
      </c>
      <c r="H295" s="45">
        <f t="shared" si="73"/>
        <v>0</v>
      </c>
      <c r="I295" s="47">
        <f t="shared" si="76"/>
        <v>0</v>
      </c>
      <c r="J295" s="26">
        <f t="shared" si="77"/>
        <v>0</v>
      </c>
      <c r="K295" s="45">
        <f t="shared" si="78"/>
        <v>0</v>
      </c>
      <c r="L295" s="47">
        <f t="shared" si="79"/>
        <v>0</v>
      </c>
      <c r="M295" s="26">
        <f t="shared" si="79"/>
        <v>0</v>
      </c>
      <c r="N295" s="47">
        <f t="shared" si="79"/>
        <v>0</v>
      </c>
      <c r="O295" s="48">
        <f>VLOOKUP($A295,'[1]11.1.2022 for 2023-24 stop gap'!$A$3:$K$424,11,FALSE)</f>
        <v>0</v>
      </c>
      <c r="P295" s="47">
        <f t="shared" si="80"/>
        <v>0</v>
      </c>
      <c r="Q295" s="26">
        <f t="shared" si="81"/>
        <v>0</v>
      </c>
      <c r="R295" s="45">
        <f t="shared" si="82"/>
        <v>0</v>
      </c>
      <c r="S295" s="26">
        <f t="shared" si="83"/>
        <v>0</v>
      </c>
      <c r="T295" s="43">
        <f t="shared" si="84"/>
        <v>0</v>
      </c>
      <c r="U295" s="43">
        <f t="shared" si="85"/>
        <v>0</v>
      </c>
      <c r="V295" s="43">
        <f t="shared" si="86"/>
        <v>0</v>
      </c>
      <c r="W295" s="43">
        <f t="shared" si="87"/>
        <v>0</v>
      </c>
      <c r="X295" s="26">
        <f t="shared" si="88"/>
        <v>0</v>
      </c>
      <c r="Y295" s="26">
        <f t="shared" si="89"/>
        <v>0</v>
      </c>
    </row>
    <row r="296" spans="1:25" x14ac:dyDescent="0.35">
      <c r="A296" s="23">
        <v>4508</v>
      </c>
      <c r="B296" s="44" t="s">
        <v>131</v>
      </c>
      <c r="C296" s="45">
        <f>VLOOKUP(A296,[1]Membership!$A$3:$BE$524,57,FALSE)</f>
        <v>416</v>
      </c>
      <c r="D296" s="46">
        <f>VLOOKUP(A296,'[1]Geo Area'!$B$1:$G$422,6,FALSE)</f>
        <v>60.940404376872003</v>
      </c>
      <c r="E296" s="46">
        <f t="shared" si="72"/>
        <v>6.8263413125279424</v>
      </c>
      <c r="F296" s="47">
        <f t="shared" si="74"/>
        <v>1</v>
      </c>
      <c r="G296" s="26">
        <f t="shared" si="75"/>
        <v>166400</v>
      </c>
      <c r="H296" s="45">
        <f t="shared" si="73"/>
        <v>416</v>
      </c>
      <c r="I296" s="47">
        <f t="shared" si="76"/>
        <v>0</v>
      </c>
      <c r="J296" s="26">
        <f t="shared" si="77"/>
        <v>0</v>
      </c>
      <c r="K296" s="45">
        <f t="shared" si="78"/>
        <v>0</v>
      </c>
      <c r="L296" s="47">
        <f t="shared" si="79"/>
        <v>1</v>
      </c>
      <c r="M296" s="26">
        <f t="shared" si="79"/>
        <v>166400</v>
      </c>
      <c r="N296" s="47">
        <f t="shared" si="79"/>
        <v>416</v>
      </c>
      <c r="O296" s="48">
        <f>VLOOKUP($A296,'[1]11.1.2022 for 2023-24 stop gap'!$A$3:$K$424,11,FALSE)</f>
        <v>0</v>
      </c>
      <c r="P296" s="47">
        <f t="shared" si="80"/>
        <v>0</v>
      </c>
      <c r="Q296" s="26">
        <f t="shared" si="81"/>
        <v>0</v>
      </c>
      <c r="R296" s="45">
        <f t="shared" si="82"/>
        <v>0</v>
      </c>
      <c r="S296" s="26">
        <f t="shared" si="83"/>
        <v>166400</v>
      </c>
      <c r="T296" s="43">
        <f t="shared" si="84"/>
        <v>166287</v>
      </c>
      <c r="U296" s="43">
        <f t="shared" si="85"/>
        <v>166287</v>
      </c>
      <c r="V296" s="43">
        <f t="shared" si="86"/>
        <v>157973</v>
      </c>
      <c r="W296" s="43">
        <f t="shared" si="87"/>
        <v>8314</v>
      </c>
      <c r="X296" s="26">
        <f t="shared" si="88"/>
        <v>166287</v>
      </c>
      <c r="Y296" s="26">
        <f t="shared" si="89"/>
        <v>0</v>
      </c>
    </row>
    <row r="297" spans="1:25" x14ac:dyDescent="0.35">
      <c r="A297" s="23">
        <v>4515</v>
      </c>
      <c r="B297" s="44" t="s">
        <v>443</v>
      </c>
      <c r="C297" s="45">
        <f>VLOOKUP(A297,[1]Membership!$A$3:$BE$524,57,FALSE)</f>
        <v>2559</v>
      </c>
      <c r="D297" s="46">
        <f>VLOOKUP(A297,'[1]Geo Area'!$B$1:$G$422,6,FALSE)</f>
        <v>31.121234120700599</v>
      </c>
      <c r="E297" s="46">
        <f t="shared" si="72"/>
        <v>82.226816265549559</v>
      </c>
      <c r="F297" s="47">
        <f t="shared" si="74"/>
        <v>0</v>
      </c>
      <c r="G297" s="26">
        <f t="shared" si="75"/>
        <v>0</v>
      </c>
      <c r="H297" s="45">
        <f t="shared" si="73"/>
        <v>0</v>
      </c>
      <c r="I297" s="47">
        <f t="shared" si="76"/>
        <v>0</v>
      </c>
      <c r="J297" s="26">
        <f t="shared" si="77"/>
        <v>0</v>
      </c>
      <c r="K297" s="45">
        <f t="shared" si="78"/>
        <v>0</v>
      </c>
      <c r="L297" s="47">
        <f t="shared" si="79"/>
        <v>0</v>
      </c>
      <c r="M297" s="26">
        <f t="shared" si="79"/>
        <v>0</v>
      </c>
      <c r="N297" s="47">
        <f t="shared" si="79"/>
        <v>0</v>
      </c>
      <c r="O297" s="48">
        <f>VLOOKUP($A297,'[1]11.1.2022 for 2023-24 stop gap'!$A$3:$K$424,11,FALSE)</f>
        <v>0</v>
      </c>
      <c r="P297" s="47">
        <f t="shared" si="80"/>
        <v>0</v>
      </c>
      <c r="Q297" s="26">
        <f t="shared" si="81"/>
        <v>0</v>
      </c>
      <c r="R297" s="45">
        <f t="shared" si="82"/>
        <v>0</v>
      </c>
      <c r="S297" s="26">
        <f t="shared" si="83"/>
        <v>0</v>
      </c>
      <c r="T297" s="43">
        <f t="shared" si="84"/>
        <v>0</v>
      </c>
      <c r="U297" s="43">
        <f t="shared" si="85"/>
        <v>0</v>
      </c>
      <c r="V297" s="43">
        <f t="shared" si="86"/>
        <v>0</v>
      </c>
      <c r="W297" s="43">
        <f t="shared" si="87"/>
        <v>0</v>
      </c>
      <c r="X297" s="26">
        <f t="shared" si="88"/>
        <v>0</v>
      </c>
      <c r="Y297" s="26">
        <f t="shared" si="89"/>
        <v>0</v>
      </c>
    </row>
    <row r="298" spans="1:25" x14ac:dyDescent="0.35">
      <c r="A298" s="23">
        <v>4522</v>
      </c>
      <c r="B298" s="44" t="s">
        <v>132</v>
      </c>
      <c r="C298" s="45">
        <f>VLOOKUP(A298,[1]Membership!$A$3:$BE$524,57,FALSE)</f>
        <v>211</v>
      </c>
      <c r="D298" s="46">
        <f>VLOOKUP(A298,'[1]Geo Area'!$B$1:$G$422,6,FALSE)</f>
        <v>290.83696784812099</v>
      </c>
      <c r="E298" s="46">
        <f t="shared" si="72"/>
        <v>0.72549236625994207</v>
      </c>
      <c r="F298" s="47">
        <f t="shared" si="74"/>
        <v>1</v>
      </c>
      <c r="G298" s="26">
        <f t="shared" si="75"/>
        <v>84400</v>
      </c>
      <c r="H298" s="45">
        <f t="shared" si="73"/>
        <v>211</v>
      </c>
      <c r="I298" s="47">
        <f t="shared" si="76"/>
        <v>0</v>
      </c>
      <c r="J298" s="26">
        <f t="shared" si="77"/>
        <v>0</v>
      </c>
      <c r="K298" s="45">
        <f t="shared" si="78"/>
        <v>0</v>
      </c>
      <c r="L298" s="47">
        <f t="shared" si="79"/>
        <v>1</v>
      </c>
      <c r="M298" s="26">
        <f t="shared" si="79"/>
        <v>84400</v>
      </c>
      <c r="N298" s="47">
        <f t="shared" si="79"/>
        <v>211</v>
      </c>
      <c r="O298" s="48">
        <f>VLOOKUP($A298,'[1]11.1.2022 for 2023-24 stop gap'!$A$3:$K$424,11,FALSE)</f>
        <v>0</v>
      </c>
      <c r="P298" s="47">
        <f t="shared" si="80"/>
        <v>0</v>
      </c>
      <c r="Q298" s="26">
        <f t="shared" si="81"/>
        <v>0</v>
      </c>
      <c r="R298" s="45">
        <f t="shared" si="82"/>
        <v>0</v>
      </c>
      <c r="S298" s="26">
        <f t="shared" si="83"/>
        <v>84400</v>
      </c>
      <c r="T298" s="43">
        <f t="shared" si="84"/>
        <v>84343</v>
      </c>
      <c r="U298" s="43">
        <f t="shared" si="85"/>
        <v>84343</v>
      </c>
      <c r="V298" s="43">
        <f t="shared" si="86"/>
        <v>80126</v>
      </c>
      <c r="W298" s="43">
        <f t="shared" si="87"/>
        <v>4217</v>
      </c>
      <c r="X298" s="26">
        <f t="shared" si="88"/>
        <v>84343</v>
      </c>
      <c r="Y298" s="26">
        <f t="shared" si="89"/>
        <v>0</v>
      </c>
    </row>
    <row r="299" spans="1:25" x14ac:dyDescent="0.35">
      <c r="A299" s="23">
        <v>4529</v>
      </c>
      <c r="B299" s="44" t="s">
        <v>133</v>
      </c>
      <c r="C299" s="45">
        <f>VLOOKUP(A299,[1]Membership!$A$3:$BE$524,57,FALSE)</f>
        <v>304</v>
      </c>
      <c r="D299" s="46">
        <f>VLOOKUP(A299,'[1]Geo Area'!$B$1:$G$422,6,FALSE)</f>
        <v>64.964773229802702</v>
      </c>
      <c r="E299" s="46">
        <f t="shared" si="72"/>
        <v>4.6794591112424522</v>
      </c>
      <c r="F299" s="47">
        <f t="shared" si="74"/>
        <v>1</v>
      </c>
      <c r="G299" s="26">
        <f t="shared" si="75"/>
        <v>121600</v>
      </c>
      <c r="H299" s="45">
        <f t="shared" si="73"/>
        <v>304</v>
      </c>
      <c r="I299" s="47">
        <f t="shared" si="76"/>
        <v>0</v>
      </c>
      <c r="J299" s="26">
        <f t="shared" si="77"/>
        <v>0</v>
      </c>
      <c r="K299" s="45">
        <f t="shared" si="78"/>
        <v>0</v>
      </c>
      <c r="L299" s="47">
        <f t="shared" si="79"/>
        <v>1</v>
      </c>
      <c r="M299" s="26">
        <f t="shared" si="79"/>
        <v>121600</v>
      </c>
      <c r="N299" s="47">
        <f t="shared" si="79"/>
        <v>304</v>
      </c>
      <c r="O299" s="48">
        <f>VLOOKUP($A299,'[1]11.1.2022 for 2023-24 stop gap'!$A$3:$K$424,11,FALSE)</f>
        <v>0</v>
      </c>
      <c r="P299" s="47">
        <f t="shared" si="80"/>
        <v>0</v>
      </c>
      <c r="Q299" s="26">
        <f t="shared" si="81"/>
        <v>0</v>
      </c>
      <c r="R299" s="45">
        <f t="shared" si="82"/>
        <v>0</v>
      </c>
      <c r="S299" s="26">
        <f t="shared" si="83"/>
        <v>121600</v>
      </c>
      <c r="T299" s="43">
        <f t="shared" si="84"/>
        <v>121517</v>
      </c>
      <c r="U299" s="43">
        <f t="shared" si="85"/>
        <v>121517</v>
      </c>
      <c r="V299" s="43">
        <f t="shared" si="86"/>
        <v>115441</v>
      </c>
      <c r="W299" s="43">
        <f t="shared" si="87"/>
        <v>6076</v>
      </c>
      <c r="X299" s="26">
        <f t="shared" si="88"/>
        <v>121517</v>
      </c>
      <c r="Y299" s="26">
        <f t="shared" si="89"/>
        <v>0</v>
      </c>
    </row>
    <row r="300" spans="1:25" x14ac:dyDescent="0.35">
      <c r="A300" s="23">
        <v>4536</v>
      </c>
      <c r="B300" s="44" t="s">
        <v>324</v>
      </c>
      <c r="C300" s="45">
        <f>VLOOKUP(A300,[1]Membership!$A$3:$BE$524,57,FALSE)</f>
        <v>1020</v>
      </c>
      <c r="D300" s="46">
        <f>VLOOKUP(A300,'[1]Geo Area'!$B$1:$G$422,6,FALSE)</f>
        <v>99.659668023089097</v>
      </c>
      <c r="E300" s="46">
        <f t="shared" si="72"/>
        <v>10.234832407465847</v>
      </c>
      <c r="F300" s="47">
        <f t="shared" si="74"/>
        <v>0</v>
      </c>
      <c r="G300" s="26">
        <f t="shared" si="75"/>
        <v>0</v>
      </c>
      <c r="H300" s="45">
        <f t="shared" si="73"/>
        <v>0</v>
      </c>
      <c r="I300" s="47">
        <f t="shared" si="76"/>
        <v>0</v>
      </c>
      <c r="J300" s="26">
        <f t="shared" si="77"/>
        <v>0</v>
      </c>
      <c r="K300" s="45">
        <f t="shared" si="78"/>
        <v>0</v>
      </c>
      <c r="L300" s="47">
        <f t="shared" si="79"/>
        <v>0</v>
      </c>
      <c r="M300" s="26">
        <f t="shared" si="79"/>
        <v>0</v>
      </c>
      <c r="N300" s="47">
        <f t="shared" si="79"/>
        <v>0</v>
      </c>
      <c r="O300" s="48">
        <f>VLOOKUP($A300,'[1]11.1.2022 for 2023-24 stop gap'!$A$3:$K$424,11,FALSE)</f>
        <v>0</v>
      </c>
      <c r="P300" s="47">
        <f t="shared" si="80"/>
        <v>0</v>
      </c>
      <c r="Q300" s="26">
        <f t="shared" si="81"/>
        <v>0</v>
      </c>
      <c r="R300" s="45">
        <f t="shared" si="82"/>
        <v>0</v>
      </c>
      <c r="S300" s="26">
        <f t="shared" si="83"/>
        <v>0</v>
      </c>
      <c r="T300" s="43">
        <f t="shared" si="84"/>
        <v>0</v>
      </c>
      <c r="U300" s="43">
        <f t="shared" si="85"/>
        <v>0</v>
      </c>
      <c r="V300" s="43">
        <f t="shared" si="86"/>
        <v>0</v>
      </c>
      <c r="W300" s="43">
        <f t="shared" si="87"/>
        <v>0</v>
      </c>
      <c r="X300" s="26">
        <f t="shared" si="88"/>
        <v>0</v>
      </c>
      <c r="Y300" s="26">
        <f t="shared" si="89"/>
        <v>0</v>
      </c>
    </row>
    <row r="301" spans="1:25" x14ac:dyDescent="0.35">
      <c r="A301" s="23">
        <v>4543</v>
      </c>
      <c r="B301" s="44" t="s">
        <v>325</v>
      </c>
      <c r="C301" s="45">
        <f>VLOOKUP(A301,[1]Membership!$A$3:$BE$524,57,FALSE)</f>
        <v>967</v>
      </c>
      <c r="D301" s="46">
        <f>VLOOKUP(A301,'[1]Geo Area'!$B$1:$G$422,6,FALSE)</f>
        <v>90.982421434717907</v>
      </c>
      <c r="E301" s="46">
        <f t="shared" si="72"/>
        <v>10.628426730693752</v>
      </c>
      <c r="F301" s="47">
        <f t="shared" si="74"/>
        <v>0</v>
      </c>
      <c r="G301" s="26">
        <f t="shared" si="75"/>
        <v>0</v>
      </c>
      <c r="H301" s="45">
        <f t="shared" si="73"/>
        <v>0</v>
      </c>
      <c r="I301" s="47">
        <f t="shared" si="76"/>
        <v>0</v>
      </c>
      <c r="J301" s="26">
        <f t="shared" si="77"/>
        <v>0</v>
      </c>
      <c r="K301" s="45">
        <f t="shared" si="78"/>
        <v>0</v>
      </c>
      <c r="L301" s="47">
        <f t="shared" si="79"/>
        <v>0</v>
      </c>
      <c r="M301" s="26">
        <f t="shared" si="79"/>
        <v>0</v>
      </c>
      <c r="N301" s="47">
        <f t="shared" si="79"/>
        <v>0</v>
      </c>
      <c r="O301" s="48">
        <f>VLOOKUP($A301,'[1]11.1.2022 for 2023-24 stop gap'!$A$3:$K$424,11,FALSE)</f>
        <v>0</v>
      </c>
      <c r="P301" s="47">
        <f t="shared" si="80"/>
        <v>0</v>
      </c>
      <c r="Q301" s="26">
        <f t="shared" si="81"/>
        <v>0</v>
      </c>
      <c r="R301" s="45">
        <f t="shared" si="82"/>
        <v>0</v>
      </c>
      <c r="S301" s="26">
        <f t="shared" si="83"/>
        <v>0</v>
      </c>
      <c r="T301" s="43">
        <f t="shared" si="84"/>
        <v>0</v>
      </c>
      <c r="U301" s="43">
        <f t="shared" si="85"/>
        <v>0</v>
      </c>
      <c r="V301" s="43">
        <f t="shared" si="86"/>
        <v>0</v>
      </c>
      <c r="W301" s="43">
        <f t="shared" si="87"/>
        <v>0</v>
      </c>
      <c r="X301" s="26">
        <f t="shared" si="88"/>
        <v>0</v>
      </c>
      <c r="Y301" s="26">
        <f t="shared" si="89"/>
        <v>0</v>
      </c>
    </row>
    <row r="302" spans="1:25" x14ac:dyDescent="0.35">
      <c r="A302" s="23">
        <v>4557</v>
      </c>
      <c r="B302" s="44" t="s">
        <v>444</v>
      </c>
      <c r="C302" s="45">
        <f>VLOOKUP(A302,[1]Membership!$A$3:$BE$524,57,FALSE)</f>
        <v>297</v>
      </c>
      <c r="D302" s="46">
        <f>VLOOKUP(A302,'[1]Geo Area'!$B$1:$G$422,6,FALSE)</f>
        <v>88.635644034285903</v>
      </c>
      <c r="E302" s="46">
        <f t="shared" si="72"/>
        <v>3.3507964345034251</v>
      </c>
      <c r="F302" s="47">
        <f t="shared" si="74"/>
        <v>1</v>
      </c>
      <c r="G302" s="26">
        <f t="shared" si="75"/>
        <v>118800</v>
      </c>
      <c r="H302" s="45">
        <f t="shared" si="73"/>
        <v>297</v>
      </c>
      <c r="I302" s="47">
        <f t="shared" si="76"/>
        <v>0</v>
      </c>
      <c r="J302" s="26">
        <f t="shared" si="77"/>
        <v>0</v>
      </c>
      <c r="K302" s="45">
        <f t="shared" si="78"/>
        <v>0</v>
      </c>
      <c r="L302" s="47">
        <f t="shared" si="79"/>
        <v>1</v>
      </c>
      <c r="M302" s="26">
        <f t="shared" si="79"/>
        <v>118800</v>
      </c>
      <c r="N302" s="47">
        <f t="shared" si="79"/>
        <v>297</v>
      </c>
      <c r="O302" s="48">
        <f>VLOOKUP($A302,'[1]11.1.2022 for 2023-24 stop gap'!$A$3:$K$424,11,FALSE)</f>
        <v>0</v>
      </c>
      <c r="P302" s="47">
        <f t="shared" si="80"/>
        <v>0</v>
      </c>
      <c r="Q302" s="26">
        <f t="shared" si="81"/>
        <v>0</v>
      </c>
      <c r="R302" s="45">
        <f t="shared" si="82"/>
        <v>0</v>
      </c>
      <c r="S302" s="26">
        <f t="shared" si="83"/>
        <v>118800</v>
      </c>
      <c r="T302" s="43">
        <f t="shared" si="84"/>
        <v>118719</v>
      </c>
      <c r="U302" s="43">
        <f t="shared" si="85"/>
        <v>118719</v>
      </c>
      <c r="V302" s="43">
        <f t="shared" si="86"/>
        <v>112783</v>
      </c>
      <c r="W302" s="43">
        <f t="shared" si="87"/>
        <v>5936</v>
      </c>
      <c r="X302" s="26">
        <f t="shared" si="88"/>
        <v>118719</v>
      </c>
      <c r="Y302" s="26">
        <f t="shared" si="89"/>
        <v>0</v>
      </c>
    </row>
    <row r="303" spans="1:25" x14ac:dyDescent="0.35">
      <c r="A303" s="23">
        <v>4571</v>
      </c>
      <c r="B303" s="44" t="s">
        <v>134</v>
      </c>
      <c r="C303" s="45">
        <f>VLOOKUP(A303,[1]Membership!$A$3:$BE$524,57,FALSE)</f>
        <v>410</v>
      </c>
      <c r="D303" s="46">
        <f>VLOOKUP(A303,'[1]Geo Area'!$B$1:$G$422,6,FALSE)</f>
        <v>418.53116746042502</v>
      </c>
      <c r="E303" s="46">
        <f t="shared" si="72"/>
        <v>0.97961641061957061</v>
      </c>
      <c r="F303" s="47">
        <f t="shared" si="74"/>
        <v>1</v>
      </c>
      <c r="G303" s="26">
        <f t="shared" si="75"/>
        <v>164000</v>
      </c>
      <c r="H303" s="45">
        <f t="shared" si="73"/>
        <v>410</v>
      </c>
      <c r="I303" s="47">
        <f t="shared" si="76"/>
        <v>0</v>
      </c>
      <c r="J303" s="26">
        <f t="shared" si="77"/>
        <v>0</v>
      </c>
      <c r="K303" s="45">
        <f t="shared" si="78"/>
        <v>0</v>
      </c>
      <c r="L303" s="47">
        <f t="shared" si="79"/>
        <v>1</v>
      </c>
      <c r="M303" s="26">
        <f t="shared" si="79"/>
        <v>164000</v>
      </c>
      <c r="N303" s="47">
        <f t="shared" si="79"/>
        <v>410</v>
      </c>
      <c r="O303" s="48">
        <f>VLOOKUP($A303,'[1]11.1.2022 for 2023-24 stop gap'!$A$3:$K$424,11,FALSE)</f>
        <v>0</v>
      </c>
      <c r="P303" s="47">
        <f t="shared" si="80"/>
        <v>0</v>
      </c>
      <c r="Q303" s="26">
        <f t="shared" si="81"/>
        <v>0</v>
      </c>
      <c r="R303" s="45">
        <f t="shared" si="82"/>
        <v>0</v>
      </c>
      <c r="S303" s="26">
        <f t="shared" si="83"/>
        <v>164000</v>
      </c>
      <c r="T303" s="43">
        <f t="shared" si="84"/>
        <v>163889</v>
      </c>
      <c r="U303" s="43">
        <f t="shared" si="85"/>
        <v>163889</v>
      </c>
      <c r="V303" s="43">
        <f t="shared" si="86"/>
        <v>155695</v>
      </c>
      <c r="W303" s="43">
        <f t="shared" si="87"/>
        <v>8194</v>
      </c>
      <c r="X303" s="26">
        <f t="shared" si="88"/>
        <v>163889</v>
      </c>
      <c r="Y303" s="26">
        <f t="shared" si="89"/>
        <v>0</v>
      </c>
    </row>
    <row r="304" spans="1:25" x14ac:dyDescent="0.35">
      <c r="A304" s="23">
        <v>4578</v>
      </c>
      <c r="B304" s="44" t="s">
        <v>326</v>
      </c>
      <c r="C304" s="45">
        <f>VLOOKUP(A304,[1]Membership!$A$3:$BE$524,57,FALSE)</f>
        <v>1359</v>
      </c>
      <c r="D304" s="46">
        <f>VLOOKUP(A304,'[1]Geo Area'!$B$1:$G$422,6,FALSE)</f>
        <v>73.010726856446595</v>
      </c>
      <c r="E304" s="46">
        <f t="shared" si="72"/>
        <v>18.613703198326739</v>
      </c>
      <c r="F304" s="47">
        <f t="shared" si="74"/>
        <v>0</v>
      </c>
      <c r="G304" s="26">
        <f t="shared" si="75"/>
        <v>0</v>
      </c>
      <c r="H304" s="45">
        <f t="shared" si="73"/>
        <v>0</v>
      </c>
      <c r="I304" s="47">
        <f t="shared" si="76"/>
        <v>0</v>
      </c>
      <c r="J304" s="26">
        <f t="shared" si="77"/>
        <v>0</v>
      </c>
      <c r="K304" s="45">
        <f t="shared" si="78"/>
        <v>0</v>
      </c>
      <c r="L304" s="47">
        <f t="shared" si="79"/>
        <v>0</v>
      </c>
      <c r="M304" s="26">
        <f t="shared" si="79"/>
        <v>0</v>
      </c>
      <c r="N304" s="47">
        <f t="shared" si="79"/>
        <v>0</v>
      </c>
      <c r="O304" s="48">
        <f>VLOOKUP($A304,'[1]11.1.2022 for 2023-24 stop gap'!$A$3:$K$424,11,FALSE)</f>
        <v>0</v>
      </c>
      <c r="P304" s="47">
        <f t="shared" si="80"/>
        <v>0</v>
      </c>
      <c r="Q304" s="26">
        <f t="shared" si="81"/>
        <v>0</v>
      </c>
      <c r="R304" s="45">
        <f t="shared" si="82"/>
        <v>0</v>
      </c>
      <c r="S304" s="26">
        <f t="shared" si="83"/>
        <v>0</v>
      </c>
      <c r="T304" s="43">
        <f t="shared" si="84"/>
        <v>0</v>
      </c>
      <c r="U304" s="43">
        <f t="shared" si="85"/>
        <v>0</v>
      </c>
      <c r="V304" s="43">
        <f t="shared" si="86"/>
        <v>0</v>
      </c>
      <c r="W304" s="43">
        <f t="shared" si="87"/>
        <v>0</v>
      </c>
      <c r="X304" s="26">
        <f t="shared" si="88"/>
        <v>0</v>
      </c>
      <c r="Y304" s="26">
        <f t="shared" si="89"/>
        <v>0</v>
      </c>
    </row>
    <row r="305" spans="1:25" x14ac:dyDescent="0.35">
      <c r="A305" s="23">
        <v>4606</v>
      </c>
      <c r="B305" s="44" t="s">
        <v>135</v>
      </c>
      <c r="C305" s="45">
        <f>VLOOKUP(A305,[1]Membership!$A$3:$BE$524,57,FALSE)</f>
        <v>365</v>
      </c>
      <c r="D305" s="46">
        <f>VLOOKUP(A305,'[1]Geo Area'!$B$1:$G$422,6,FALSE)</f>
        <v>90.600211999622502</v>
      </c>
      <c r="E305" s="46">
        <f t="shared" si="72"/>
        <v>4.0286881448083234</v>
      </c>
      <c r="F305" s="47">
        <f t="shared" si="74"/>
        <v>1</v>
      </c>
      <c r="G305" s="26">
        <f t="shared" si="75"/>
        <v>146000</v>
      </c>
      <c r="H305" s="45">
        <f t="shared" si="73"/>
        <v>365</v>
      </c>
      <c r="I305" s="47">
        <f t="shared" si="76"/>
        <v>0</v>
      </c>
      <c r="J305" s="26">
        <f t="shared" si="77"/>
        <v>0</v>
      </c>
      <c r="K305" s="45">
        <f t="shared" si="78"/>
        <v>0</v>
      </c>
      <c r="L305" s="47">
        <f t="shared" si="79"/>
        <v>1</v>
      </c>
      <c r="M305" s="26">
        <f t="shared" si="79"/>
        <v>146000</v>
      </c>
      <c r="N305" s="47">
        <f t="shared" si="79"/>
        <v>365</v>
      </c>
      <c r="O305" s="48">
        <f>VLOOKUP($A305,'[1]11.1.2022 for 2023-24 stop gap'!$A$3:$K$424,11,FALSE)</f>
        <v>0</v>
      </c>
      <c r="P305" s="47">
        <f t="shared" si="80"/>
        <v>0</v>
      </c>
      <c r="Q305" s="26">
        <f t="shared" si="81"/>
        <v>0</v>
      </c>
      <c r="R305" s="45">
        <f t="shared" si="82"/>
        <v>0</v>
      </c>
      <c r="S305" s="26">
        <f t="shared" si="83"/>
        <v>146000</v>
      </c>
      <c r="T305" s="43">
        <f t="shared" si="84"/>
        <v>145901</v>
      </c>
      <c r="U305" s="43">
        <f t="shared" si="85"/>
        <v>145901</v>
      </c>
      <c r="V305" s="43">
        <f t="shared" si="86"/>
        <v>138606</v>
      </c>
      <c r="W305" s="43">
        <f t="shared" si="87"/>
        <v>7295</v>
      </c>
      <c r="X305" s="26">
        <f t="shared" si="88"/>
        <v>145901</v>
      </c>
      <c r="Y305" s="26">
        <f t="shared" si="89"/>
        <v>0</v>
      </c>
    </row>
    <row r="306" spans="1:25" x14ac:dyDescent="0.35">
      <c r="A306" s="23">
        <v>4613</v>
      </c>
      <c r="B306" s="44" t="s">
        <v>327</v>
      </c>
      <c r="C306" s="45">
        <f>VLOOKUP(A306,[1]Membership!$A$3:$BE$524,57,FALSE)</f>
        <v>4005</v>
      </c>
      <c r="D306" s="46">
        <f>VLOOKUP(A306,'[1]Geo Area'!$B$1:$G$422,6,FALSE)</f>
        <v>183.95319788435199</v>
      </c>
      <c r="E306" s="46">
        <f t="shared" si="72"/>
        <v>21.771842218898907</v>
      </c>
      <c r="F306" s="47">
        <f t="shared" si="74"/>
        <v>0</v>
      </c>
      <c r="G306" s="26">
        <f t="shared" si="75"/>
        <v>0</v>
      </c>
      <c r="H306" s="45">
        <f t="shared" si="73"/>
        <v>0</v>
      </c>
      <c r="I306" s="47">
        <f t="shared" si="76"/>
        <v>0</v>
      </c>
      <c r="J306" s="26">
        <f t="shared" si="77"/>
        <v>0</v>
      </c>
      <c r="K306" s="45">
        <f t="shared" si="78"/>
        <v>0</v>
      </c>
      <c r="L306" s="47">
        <f t="shared" si="79"/>
        <v>0</v>
      </c>
      <c r="M306" s="26">
        <f t="shared" si="79"/>
        <v>0</v>
      </c>
      <c r="N306" s="47">
        <f t="shared" si="79"/>
        <v>0</v>
      </c>
      <c r="O306" s="48">
        <f>VLOOKUP($A306,'[1]11.1.2022 for 2023-24 stop gap'!$A$3:$K$424,11,FALSE)</f>
        <v>0</v>
      </c>
      <c r="P306" s="47">
        <f t="shared" si="80"/>
        <v>0</v>
      </c>
      <c r="Q306" s="26">
        <f t="shared" si="81"/>
        <v>0</v>
      </c>
      <c r="R306" s="45">
        <f t="shared" si="82"/>
        <v>0</v>
      </c>
      <c r="S306" s="26">
        <f t="shared" si="83"/>
        <v>0</v>
      </c>
      <c r="T306" s="43">
        <f t="shared" si="84"/>
        <v>0</v>
      </c>
      <c r="U306" s="43">
        <f t="shared" si="85"/>
        <v>0</v>
      </c>
      <c r="V306" s="43">
        <f t="shared" si="86"/>
        <v>0</v>
      </c>
      <c r="W306" s="43">
        <f t="shared" si="87"/>
        <v>0</v>
      </c>
      <c r="X306" s="26">
        <f t="shared" si="88"/>
        <v>0</v>
      </c>
      <c r="Y306" s="26">
        <f t="shared" si="89"/>
        <v>0</v>
      </c>
    </row>
    <row r="307" spans="1:25" x14ac:dyDescent="0.35">
      <c r="A307" s="23">
        <v>4620</v>
      </c>
      <c r="B307" s="44" t="s">
        <v>445</v>
      </c>
      <c r="C307" s="45">
        <f>VLOOKUP(A307,[1]Membership!$A$3:$BE$524,57,FALSE)</f>
        <v>17730</v>
      </c>
      <c r="D307" s="46">
        <f>VLOOKUP(A307,'[1]Geo Area'!$B$1:$G$422,6,FALSE)</f>
        <v>100.98033717922</v>
      </c>
      <c r="E307" s="46">
        <f t="shared" si="72"/>
        <v>175.5787363685742</v>
      </c>
      <c r="F307" s="47">
        <f t="shared" si="74"/>
        <v>0</v>
      </c>
      <c r="G307" s="26">
        <f t="shared" si="75"/>
        <v>0</v>
      </c>
      <c r="H307" s="45">
        <f t="shared" si="73"/>
        <v>0</v>
      </c>
      <c r="I307" s="47">
        <f t="shared" si="76"/>
        <v>0</v>
      </c>
      <c r="J307" s="26">
        <f t="shared" si="77"/>
        <v>0</v>
      </c>
      <c r="K307" s="45">
        <f t="shared" si="78"/>
        <v>0</v>
      </c>
      <c r="L307" s="47">
        <f t="shared" si="79"/>
        <v>0</v>
      </c>
      <c r="M307" s="26">
        <f t="shared" si="79"/>
        <v>0</v>
      </c>
      <c r="N307" s="47">
        <f t="shared" si="79"/>
        <v>0</v>
      </c>
      <c r="O307" s="48">
        <f>VLOOKUP($A307,'[1]11.1.2022 for 2023-24 stop gap'!$A$3:$K$424,11,FALSE)</f>
        <v>0</v>
      </c>
      <c r="P307" s="47">
        <f t="shared" si="80"/>
        <v>0</v>
      </c>
      <c r="Q307" s="26">
        <f t="shared" si="81"/>
        <v>0</v>
      </c>
      <c r="R307" s="45">
        <f t="shared" si="82"/>
        <v>0</v>
      </c>
      <c r="S307" s="26">
        <f t="shared" si="83"/>
        <v>0</v>
      </c>
      <c r="T307" s="43">
        <f t="shared" si="84"/>
        <v>0</v>
      </c>
      <c r="U307" s="43">
        <f t="shared" si="85"/>
        <v>0</v>
      </c>
      <c r="V307" s="43">
        <f t="shared" si="86"/>
        <v>0</v>
      </c>
      <c r="W307" s="43">
        <f t="shared" si="87"/>
        <v>0</v>
      </c>
      <c r="X307" s="26">
        <f t="shared" si="88"/>
        <v>0</v>
      </c>
      <c r="Y307" s="26">
        <f t="shared" si="89"/>
        <v>0</v>
      </c>
    </row>
    <row r="308" spans="1:25" x14ac:dyDescent="0.35">
      <c r="A308" s="23">
        <v>4627</v>
      </c>
      <c r="B308" s="44" t="s">
        <v>328</v>
      </c>
      <c r="C308" s="45">
        <f>VLOOKUP(A308,[1]Membership!$A$3:$BE$524,57,FALSE)</f>
        <v>588</v>
      </c>
      <c r="D308" s="46">
        <f>VLOOKUP(A308,'[1]Geo Area'!$B$1:$G$422,6,FALSE)</f>
        <v>17.403535998889001</v>
      </c>
      <c r="E308" s="46">
        <f t="shared" si="72"/>
        <v>33.786237465624026</v>
      </c>
      <c r="F308" s="47">
        <f t="shared" si="74"/>
        <v>0</v>
      </c>
      <c r="G308" s="26">
        <f t="shared" si="75"/>
        <v>0</v>
      </c>
      <c r="H308" s="45">
        <f t="shared" si="73"/>
        <v>0</v>
      </c>
      <c r="I308" s="47">
        <f t="shared" si="76"/>
        <v>0</v>
      </c>
      <c r="J308" s="26">
        <f t="shared" si="77"/>
        <v>0</v>
      </c>
      <c r="K308" s="45">
        <f t="shared" si="78"/>
        <v>0</v>
      </c>
      <c r="L308" s="47">
        <f t="shared" si="79"/>
        <v>0</v>
      </c>
      <c r="M308" s="26">
        <f t="shared" si="79"/>
        <v>0</v>
      </c>
      <c r="N308" s="47">
        <f t="shared" si="79"/>
        <v>0</v>
      </c>
      <c r="O308" s="48">
        <f>VLOOKUP($A308,'[1]11.1.2022 for 2023-24 stop gap'!$A$3:$K$424,11,FALSE)</f>
        <v>0</v>
      </c>
      <c r="P308" s="47">
        <f t="shared" si="80"/>
        <v>0</v>
      </c>
      <c r="Q308" s="26">
        <f t="shared" si="81"/>
        <v>0</v>
      </c>
      <c r="R308" s="45">
        <f t="shared" si="82"/>
        <v>0</v>
      </c>
      <c r="S308" s="26">
        <f t="shared" si="83"/>
        <v>0</v>
      </c>
      <c r="T308" s="43">
        <f t="shared" si="84"/>
        <v>0</v>
      </c>
      <c r="U308" s="43">
        <f t="shared" si="85"/>
        <v>0</v>
      </c>
      <c r="V308" s="43">
        <f t="shared" si="86"/>
        <v>0</v>
      </c>
      <c r="W308" s="43">
        <f t="shared" si="87"/>
        <v>0</v>
      </c>
      <c r="X308" s="26">
        <f t="shared" si="88"/>
        <v>0</v>
      </c>
      <c r="Y308" s="26">
        <f t="shared" si="89"/>
        <v>0</v>
      </c>
    </row>
    <row r="309" spans="1:25" x14ac:dyDescent="0.35">
      <c r="A309" s="23">
        <v>4634</v>
      </c>
      <c r="B309" s="44" t="s">
        <v>136</v>
      </c>
      <c r="C309" s="45">
        <f>VLOOKUP(A309,[1]Membership!$A$3:$BE$524,57,FALSE)</f>
        <v>487</v>
      </c>
      <c r="D309" s="46">
        <f>VLOOKUP(A309,'[1]Geo Area'!$B$1:$G$422,6,FALSE)</f>
        <v>60.136054307899997</v>
      </c>
      <c r="E309" s="46">
        <f t="shared" si="72"/>
        <v>8.0983031827550978</v>
      </c>
      <c r="F309" s="47">
        <f t="shared" si="74"/>
        <v>1</v>
      </c>
      <c r="G309" s="26">
        <f t="shared" si="75"/>
        <v>194800</v>
      </c>
      <c r="H309" s="45">
        <f t="shared" si="73"/>
        <v>487</v>
      </c>
      <c r="I309" s="47">
        <f t="shared" si="76"/>
        <v>0</v>
      </c>
      <c r="J309" s="26">
        <f t="shared" si="77"/>
        <v>0</v>
      </c>
      <c r="K309" s="45">
        <f t="shared" si="78"/>
        <v>0</v>
      </c>
      <c r="L309" s="47">
        <f t="shared" si="79"/>
        <v>1</v>
      </c>
      <c r="M309" s="26">
        <f t="shared" si="79"/>
        <v>194800</v>
      </c>
      <c r="N309" s="47">
        <f t="shared" si="79"/>
        <v>487</v>
      </c>
      <c r="O309" s="48">
        <f>VLOOKUP($A309,'[1]11.1.2022 for 2023-24 stop gap'!$A$3:$K$424,11,FALSE)</f>
        <v>0</v>
      </c>
      <c r="P309" s="47">
        <f t="shared" si="80"/>
        <v>0</v>
      </c>
      <c r="Q309" s="26">
        <f t="shared" si="81"/>
        <v>0</v>
      </c>
      <c r="R309" s="45">
        <f t="shared" si="82"/>
        <v>0</v>
      </c>
      <c r="S309" s="26">
        <f t="shared" si="83"/>
        <v>194800</v>
      </c>
      <c r="T309" s="43">
        <f t="shared" si="84"/>
        <v>194668</v>
      </c>
      <c r="U309" s="43">
        <f t="shared" si="85"/>
        <v>194668</v>
      </c>
      <c r="V309" s="43">
        <f t="shared" si="86"/>
        <v>184935</v>
      </c>
      <c r="W309" s="43">
        <f t="shared" si="87"/>
        <v>9733</v>
      </c>
      <c r="X309" s="26">
        <f t="shared" si="88"/>
        <v>194668</v>
      </c>
      <c r="Y309" s="26">
        <f t="shared" si="89"/>
        <v>0</v>
      </c>
    </row>
    <row r="310" spans="1:25" x14ac:dyDescent="0.35">
      <c r="A310" s="23">
        <v>4641</v>
      </c>
      <c r="B310" s="44" t="s">
        <v>137</v>
      </c>
      <c r="C310" s="45">
        <f>VLOOKUP(A310,[1]Membership!$A$3:$BE$524,57,FALSE)</f>
        <v>753</v>
      </c>
      <c r="D310" s="46">
        <f>VLOOKUP(A310,'[1]Geo Area'!$B$1:$G$422,6,FALSE)</f>
        <v>91.431961622976999</v>
      </c>
      <c r="E310" s="46">
        <f t="shared" si="72"/>
        <v>8.2356321206912604</v>
      </c>
      <c r="F310" s="47">
        <f t="shared" si="74"/>
        <v>0</v>
      </c>
      <c r="G310" s="26">
        <f t="shared" si="75"/>
        <v>0</v>
      </c>
      <c r="H310" s="45">
        <f t="shared" si="73"/>
        <v>0</v>
      </c>
      <c r="I310" s="47">
        <f t="shared" si="76"/>
        <v>1</v>
      </c>
      <c r="J310" s="26">
        <f t="shared" si="77"/>
        <v>75300</v>
      </c>
      <c r="K310" s="45">
        <f t="shared" si="78"/>
        <v>753</v>
      </c>
      <c r="L310" s="47">
        <f t="shared" si="79"/>
        <v>1</v>
      </c>
      <c r="M310" s="26">
        <f t="shared" si="79"/>
        <v>75300</v>
      </c>
      <c r="N310" s="47">
        <f t="shared" si="79"/>
        <v>753</v>
      </c>
      <c r="O310" s="48">
        <f>VLOOKUP($A310,'[1]11.1.2022 for 2023-24 stop gap'!$A$3:$K$424,11,FALSE)</f>
        <v>77000</v>
      </c>
      <c r="P310" s="47">
        <f t="shared" si="80"/>
        <v>0</v>
      </c>
      <c r="Q310" s="26">
        <f t="shared" si="81"/>
        <v>0</v>
      </c>
      <c r="R310" s="45">
        <f t="shared" si="82"/>
        <v>0</v>
      </c>
      <c r="S310" s="26">
        <f t="shared" si="83"/>
        <v>75300</v>
      </c>
      <c r="T310" s="43">
        <f t="shared" si="84"/>
        <v>75249</v>
      </c>
      <c r="U310" s="43">
        <f t="shared" si="85"/>
        <v>75249</v>
      </c>
      <c r="V310" s="43">
        <f t="shared" si="86"/>
        <v>71487</v>
      </c>
      <c r="W310" s="43">
        <f t="shared" si="87"/>
        <v>3762</v>
      </c>
      <c r="X310" s="26">
        <f t="shared" si="88"/>
        <v>75249</v>
      </c>
      <c r="Y310" s="26">
        <f t="shared" si="89"/>
        <v>0</v>
      </c>
    </row>
    <row r="311" spans="1:25" x14ac:dyDescent="0.35">
      <c r="A311" s="23">
        <v>4686</v>
      </c>
      <c r="B311" s="44" t="s">
        <v>329</v>
      </c>
      <c r="C311" s="45">
        <f>VLOOKUP(A311,[1]Membership!$A$3:$BE$524,57,FALSE)</f>
        <v>322</v>
      </c>
      <c r="D311" s="46">
        <f>VLOOKUP(A311,'[1]Geo Area'!$B$1:$G$422,6,FALSE)</f>
        <v>30.960968950843</v>
      </c>
      <c r="E311" s="46">
        <f t="shared" si="72"/>
        <v>10.400191302515182</v>
      </c>
      <c r="F311" s="47">
        <f t="shared" si="74"/>
        <v>0</v>
      </c>
      <c r="G311" s="26">
        <f t="shared" si="75"/>
        <v>0</v>
      </c>
      <c r="H311" s="45">
        <f t="shared" si="73"/>
        <v>0</v>
      </c>
      <c r="I311" s="47">
        <f t="shared" si="76"/>
        <v>0</v>
      </c>
      <c r="J311" s="26">
        <f t="shared" si="77"/>
        <v>0</v>
      </c>
      <c r="K311" s="45">
        <f t="shared" si="78"/>
        <v>0</v>
      </c>
      <c r="L311" s="47">
        <f t="shared" si="79"/>
        <v>0</v>
      </c>
      <c r="M311" s="26">
        <f t="shared" si="79"/>
        <v>0</v>
      </c>
      <c r="N311" s="47">
        <f t="shared" si="79"/>
        <v>0</v>
      </c>
      <c r="O311" s="48">
        <f>VLOOKUP($A311,'[1]11.1.2022 for 2023-24 stop gap'!$A$3:$K$424,11,FALSE)</f>
        <v>0</v>
      </c>
      <c r="P311" s="47">
        <f t="shared" si="80"/>
        <v>0</v>
      </c>
      <c r="Q311" s="26">
        <f t="shared" si="81"/>
        <v>0</v>
      </c>
      <c r="R311" s="45">
        <f t="shared" si="82"/>
        <v>0</v>
      </c>
      <c r="S311" s="26">
        <f t="shared" si="83"/>
        <v>0</v>
      </c>
      <c r="T311" s="43">
        <f t="shared" si="84"/>
        <v>0</v>
      </c>
      <c r="U311" s="43">
        <f t="shared" si="85"/>
        <v>0</v>
      </c>
      <c r="V311" s="43">
        <f t="shared" si="86"/>
        <v>0</v>
      </c>
      <c r="W311" s="43">
        <f t="shared" si="87"/>
        <v>0</v>
      </c>
      <c r="X311" s="26">
        <f t="shared" si="88"/>
        <v>0</v>
      </c>
      <c r="Y311" s="26">
        <f t="shared" si="89"/>
        <v>0</v>
      </c>
    </row>
    <row r="312" spans="1:25" x14ac:dyDescent="0.35">
      <c r="A312" s="23">
        <v>4690</v>
      </c>
      <c r="B312" s="44" t="s">
        <v>138</v>
      </c>
      <c r="C312" s="45">
        <f>VLOOKUP(A312,[1]Membership!$A$3:$BE$524,57,FALSE)</f>
        <v>201</v>
      </c>
      <c r="D312" s="46">
        <f>VLOOKUP(A312,'[1]Geo Area'!$B$1:$G$422,6,FALSE)</f>
        <v>20.4255029496574</v>
      </c>
      <c r="E312" s="46">
        <f t="shared" si="72"/>
        <v>9.840638954908643</v>
      </c>
      <c r="F312" s="47">
        <f t="shared" si="74"/>
        <v>1</v>
      </c>
      <c r="G312" s="26">
        <f t="shared" si="75"/>
        <v>80400</v>
      </c>
      <c r="H312" s="45">
        <f t="shared" si="73"/>
        <v>201</v>
      </c>
      <c r="I312" s="47">
        <f t="shared" si="76"/>
        <v>0</v>
      </c>
      <c r="J312" s="26">
        <f t="shared" si="77"/>
        <v>0</v>
      </c>
      <c r="K312" s="45">
        <f t="shared" si="78"/>
        <v>0</v>
      </c>
      <c r="L312" s="47">
        <f t="shared" si="79"/>
        <v>1</v>
      </c>
      <c r="M312" s="26">
        <f t="shared" si="79"/>
        <v>80400</v>
      </c>
      <c r="N312" s="47">
        <f t="shared" si="79"/>
        <v>201</v>
      </c>
      <c r="O312" s="48">
        <f>VLOOKUP($A312,'[1]11.1.2022 for 2023-24 stop gap'!$A$3:$K$424,11,FALSE)</f>
        <v>0</v>
      </c>
      <c r="P312" s="47">
        <f t="shared" si="80"/>
        <v>0</v>
      </c>
      <c r="Q312" s="26">
        <f t="shared" si="81"/>
        <v>0</v>
      </c>
      <c r="R312" s="45">
        <f t="shared" si="82"/>
        <v>0</v>
      </c>
      <c r="S312" s="26">
        <f t="shared" si="83"/>
        <v>80400</v>
      </c>
      <c r="T312" s="43">
        <f t="shared" si="84"/>
        <v>80345</v>
      </c>
      <c r="U312" s="43">
        <f t="shared" si="85"/>
        <v>80345</v>
      </c>
      <c r="V312" s="43">
        <f t="shared" si="86"/>
        <v>76328</v>
      </c>
      <c r="W312" s="43">
        <f t="shared" si="87"/>
        <v>4017</v>
      </c>
      <c r="X312" s="26">
        <f t="shared" si="88"/>
        <v>80345</v>
      </c>
      <c r="Y312" s="26">
        <f t="shared" si="89"/>
        <v>0</v>
      </c>
    </row>
    <row r="313" spans="1:25" x14ac:dyDescent="0.35">
      <c r="A313" s="23">
        <v>4753</v>
      </c>
      <c r="B313" s="44" t="s">
        <v>330</v>
      </c>
      <c r="C313" s="45">
        <f>VLOOKUP(A313,[1]Membership!$A$3:$BE$524,57,FALSE)</f>
        <v>2632</v>
      </c>
      <c r="D313" s="46">
        <f>VLOOKUP(A313,'[1]Geo Area'!$B$1:$G$422,6,FALSE)</f>
        <v>241.040673801411</v>
      </c>
      <c r="E313" s="46">
        <f t="shared" si="72"/>
        <v>10.919318961780105</v>
      </c>
      <c r="F313" s="47">
        <f t="shared" si="74"/>
        <v>0</v>
      </c>
      <c r="G313" s="26">
        <f t="shared" si="75"/>
        <v>0</v>
      </c>
      <c r="H313" s="45">
        <f t="shared" si="73"/>
        <v>0</v>
      </c>
      <c r="I313" s="47">
        <f t="shared" si="76"/>
        <v>0</v>
      </c>
      <c r="J313" s="26">
        <f t="shared" si="77"/>
        <v>0</v>
      </c>
      <c r="K313" s="45">
        <f t="shared" si="78"/>
        <v>0</v>
      </c>
      <c r="L313" s="47">
        <f t="shared" si="79"/>
        <v>0</v>
      </c>
      <c r="M313" s="26">
        <f t="shared" si="79"/>
        <v>0</v>
      </c>
      <c r="N313" s="47">
        <f t="shared" si="79"/>
        <v>0</v>
      </c>
      <c r="O313" s="48">
        <f>VLOOKUP($A313,'[1]11.1.2022 for 2023-24 stop gap'!$A$3:$K$424,11,FALSE)</f>
        <v>0</v>
      </c>
      <c r="P313" s="47">
        <f t="shared" si="80"/>
        <v>0</v>
      </c>
      <c r="Q313" s="26">
        <f t="shared" si="81"/>
        <v>0</v>
      </c>
      <c r="R313" s="45">
        <f t="shared" si="82"/>
        <v>0</v>
      </c>
      <c r="S313" s="26">
        <f t="shared" si="83"/>
        <v>0</v>
      </c>
      <c r="T313" s="43">
        <f t="shared" si="84"/>
        <v>0</v>
      </c>
      <c r="U313" s="43">
        <f t="shared" si="85"/>
        <v>0</v>
      </c>
      <c r="V313" s="43">
        <f t="shared" si="86"/>
        <v>0</v>
      </c>
      <c r="W313" s="43">
        <f t="shared" si="87"/>
        <v>0</v>
      </c>
      <c r="X313" s="26">
        <f t="shared" si="88"/>
        <v>0</v>
      </c>
      <c r="Y313" s="26">
        <f t="shared" si="89"/>
        <v>0</v>
      </c>
    </row>
    <row r="314" spans="1:25" x14ac:dyDescent="0.35">
      <c r="A314" s="23">
        <v>4760</v>
      </c>
      <c r="B314" s="44" t="s">
        <v>139</v>
      </c>
      <c r="C314" s="45">
        <f>VLOOKUP(A314,[1]Membership!$A$3:$BE$524,57,FALSE)</f>
        <v>637</v>
      </c>
      <c r="D314" s="46">
        <f>VLOOKUP(A314,'[1]Geo Area'!$B$1:$G$422,6,FALSE)</f>
        <v>111.528038891817</v>
      </c>
      <c r="E314" s="46">
        <f t="shared" si="72"/>
        <v>5.7115681969257484</v>
      </c>
      <c r="F314" s="47">
        <f t="shared" si="74"/>
        <v>1</v>
      </c>
      <c r="G314" s="26">
        <f t="shared" si="75"/>
        <v>254800</v>
      </c>
      <c r="H314" s="45">
        <f t="shared" si="73"/>
        <v>637</v>
      </c>
      <c r="I314" s="47">
        <f t="shared" si="76"/>
        <v>0</v>
      </c>
      <c r="J314" s="26">
        <f t="shared" si="77"/>
        <v>0</v>
      </c>
      <c r="K314" s="45">
        <f t="shared" si="78"/>
        <v>0</v>
      </c>
      <c r="L314" s="47">
        <f t="shared" si="79"/>
        <v>1</v>
      </c>
      <c r="M314" s="26">
        <f t="shared" si="79"/>
        <v>254800</v>
      </c>
      <c r="N314" s="47">
        <f t="shared" si="79"/>
        <v>637</v>
      </c>
      <c r="O314" s="48">
        <f>VLOOKUP($A314,'[1]11.1.2022 for 2023-24 stop gap'!$A$3:$K$424,11,FALSE)</f>
        <v>0</v>
      </c>
      <c r="P314" s="47">
        <f t="shared" si="80"/>
        <v>0</v>
      </c>
      <c r="Q314" s="26">
        <f t="shared" si="81"/>
        <v>0</v>
      </c>
      <c r="R314" s="45">
        <f t="shared" si="82"/>
        <v>0</v>
      </c>
      <c r="S314" s="26">
        <f t="shared" si="83"/>
        <v>254800</v>
      </c>
      <c r="T314" s="43">
        <f t="shared" si="84"/>
        <v>254627</v>
      </c>
      <c r="U314" s="43">
        <f t="shared" si="85"/>
        <v>254627</v>
      </c>
      <c r="V314" s="43">
        <f t="shared" si="86"/>
        <v>241896</v>
      </c>
      <c r="W314" s="43">
        <f t="shared" si="87"/>
        <v>12731</v>
      </c>
      <c r="X314" s="26">
        <f t="shared" si="88"/>
        <v>254627</v>
      </c>
      <c r="Y314" s="26">
        <f t="shared" si="89"/>
        <v>0</v>
      </c>
    </row>
    <row r="315" spans="1:25" x14ac:dyDescent="0.35">
      <c r="A315" s="23">
        <v>4781</v>
      </c>
      <c r="B315" s="44" t="s">
        <v>331</v>
      </c>
      <c r="C315" s="45">
        <f>VLOOKUP(A315,[1]Membership!$A$3:$BE$524,57,FALSE)</f>
        <v>2374</v>
      </c>
      <c r="D315" s="46">
        <f>VLOOKUP(A315,'[1]Geo Area'!$B$1:$G$422,6,FALSE)</f>
        <v>384.44783477392002</v>
      </c>
      <c r="E315" s="46">
        <f t="shared" si="72"/>
        <v>6.1750900519340011</v>
      </c>
      <c r="F315" s="47">
        <f t="shared" si="74"/>
        <v>0</v>
      </c>
      <c r="G315" s="26">
        <f t="shared" si="75"/>
        <v>0</v>
      </c>
      <c r="H315" s="45">
        <f t="shared" si="73"/>
        <v>0</v>
      </c>
      <c r="I315" s="47">
        <f t="shared" si="76"/>
        <v>0</v>
      </c>
      <c r="J315" s="26">
        <f t="shared" si="77"/>
        <v>0</v>
      </c>
      <c r="K315" s="45">
        <f t="shared" si="78"/>
        <v>0</v>
      </c>
      <c r="L315" s="47">
        <f t="shared" si="79"/>
        <v>0</v>
      </c>
      <c r="M315" s="26">
        <f t="shared" si="79"/>
        <v>0</v>
      </c>
      <c r="N315" s="47">
        <f t="shared" si="79"/>
        <v>0</v>
      </c>
      <c r="O315" s="48">
        <f>VLOOKUP($A315,'[1]11.1.2022 for 2023-24 stop gap'!$A$3:$K$424,11,FALSE)</f>
        <v>0</v>
      </c>
      <c r="P315" s="47">
        <f t="shared" si="80"/>
        <v>0</v>
      </c>
      <c r="Q315" s="26">
        <f t="shared" si="81"/>
        <v>0</v>
      </c>
      <c r="R315" s="45">
        <f t="shared" si="82"/>
        <v>0</v>
      </c>
      <c r="S315" s="26">
        <f t="shared" si="83"/>
        <v>0</v>
      </c>
      <c r="T315" s="43">
        <f t="shared" si="84"/>
        <v>0</v>
      </c>
      <c r="U315" s="43">
        <f t="shared" si="85"/>
        <v>0</v>
      </c>
      <c r="V315" s="43">
        <f t="shared" si="86"/>
        <v>0</v>
      </c>
      <c r="W315" s="43">
        <f t="shared" si="87"/>
        <v>0</v>
      </c>
      <c r="X315" s="26">
        <f t="shared" si="88"/>
        <v>0</v>
      </c>
      <c r="Y315" s="26">
        <f t="shared" si="89"/>
        <v>0</v>
      </c>
    </row>
    <row r="316" spans="1:25" x14ac:dyDescent="0.35">
      <c r="A316" s="23">
        <v>4795</v>
      </c>
      <c r="B316" s="44" t="s">
        <v>140</v>
      </c>
      <c r="C316" s="45">
        <f>VLOOKUP(A316,[1]Membership!$A$3:$BE$524,57,FALSE)</f>
        <v>498</v>
      </c>
      <c r="D316" s="46">
        <f>VLOOKUP(A316,'[1]Geo Area'!$B$1:$G$422,6,FALSE)</f>
        <v>282.56387555005301</v>
      </c>
      <c r="E316" s="46">
        <f t="shared" si="72"/>
        <v>1.7624333578755182</v>
      </c>
      <c r="F316" s="47">
        <f t="shared" si="74"/>
        <v>1</v>
      </c>
      <c r="G316" s="26">
        <f t="shared" si="75"/>
        <v>199200</v>
      </c>
      <c r="H316" s="45">
        <f t="shared" si="73"/>
        <v>498</v>
      </c>
      <c r="I316" s="47">
        <f t="shared" si="76"/>
        <v>0</v>
      </c>
      <c r="J316" s="26">
        <f t="shared" si="77"/>
        <v>0</v>
      </c>
      <c r="K316" s="45">
        <f t="shared" si="78"/>
        <v>0</v>
      </c>
      <c r="L316" s="47">
        <f t="shared" si="79"/>
        <v>1</v>
      </c>
      <c r="M316" s="26">
        <f t="shared" si="79"/>
        <v>199200</v>
      </c>
      <c r="N316" s="47">
        <f t="shared" si="79"/>
        <v>498</v>
      </c>
      <c r="O316" s="48">
        <f>VLOOKUP($A316,'[1]11.1.2022 for 2023-24 stop gap'!$A$3:$K$424,11,FALSE)</f>
        <v>0</v>
      </c>
      <c r="P316" s="47">
        <f t="shared" si="80"/>
        <v>0</v>
      </c>
      <c r="Q316" s="26">
        <f t="shared" si="81"/>
        <v>0</v>
      </c>
      <c r="R316" s="45">
        <f t="shared" si="82"/>
        <v>0</v>
      </c>
      <c r="S316" s="26">
        <f t="shared" si="83"/>
        <v>199200</v>
      </c>
      <c r="T316" s="43">
        <f t="shared" si="84"/>
        <v>199065</v>
      </c>
      <c r="U316" s="43">
        <f t="shared" si="85"/>
        <v>199065</v>
      </c>
      <c r="V316" s="43">
        <f t="shared" si="86"/>
        <v>189112</v>
      </c>
      <c r="W316" s="43">
        <f t="shared" si="87"/>
        <v>9953</v>
      </c>
      <c r="X316" s="26">
        <f t="shared" si="88"/>
        <v>199065</v>
      </c>
      <c r="Y316" s="26">
        <f t="shared" si="89"/>
        <v>0</v>
      </c>
    </row>
    <row r="317" spans="1:25" x14ac:dyDescent="0.35">
      <c r="A317" s="23">
        <v>4802</v>
      </c>
      <c r="B317" s="44" t="s">
        <v>332</v>
      </c>
      <c r="C317" s="45">
        <f>VLOOKUP(A317,[1]Membership!$A$3:$BE$524,57,FALSE)</f>
        <v>2200</v>
      </c>
      <c r="D317" s="46">
        <f>VLOOKUP(A317,'[1]Geo Area'!$B$1:$G$422,6,FALSE)</f>
        <v>236.204245565945</v>
      </c>
      <c r="E317" s="46">
        <f t="shared" si="72"/>
        <v>9.3139731452701184</v>
      </c>
      <c r="F317" s="47">
        <f t="shared" si="74"/>
        <v>0</v>
      </c>
      <c r="G317" s="26">
        <f t="shared" si="75"/>
        <v>0</v>
      </c>
      <c r="H317" s="45">
        <f t="shared" si="73"/>
        <v>0</v>
      </c>
      <c r="I317" s="47">
        <f t="shared" si="76"/>
        <v>0</v>
      </c>
      <c r="J317" s="26">
        <f t="shared" si="77"/>
        <v>0</v>
      </c>
      <c r="K317" s="45">
        <f t="shared" si="78"/>
        <v>0</v>
      </c>
      <c r="L317" s="47">
        <f t="shared" si="79"/>
        <v>0</v>
      </c>
      <c r="M317" s="26">
        <f t="shared" si="79"/>
        <v>0</v>
      </c>
      <c r="N317" s="47">
        <f t="shared" si="79"/>
        <v>0</v>
      </c>
      <c r="O317" s="48">
        <f>VLOOKUP($A317,'[1]11.1.2022 for 2023-24 stop gap'!$A$3:$K$424,11,FALSE)</f>
        <v>0</v>
      </c>
      <c r="P317" s="47">
        <f t="shared" si="80"/>
        <v>0</v>
      </c>
      <c r="Q317" s="26">
        <f t="shared" si="81"/>
        <v>0</v>
      </c>
      <c r="R317" s="45">
        <f t="shared" si="82"/>
        <v>0</v>
      </c>
      <c r="S317" s="26">
        <f t="shared" si="83"/>
        <v>0</v>
      </c>
      <c r="T317" s="43">
        <f t="shared" si="84"/>
        <v>0</v>
      </c>
      <c r="U317" s="43">
        <f t="shared" si="85"/>
        <v>0</v>
      </c>
      <c r="V317" s="43">
        <f t="shared" si="86"/>
        <v>0</v>
      </c>
      <c r="W317" s="43">
        <f t="shared" si="87"/>
        <v>0</v>
      </c>
      <c r="X317" s="26">
        <f t="shared" si="88"/>
        <v>0</v>
      </c>
      <c r="Y317" s="26">
        <f t="shared" si="89"/>
        <v>0</v>
      </c>
    </row>
    <row r="318" spans="1:25" x14ac:dyDescent="0.35">
      <c r="A318" s="23">
        <v>4851</v>
      </c>
      <c r="B318" s="44" t="s">
        <v>333</v>
      </c>
      <c r="C318" s="45">
        <f>VLOOKUP(A318,[1]Membership!$A$3:$BE$524,57,FALSE)</f>
        <v>1298</v>
      </c>
      <c r="D318" s="46">
        <f>VLOOKUP(A318,'[1]Geo Area'!$B$1:$G$422,6,FALSE)</f>
        <v>261.26901532808898</v>
      </c>
      <c r="E318" s="46">
        <f t="shared" si="72"/>
        <v>4.9680594477306634</v>
      </c>
      <c r="F318" s="47">
        <f t="shared" si="74"/>
        <v>0</v>
      </c>
      <c r="G318" s="26">
        <f t="shared" si="75"/>
        <v>0</v>
      </c>
      <c r="H318" s="45">
        <f t="shared" si="73"/>
        <v>0</v>
      </c>
      <c r="I318" s="47">
        <f t="shared" si="76"/>
        <v>0</v>
      </c>
      <c r="J318" s="26">
        <f t="shared" si="77"/>
        <v>0</v>
      </c>
      <c r="K318" s="45">
        <f t="shared" si="78"/>
        <v>0</v>
      </c>
      <c r="L318" s="47">
        <f t="shared" si="79"/>
        <v>0</v>
      </c>
      <c r="M318" s="26">
        <f t="shared" si="79"/>
        <v>0</v>
      </c>
      <c r="N318" s="47">
        <f t="shared" si="79"/>
        <v>0</v>
      </c>
      <c r="O318" s="48">
        <f>VLOOKUP($A318,'[1]11.1.2022 for 2023-24 stop gap'!$A$3:$K$424,11,FALSE)</f>
        <v>0</v>
      </c>
      <c r="P318" s="47">
        <f t="shared" si="80"/>
        <v>0</v>
      </c>
      <c r="Q318" s="26">
        <f t="shared" si="81"/>
        <v>0</v>
      </c>
      <c r="R318" s="45">
        <f t="shared" si="82"/>
        <v>0</v>
      </c>
      <c r="S318" s="26">
        <f t="shared" si="83"/>
        <v>0</v>
      </c>
      <c r="T318" s="43">
        <f t="shared" si="84"/>
        <v>0</v>
      </c>
      <c r="U318" s="43">
        <f t="shared" si="85"/>
        <v>0</v>
      </c>
      <c r="V318" s="43">
        <f t="shared" si="86"/>
        <v>0</v>
      </c>
      <c r="W318" s="43">
        <f t="shared" si="87"/>
        <v>0</v>
      </c>
      <c r="X318" s="26">
        <f t="shared" si="88"/>
        <v>0</v>
      </c>
      <c r="Y318" s="26">
        <f t="shared" si="89"/>
        <v>0</v>
      </c>
    </row>
    <row r="319" spans="1:25" x14ac:dyDescent="0.35">
      <c r="A319" s="23">
        <v>4865</v>
      </c>
      <c r="B319" s="44" t="s">
        <v>141</v>
      </c>
      <c r="C319" s="45">
        <f>VLOOKUP(A319,[1]Membership!$A$3:$BE$524,57,FALSE)</f>
        <v>390</v>
      </c>
      <c r="D319" s="46">
        <f>VLOOKUP(A319,'[1]Geo Area'!$B$1:$G$422,6,FALSE)</f>
        <v>75.458679543595807</v>
      </c>
      <c r="E319" s="46">
        <f t="shared" si="72"/>
        <v>5.1683915271096126</v>
      </c>
      <c r="F319" s="47">
        <f t="shared" si="74"/>
        <v>1</v>
      </c>
      <c r="G319" s="26">
        <f t="shared" si="75"/>
        <v>156000</v>
      </c>
      <c r="H319" s="45">
        <f t="shared" si="73"/>
        <v>390</v>
      </c>
      <c r="I319" s="47">
        <f t="shared" si="76"/>
        <v>0</v>
      </c>
      <c r="J319" s="26">
        <f t="shared" si="77"/>
        <v>0</v>
      </c>
      <c r="K319" s="45">
        <f t="shared" si="78"/>
        <v>0</v>
      </c>
      <c r="L319" s="47">
        <f t="shared" si="79"/>
        <v>1</v>
      </c>
      <c r="M319" s="26">
        <f t="shared" si="79"/>
        <v>156000</v>
      </c>
      <c r="N319" s="47">
        <f t="shared" si="79"/>
        <v>390</v>
      </c>
      <c r="O319" s="48">
        <f>VLOOKUP($A319,'[1]11.1.2022 for 2023-24 stop gap'!$A$3:$K$424,11,FALSE)</f>
        <v>0</v>
      </c>
      <c r="P319" s="47">
        <f t="shared" si="80"/>
        <v>0</v>
      </c>
      <c r="Q319" s="26">
        <f t="shared" si="81"/>
        <v>0</v>
      </c>
      <c r="R319" s="45">
        <f t="shared" si="82"/>
        <v>0</v>
      </c>
      <c r="S319" s="26">
        <f t="shared" si="83"/>
        <v>156000</v>
      </c>
      <c r="T319" s="43">
        <f t="shared" si="84"/>
        <v>155894</v>
      </c>
      <c r="U319" s="43">
        <f t="shared" si="85"/>
        <v>155894</v>
      </c>
      <c r="V319" s="43">
        <f t="shared" si="86"/>
        <v>148099</v>
      </c>
      <c r="W319" s="43">
        <f t="shared" si="87"/>
        <v>7795</v>
      </c>
      <c r="X319" s="26">
        <f t="shared" si="88"/>
        <v>155894</v>
      </c>
      <c r="Y319" s="26">
        <f t="shared" si="89"/>
        <v>0</v>
      </c>
    </row>
    <row r="320" spans="1:25" x14ac:dyDescent="0.35">
      <c r="A320" s="23">
        <v>4872</v>
      </c>
      <c r="B320" s="44" t="s">
        <v>334</v>
      </c>
      <c r="C320" s="45">
        <f>VLOOKUP(A320,[1]Membership!$A$3:$BE$524,57,FALSE)</f>
        <v>1519</v>
      </c>
      <c r="D320" s="46">
        <f>VLOOKUP(A320,'[1]Geo Area'!$B$1:$G$422,6,FALSE)</f>
        <v>112.33900454681999</v>
      </c>
      <c r="E320" s="46">
        <f t="shared" si="72"/>
        <v>13.521572548445718</v>
      </c>
      <c r="F320" s="47">
        <f t="shared" si="74"/>
        <v>0</v>
      </c>
      <c r="G320" s="26">
        <f t="shared" si="75"/>
        <v>0</v>
      </c>
      <c r="H320" s="45">
        <f t="shared" si="73"/>
        <v>0</v>
      </c>
      <c r="I320" s="47">
        <f t="shared" si="76"/>
        <v>0</v>
      </c>
      <c r="J320" s="26">
        <f t="shared" si="77"/>
        <v>0</v>
      </c>
      <c r="K320" s="45">
        <f t="shared" si="78"/>
        <v>0</v>
      </c>
      <c r="L320" s="47">
        <f t="shared" si="79"/>
        <v>0</v>
      </c>
      <c r="M320" s="26">
        <f t="shared" si="79"/>
        <v>0</v>
      </c>
      <c r="N320" s="47">
        <f t="shared" si="79"/>
        <v>0</v>
      </c>
      <c r="O320" s="48">
        <f>VLOOKUP($A320,'[1]11.1.2022 for 2023-24 stop gap'!$A$3:$K$424,11,FALSE)</f>
        <v>0</v>
      </c>
      <c r="P320" s="47">
        <f t="shared" si="80"/>
        <v>0</v>
      </c>
      <c r="Q320" s="26">
        <f t="shared" si="81"/>
        <v>0</v>
      </c>
      <c r="R320" s="45">
        <f t="shared" si="82"/>
        <v>0</v>
      </c>
      <c r="S320" s="26">
        <f t="shared" si="83"/>
        <v>0</v>
      </c>
      <c r="T320" s="43">
        <f t="shared" si="84"/>
        <v>0</v>
      </c>
      <c r="U320" s="43">
        <f t="shared" si="85"/>
        <v>0</v>
      </c>
      <c r="V320" s="43">
        <f t="shared" si="86"/>
        <v>0</v>
      </c>
      <c r="W320" s="43">
        <f t="shared" si="87"/>
        <v>0</v>
      </c>
      <c r="X320" s="26">
        <f t="shared" si="88"/>
        <v>0</v>
      </c>
      <c r="Y320" s="26">
        <f t="shared" si="89"/>
        <v>0</v>
      </c>
    </row>
    <row r="321" spans="1:25" x14ac:dyDescent="0.35">
      <c r="A321" s="23">
        <v>4893</v>
      </c>
      <c r="B321" s="44" t="s">
        <v>335</v>
      </c>
      <c r="C321" s="45">
        <f>VLOOKUP(A321,[1]Membership!$A$3:$BE$524,57,FALSE)</f>
        <v>3445</v>
      </c>
      <c r="D321" s="46">
        <f>VLOOKUP(A321,'[1]Geo Area'!$B$1:$G$422,6,FALSE)</f>
        <v>143.02665788350001</v>
      </c>
      <c r="E321" s="46">
        <f t="shared" si="72"/>
        <v>24.086418930421122</v>
      </c>
      <c r="F321" s="47">
        <f t="shared" si="74"/>
        <v>0</v>
      </c>
      <c r="G321" s="26">
        <f t="shared" si="75"/>
        <v>0</v>
      </c>
      <c r="H321" s="45">
        <f t="shared" si="73"/>
        <v>0</v>
      </c>
      <c r="I321" s="47">
        <f t="shared" si="76"/>
        <v>0</v>
      </c>
      <c r="J321" s="26">
        <f t="shared" si="77"/>
        <v>0</v>
      </c>
      <c r="K321" s="45">
        <f t="shared" si="78"/>
        <v>0</v>
      </c>
      <c r="L321" s="47">
        <f t="shared" si="79"/>
        <v>0</v>
      </c>
      <c r="M321" s="26">
        <f t="shared" si="79"/>
        <v>0</v>
      </c>
      <c r="N321" s="47">
        <f t="shared" si="79"/>
        <v>0</v>
      </c>
      <c r="O321" s="48">
        <f>VLOOKUP($A321,'[1]11.1.2022 for 2023-24 stop gap'!$A$3:$K$424,11,FALSE)</f>
        <v>0</v>
      </c>
      <c r="P321" s="47">
        <f t="shared" si="80"/>
        <v>0</v>
      </c>
      <c r="Q321" s="26">
        <f t="shared" si="81"/>
        <v>0</v>
      </c>
      <c r="R321" s="45">
        <f t="shared" si="82"/>
        <v>0</v>
      </c>
      <c r="S321" s="26">
        <f t="shared" si="83"/>
        <v>0</v>
      </c>
      <c r="T321" s="43">
        <f t="shared" si="84"/>
        <v>0</v>
      </c>
      <c r="U321" s="43">
        <f t="shared" si="85"/>
        <v>0</v>
      </c>
      <c r="V321" s="43">
        <f t="shared" si="86"/>
        <v>0</v>
      </c>
      <c r="W321" s="43">
        <f t="shared" si="87"/>
        <v>0</v>
      </c>
      <c r="X321" s="26">
        <f t="shared" si="88"/>
        <v>0</v>
      </c>
      <c r="Y321" s="26">
        <f t="shared" si="89"/>
        <v>0</v>
      </c>
    </row>
    <row r="322" spans="1:25" x14ac:dyDescent="0.35">
      <c r="A322" s="23">
        <v>4904</v>
      </c>
      <c r="B322" s="44" t="s">
        <v>142</v>
      </c>
      <c r="C322" s="45">
        <f>VLOOKUP(A322,[1]Membership!$A$3:$BE$524,57,FALSE)</f>
        <v>554</v>
      </c>
      <c r="D322" s="46">
        <f>VLOOKUP(A322,'[1]Geo Area'!$B$1:$G$422,6,FALSE)</f>
        <v>209.81595795579599</v>
      </c>
      <c r="E322" s="46">
        <f t="shared" si="72"/>
        <v>2.6404092681869158</v>
      </c>
      <c r="F322" s="47">
        <f t="shared" si="74"/>
        <v>1</v>
      </c>
      <c r="G322" s="26">
        <f t="shared" si="75"/>
        <v>221600</v>
      </c>
      <c r="H322" s="45">
        <f t="shared" si="73"/>
        <v>554</v>
      </c>
      <c r="I322" s="47">
        <f t="shared" si="76"/>
        <v>0</v>
      </c>
      <c r="J322" s="26">
        <f t="shared" si="77"/>
        <v>0</v>
      </c>
      <c r="K322" s="45">
        <f t="shared" si="78"/>
        <v>0</v>
      </c>
      <c r="L322" s="47">
        <f t="shared" si="79"/>
        <v>1</v>
      </c>
      <c r="M322" s="26">
        <f t="shared" si="79"/>
        <v>221600</v>
      </c>
      <c r="N322" s="47">
        <f t="shared" si="79"/>
        <v>554</v>
      </c>
      <c r="O322" s="48">
        <f>VLOOKUP($A322,'[1]11.1.2022 for 2023-24 stop gap'!$A$3:$K$424,11,FALSE)</f>
        <v>0</v>
      </c>
      <c r="P322" s="47">
        <f t="shared" si="80"/>
        <v>0</v>
      </c>
      <c r="Q322" s="26">
        <f t="shared" si="81"/>
        <v>0</v>
      </c>
      <c r="R322" s="45">
        <f t="shared" si="82"/>
        <v>0</v>
      </c>
      <c r="S322" s="26">
        <f t="shared" si="83"/>
        <v>221600</v>
      </c>
      <c r="T322" s="43">
        <f t="shared" si="84"/>
        <v>221449</v>
      </c>
      <c r="U322" s="43">
        <f t="shared" si="85"/>
        <v>221449</v>
      </c>
      <c r="V322" s="43">
        <f t="shared" si="86"/>
        <v>210377</v>
      </c>
      <c r="W322" s="43">
        <f t="shared" si="87"/>
        <v>11072</v>
      </c>
      <c r="X322" s="26">
        <f t="shared" si="88"/>
        <v>221449</v>
      </c>
      <c r="Y322" s="26">
        <f t="shared" si="89"/>
        <v>0</v>
      </c>
    </row>
    <row r="323" spans="1:25" x14ac:dyDescent="0.35">
      <c r="A323" s="23">
        <v>4956</v>
      </c>
      <c r="B323" s="44" t="s">
        <v>143</v>
      </c>
      <c r="C323" s="45">
        <f>VLOOKUP(A323,[1]Membership!$A$3:$BE$524,57,FALSE)</f>
        <v>869</v>
      </c>
      <c r="D323" s="46">
        <f>VLOOKUP(A323,'[1]Geo Area'!$B$1:$G$422,6,FALSE)</f>
        <v>129.10322377678801</v>
      </c>
      <c r="E323" s="46">
        <f t="shared" si="72"/>
        <v>6.7310480294624604</v>
      </c>
      <c r="F323" s="47">
        <f t="shared" si="74"/>
        <v>0</v>
      </c>
      <c r="G323" s="26">
        <f t="shared" si="75"/>
        <v>0</v>
      </c>
      <c r="H323" s="45">
        <f t="shared" si="73"/>
        <v>0</v>
      </c>
      <c r="I323" s="47">
        <f t="shared" si="76"/>
        <v>1</v>
      </c>
      <c r="J323" s="26">
        <f t="shared" si="77"/>
        <v>86900</v>
      </c>
      <c r="K323" s="45">
        <f t="shared" si="78"/>
        <v>869</v>
      </c>
      <c r="L323" s="47">
        <f t="shared" si="79"/>
        <v>1</v>
      </c>
      <c r="M323" s="26">
        <f t="shared" si="79"/>
        <v>86900</v>
      </c>
      <c r="N323" s="47">
        <f t="shared" si="79"/>
        <v>869</v>
      </c>
      <c r="O323" s="48">
        <f>VLOOKUP($A323,'[1]11.1.2022 for 2023-24 stop gap'!$A$3:$K$424,11,FALSE)</f>
        <v>83800</v>
      </c>
      <c r="P323" s="47">
        <f t="shared" si="80"/>
        <v>0</v>
      </c>
      <c r="Q323" s="26">
        <f t="shared" si="81"/>
        <v>0</v>
      </c>
      <c r="R323" s="45">
        <f t="shared" si="82"/>
        <v>0</v>
      </c>
      <c r="S323" s="26">
        <f t="shared" si="83"/>
        <v>86900</v>
      </c>
      <c r="T323" s="43">
        <f t="shared" si="84"/>
        <v>86841</v>
      </c>
      <c r="U323" s="43">
        <f t="shared" si="85"/>
        <v>86841</v>
      </c>
      <c r="V323" s="43">
        <f t="shared" si="86"/>
        <v>82499</v>
      </c>
      <c r="W323" s="43">
        <f t="shared" si="87"/>
        <v>4342</v>
      </c>
      <c r="X323" s="26">
        <f t="shared" si="88"/>
        <v>86841</v>
      </c>
      <c r="Y323" s="26">
        <f t="shared" si="89"/>
        <v>0</v>
      </c>
    </row>
    <row r="324" spans="1:25" x14ac:dyDescent="0.35">
      <c r="A324" s="23">
        <v>4963</v>
      </c>
      <c r="B324" s="44" t="s">
        <v>144</v>
      </c>
      <c r="C324" s="45">
        <f>VLOOKUP(A324,[1]Membership!$A$3:$BE$524,57,FALSE)</f>
        <v>530</v>
      </c>
      <c r="D324" s="46">
        <f>VLOOKUP(A324,'[1]Geo Area'!$B$1:$G$422,6,FALSE)</f>
        <v>154.65967400727101</v>
      </c>
      <c r="E324" s="46">
        <f t="shared" ref="E324:E387" si="90">C324/D324</f>
        <v>3.4268790711086274</v>
      </c>
      <c r="F324" s="47">
        <f t="shared" si="74"/>
        <v>1</v>
      </c>
      <c r="G324" s="26">
        <f t="shared" si="75"/>
        <v>212000</v>
      </c>
      <c r="H324" s="45">
        <f t="shared" ref="H324:H387" si="91">IF(G324&gt;0,$C324,0)</f>
        <v>530</v>
      </c>
      <c r="I324" s="47">
        <f t="shared" si="76"/>
        <v>0</v>
      </c>
      <c r="J324" s="26">
        <f t="shared" si="77"/>
        <v>0</v>
      </c>
      <c r="K324" s="45">
        <f t="shared" si="78"/>
        <v>0</v>
      </c>
      <c r="L324" s="47">
        <f t="shared" si="79"/>
        <v>1</v>
      </c>
      <c r="M324" s="26">
        <f t="shared" si="79"/>
        <v>212000</v>
      </c>
      <c r="N324" s="47">
        <f t="shared" si="79"/>
        <v>530</v>
      </c>
      <c r="O324" s="48">
        <f>VLOOKUP($A324,'[1]11.1.2022 for 2023-24 stop gap'!$A$3:$K$424,11,FALSE)</f>
        <v>0</v>
      </c>
      <c r="P324" s="47">
        <f t="shared" si="80"/>
        <v>0</v>
      </c>
      <c r="Q324" s="26">
        <f t="shared" si="81"/>
        <v>0</v>
      </c>
      <c r="R324" s="45">
        <f t="shared" si="82"/>
        <v>0</v>
      </c>
      <c r="S324" s="26">
        <f t="shared" si="83"/>
        <v>212000</v>
      </c>
      <c r="T324" s="43">
        <f t="shared" si="84"/>
        <v>211856</v>
      </c>
      <c r="U324" s="43">
        <f t="shared" si="85"/>
        <v>211856</v>
      </c>
      <c r="V324" s="43">
        <f t="shared" si="86"/>
        <v>201263</v>
      </c>
      <c r="W324" s="43">
        <f t="shared" si="87"/>
        <v>10593</v>
      </c>
      <c r="X324" s="26">
        <f t="shared" si="88"/>
        <v>211856</v>
      </c>
      <c r="Y324" s="26">
        <f t="shared" si="89"/>
        <v>0</v>
      </c>
    </row>
    <row r="325" spans="1:25" x14ac:dyDescent="0.35">
      <c r="A325" s="23">
        <v>4970</v>
      </c>
      <c r="B325" s="44" t="s">
        <v>336</v>
      </c>
      <c r="C325" s="45">
        <f>VLOOKUP(A325,[1]Membership!$A$3:$BE$524,57,FALSE)</f>
        <v>5895</v>
      </c>
      <c r="D325" s="46">
        <f>VLOOKUP(A325,'[1]Geo Area'!$B$1:$G$422,6,FALSE)</f>
        <v>161.616311418934</v>
      </c>
      <c r="E325" s="46">
        <f t="shared" si="90"/>
        <v>36.47527869089442</v>
      </c>
      <c r="F325" s="47">
        <f t="shared" ref="F325:F388" si="92">IF(AND(C325&lt;746,E325&lt;10),1,0)</f>
        <v>0</v>
      </c>
      <c r="G325" s="26">
        <f t="shared" ref="G325:G388" si="93">F325*$C325*G$2</f>
        <v>0</v>
      </c>
      <c r="H325" s="45">
        <f t="shared" si="91"/>
        <v>0</v>
      </c>
      <c r="I325" s="47">
        <f t="shared" ref="I325:I388" si="94">IF(AND(F325=0,C325&lt;1000,E325&lt;10),1,0)</f>
        <v>0</v>
      </c>
      <c r="J325" s="26">
        <f t="shared" ref="J325:J388" si="95">I325*$C325*J$2</f>
        <v>0</v>
      </c>
      <c r="K325" s="45">
        <f t="shared" ref="K325:K388" si="96">IF(J325&gt;0,$C325,0)</f>
        <v>0</v>
      </c>
      <c r="L325" s="47">
        <f t="shared" ref="L325:N388" si="97">F325+I325</f>
        <v>0</v>
      </c>
      <c r="M325" s="26">
        <f t="shared" si="97"/>
        <v>0</v>
      </c>
      <c r="N325" s="47">
        <f t="shared" si="97"/>
        <v>0</v>
      </c>
      <c r="O325" s="48">
        <f>VLOOKUP($A325,'[1]11.1.2022 for 2023-24 stop gap'!$A$3:$K$424,11,FALSE)</f>
        <v>0</v>
      </c>
      <c r="P325" s="47">
        <f t="shared" ref="P325:P388" si="98">IF(AND(M325=0,O325&gt;0),1,0)</f>
        <v>0</v>
      </c>
      <c r="Q325" s="26">
        <f t="shared" ref="Q325:Q388" si="99">O325*P325*$Q$2</f>
        <v>0</v>
      </c>
      <c r="R325" s="45">
        <f t="shared" ref="R325:R388" si="100">IF(Q325&gt;0,$C325,0)</f>
        <v>0</v>
      </c>
      <c r="S325" s="26">
        <f t="shared" ref="S325:S388" si="101">G325+J325+Q325</f>
        <v>0</v>
      </c>
      <c r="T325" s="43">
        <f t="shared" ref="T325:T388" si="102">ROUND(S325*($S$430),0)</f>
        <v>0</v>
      </c>
      <c r="U325" s="43">
        <f t="shared" ref="U325:U388" si="103">T325</f>
        <v>0</v>
      </c>
      <c r="V325" s="43">
        <f t="shared" ref="V325:V388" si="104">ROUND($U325*$V$1,0)</f>
        <v>0</v>
      </c>
      <c r="W325" s="43">
        <f t="shared" ref="W325:W388" si="105">U325-V325</f>
        <v>0</v>
      </c>
      <c r="X325" s="26">
        <f t="shared" ref="X325:X388" si="106">V325+W325</f>
        <v>0</v>
      </c>
      <c r="Y325" s="26">
        <f t="shared" ref="Y325:Y388" si="107">X325-U325</f>
        <v>0</v>
      </c>
    </row>
    <row r="326" spans="1:25" x14ac:dyDescent="0.35">
      <c r="A326" s="23">
        <v>5019</v>
      </c>
      <c r="B326" s="44" t="s">
        <v>337</v>
      </c>
      <c r="C326" s="45">
        <f>VLOOKUP(A326,[1]Membership!$A$3:$BE$524,57,FALSE)</f>
        <v>1142</v>
      </c>
      <c r="D326" s="46">
        <f>VLOOKUP(A326,'[1]Geo Area'!$B$1:$G$422,6,FALSE)</f>
        <v>149.49529883517201</v>
      </c>
      <c r="E326" s="46">
        <f t="shared" si="90"/>
        <v>7.6390362031325614</v>
      </c>
      <c r="F326" s="47">
        <f t="shared" si="92"/>
        <v>0</v>
      </c>
      <c r="G326" s="26">
        <f t="shared" si="93"/>
        <v>0</v>
      </c>
      <c r="H326" s="45">
        <f t="shared" si="91"/>
        <v>0</v>
      </c>
      <c r="I326" s="47">
        <f t="shared" si="94"/>
        <v>0</v>
      </c>
      <c r="J326" s="26">
        <f t="shared" si="95"/>
        <v>0</v>
      </c>
      <c r="K326" s="45">
        <f t="shared" si="96"/>
        <v>0</v>
      </c>
      <c r="L326" s="47">
        <f t="shared" si="97"/>
        <v>0</v>
      </c>
      <c r="M326" s="26">
        <f t="shared" si="97"/>
        <v>0</v>
      </c>
      <c r="N326" s="47">
        <f t="shared" si="97"/>
        <v>0</v>
      </c>
      <c r="O326" s="48">
        <f>VLOOKUP($A326,'[1]11.1.2022 for 2023-24 stop gap'!$A$3:$K$424,11,FALSE)</f>
        <v>0</v>
      </c>
      <c r="P326" s="47">
        <f t="shared" si="98"/>
        <v>0</v>
      </c>
      <c r="Q326" s="26">
        <f t="shared" si="99"/>
        <v>0</v>
      </c>
      <c r="R326" s="45">
        <f t="shared" si="100"/>
        <v>0</v>
      </c>
      <c r="S326" s="26">
        <f t="shared" si="101"/>
        <v>0</v>
      </c>
      <c r="T326" s="43">
        <f t="shared" si="102"/>
        <v>0</v>
      </c>
      <c r="U326" s="43">
        <f t="shared" si="103"/>
        <v>0</v>
      </c>
      <c r="V326" s="43">
        <f t="shared" si="104"/>
        <v>0</v>
      </c>
      <c r="W326" s="43">
        <f t="shared" si="105"/>
        <v>0</v>
      </c>
      <c r="X326" s="26">
        <f t="shared" si="106"/>
        <v>0</v>
      </c>
      <c r="Y326" s="26">
        <f t="shared" si="107"/>
        <v>0</v>
      </c>
    </row>
    <row r="327" spans="1:25" x14ac:dyDescent="0.35">
      <c r="A327" s="23">
        <v>5026</v>
      </c>
      <c r="B327" s="44" t="s">
        <v>338</v>
      </c>
      <c r="C327" s="45">
        <f>VLOOKUP(A327,[1]Membership!$A$3:$BE$524,57,FALSE)</f>
        <v>745</v>
      </c>
      <c r="D327" s="46">
        <f>VLOOKUP(A327,'[1]Geo Area'!$B$1:$G$422,6,FALSE)</f>
        <v>2.5643026735944501</v>
      </c>
      <c r="E327" s="46">
        <f t="shared" si="90"/>
        <v>290.5273264624858</v>
      </c>
      <c r="F327" s="47">
        <f t="shared" si="92"/>
        <v>0</v>
      </c>
      <c r="G327" s="26">
        <f t="shared" si="93"/>
        <v>0</v>
      </c>
      <c r="H327" s="45">
        <f t="shared" si="91"/>
        <v>0</v>
      </c>
      <c r="I327" s="47">
        <f t="shared" si="94"/>
        <v>0</v>
      </c>
      <c r="J327" s="26">
        <f t="shared" si="95"/>
        <v>0</v>
      </c>
      <c r="K327" s="45">
        <f t="shared" si="96"/>
        <v>0</v>
      </c>
      <c r="L327" s="47">
        <f t="shared" si="97"/>
        <v>0</v>
      </c>
      <c r="M327" s="26">
        <f t="shared" si="97"/>
        <v>0</v>
      </c>
      <c r="N327" s="47">
        <f t="shared" si="97"/>
        <v>0</v>
      </c>
      <c r="O327" s="48">
        <f>VLOOKUP($A327,'[1]11.1.2022 for 2023-24 stop gap'!$A$3:$K$424,11,FALSE)</f>
        <v>0</v>
      </c>
      <c r="P327" s="47">
        <f t="shared" si="98"/>
        <v>0</v>
      </c>
      <c r="Q327" s="26">
        <f t="shared" si="99"/>
        <v>0</v>
      </c>
      <c r="R327" s="45">
        <f t="shared" si="100"/>
        <v>0</v>
      </c>
      <c r="S327" s="26">
        <f t="shared" si="101"/>
        <v>0</v>
      </c>
      <c r="T327" s="43">
        <f t="shared" si="102"/>
        <v>0</v>
      </c>
      <c r="U327" s="43">
        <f t="shared" si="103"/>
        <v>0</v>
      </c>
      <c r="V327" s="43">
        <f t="shared" si="104"/>
        <v>0</v>
      </c>
      <c r="W327" s="43">
        <f t="shared" si="105"/>
        <v>0</v>
      </c>
      <c r="X327" s="26">
        <f t="shared" si="106"/>
        <v>0</v>
      </c>
      <c r="Y327" s="26">
        <f t="shared" si="107"/>
        <v>0</v>
      </c>
    </row>
    <row r="328" spans="1:25" x14ac:dyDescent="0.35">
      <c r="A328" s="23">
        <v>5054</v>
      </c>
      <c r="B328" s="44" t="s">
        <v>339</v>
      </c>
      <c r="C328" s="45">
        <f>VLOOKUP(A328,[1]Membership!$A$3:$BE$524,57,FALSE)</f>
        <v>1142</v>
      </c>
      <c r="D328" s="46">
        <f>VLOOKUP(A328,'[1]Geo Area'!$B$1:$G$422,6,FALSE)</f>
        <v>140.169577640124</v>
      </c>
      <c r="E328" s="46">
        <f t="shared" si="90"/>
        <v>8.147274317484273</v>
      </c>
      <c r="F328" s="47">
        <f t="shared" si="92"/>
        <v>0</v>
      </c>
      <c r="G328" s="26">
        <f t="shared" si="93"/>
        <v>0</v>
      </c>
      <c r="H328" s="45">
        <f t="shared" si="91"/>
        <v>0</v>
      </c>
      <c r="I328" s="47">
        <f t="shared" si="94"/>
        <v>0</v>
      </c>
      <c r="J328" s="26">
        <f t="shared" si="95"/>
        <v>0</v>
      </c>
      <c r="K328" s="45">
        <f t="shared" si="96"/>
        <v>0</v>
      </c>
      <c r="L328" s="47">
        <f t="shared" si="97"/>
        <v>0</v>
      </c>
      <c r="M328" s="26">
        <f t="shared" si="97"/>
        <v>0</v>
      </c>
      <c r="N328" s="47">
        <f t="shared" si="97"/>
        <v>0</v>
      </c>
      <c r="O328" s="48">
        <f>VLOOKUP($A328,'[1]11.1.2022 for 2023-24 stop gap'!$A$3:$K$424,11,FALSE)</f>
        <v>0</v>
      </c>
      <c r="P328" s="47">
        <f t="shared" si="98"/>
        <v>0</v>
      </c>
      <c r="Q328" s="26">
        <f t="shared" si="99"/>
        <v>0</v>
      </c>
      <c r="R328" s="45">
        <f t="shared" si="100"/>
        <v>0</v>
      </c>
      <c r="S328" s="26">
        <f t="shared" si="101"/>
        <v>0</v>
      </c>
      <c r="T328" s="43">
        <f t="shared" si="102"/>
        <v>0</v>
      </c>
      <c r="U328" s="43">
        <f t="shared" si="103"/>
        <v>0</v>
      </c>
      <c r="V328" s="43">
        <f t="shared" si="104"/>
        <v>0</v>
      </c>
      <c r="W328" s="43">
        <f t="shared" si="105"/>
        <v>0</v>
      </c>
      <c r="X328" s="26">
        <f t="shared" si="106"/>
        <v>0</v>
      </c>
      <c r="Y328" s="26">
        <f t="shared" si="107"/>
        <v>0</v>
      </c>
    </row>
    <row r="329" spans="1:25" x14ac:dyDescent="0.35">
      <c r="A329" s="23">
        <v>5068</v>
      </c>
      <c r="B329" s="44" t="s">
        <v>340</v>
      </c>
      <c r="C329" s="45">
        <f>VLOOKUP(A329,[1]Membership!$A$3:$BE$524,57,FALSE)</f>
        <v>1073</v>
      </c>
      <c r="D329" s="46">
        <f>VLOOKUP(A329,'[1]Geo Area'!$B$1:$G$422,6,FALSE)</f>
        <v>17.9759240646985</v>
      </c>
      <c r="E329" s="46">
        <f t="shared" si="90"/>
        <v>59.690950859498798</v>
      </c>
      <c r="F329" s="47">
        <f t="shared" si="92"/>
        <v>0</v>
      </c>
      <c r="G329" s="26">
        <f t="shared" si="93"/>
        <v>0</v>
      </c>
      <c r="H329" s="45">
        <f t="shared" si="91"/>
        <v>0</v>
      </c>
      <c r="I329" s="47">
        <f t="shared" si="94"/>
        <v>0</v>
      </c>
      <c r="J329" s="26">
        <f t="shared" si="95"/>
        <v>0</v>
      </c>
      <c r="K329" s="45">
        <f t="shared" si="96"/>
        <v>0</v>
      </c>
      <c r="L329" s="47">
        <f t="shared" si="97"/>
        <v>0</v>
      </c>
      <c r="M329" s="26">
        <f t="shared" si="97"/>
        <v>0</v>
      </c>
      <c r="N329" s="47">
        <f t="shared" si="97"/>
        <v>0</v>
      </c>
      <c r="O329" s="48">
        <f>VLOOKUP($A329,'[1]11.1.2022 for 2023-24 stop gap'!$A$3:$K$424,11,FALSE)</f>
        <v>0</v>
      </c>
      <c r="P329" s="47">
        <f t="shared" si="98"/>
        <v>0</v>
      </c>
      <c r="Q329" s="26">
        <f t="shared" si="99"/>
        <v>0</v>
      </c>
      <c r="R329" s="45">
        <f t="shared" si="100"/>
        <v>0</v>
      </c>
      <c r="S329" s="26">
        <f t="shared" si="101"/>
        <v>0</v>
      </c>
      <c r="T329" s="43">
        <f t="shared" si="102"/>
        <v>0</v>
      </c>
      <c r="U329" s="43">
        <f t="shared" si="103"/>
        <v>0</v>
      </c>
      <c r="V329" s="43">
        <f t="shared" si="104"/>
        <v>0</v>
      </c>
      <c r="W329" s="43">
        <f t="shared" si="105"/>
        <v>0</v>
      </c>
      <c r="X329" s="26">
        <f t="shared" si="106"/>
        <v>0</v>
      </c>
      <c r="Y329" s="26">
        <f t="shared" si="107"/>
        <v>0</v>
      </c>
    </row>
    <row r="330" spans="1:25" x14ac:dyDescent="0.35">
      <c r="A330" s="23">
        <v>5100</v>
      </c>
      <c r="B330" s="44" t="s">
        <v>341</v>
      </c>
      <c r="C330" s="45">
        <f>VLOOKUP(A330,[1]Membership!$A$3:$BE$524,57,FALSE)</f>
        <v>2634</v>
      </c>
      <c r="D330" s="46">
        <f>VLOOKUP(A330,'[1]Geo Area'!$B$1:$G$422,6,FALSE)</f>
        <v>235.69945780793699</v>
      </c>
      <c r="E330" s="46">
        <f t="shared" si="90"/>
        <v>11.175248447734452</v>
      </c>
      <c r="F330" s="47">
        <f t="shared" si="92"/>
        <v>0</v>
      </c>
      <c r="G330" s="26">
        <f t="shared" si="93"/>
        <v>0</v>
      </c>
      <c r="H330" s="45">
        <f t="shared" si="91"/>
        <v>0</v>
      </c>
      <c r="I330" s="47">
        <f t="shared" si="94"/>
        <v>0</v>
      </c>
      <c r="J330" s="26">
        <f t="shared" si="95"/>
        <v>0</v>
      </c>
      <c r="K330" s="45">
        <f t="shared" si="96"/>
        <v>0</v>
      </c>
      <c r="L330" s="47">
        <f t="shared" si="97"/>
        <v>0</v>
      </c>
      <c r="M330" s="26">
        <f t="shared" si="97"/>
        <v>0</v>
      </c>
      <c r="N330" s="47">
        <f t="shared" si="97"/>
        <v>0</v>
      </c>
      <c r="O330" s="48">
        <f>VLOOKUP($A330,'[1]11.1.2022 for 2023-24 stop gap'!$A$3:$K$424,11,FALSE)</f>
        <v>0</v>
      </c>
      <c r="P330" s="47">
        <f t="shared" si="98"/>
        <v>0</v>
      </c>
      <c r="Q330" s="26">
        <f t="shared" si="99"/>
        <v>0</v>
      </c>
      <c r="R330" s="45">
        <f t="shared" si="100"/>
        <v>0</v>
      </c>
      <c r="S330" s="26">
        <f t="shared" si="101"/>
        <v>0</v>
      </c>
      <c r="T330" s="43">
        <f t="shared" si="102"/>
        <v>0</v>
      </c>
      <c r="U330" s="43">
        <f t="shared" si="103"/>
        <v>0</v>
      </c>
      <c r="V330" s="43">
        <f t="shared" si="104"/>
        <v>0</v>
      </c>
      <c r="W330" s="43">
        <f t="shared" si="105"/>
        <v>0</v>
      </c>
      <c r="X330" s="26">
        <f t="shared" si="106"/>
        <v>0</v>
      </c>
      <c r="Y330" s="26">
        <f t="shared" si="107"/>
        <v>0</v>
      </c>
    </row>
    <row r="331" spans="1:25" x14ac:dyDescent="0.35">
      <c r="A331" s="23">
        <v>5124</v>
      </c>
      <c r="B331" s="44" t="s">
        <v>446</v>
      </c>
      <c r="C331" s="45">
        <f>VLOOKUP(A331,[1]Membership!$A$3:$BE$524,57,FALSE)</f>
        <v>244</v>
      </c>
      <c r="D331" s="46">
        <f>VLOOKUP(A331,'[1]Geo Area'!$B$1:$G$422,6,FALSE)</f>
        <v>116.476330909271</v>
      </c>
      <c r="E331" s="46">
        <f t="shared" si="90"/>
        <v>2.0948462069093101</v>
      </c>
      <c r="F331" s="47">
        <f t="shared" si="92"/>
        <v>1</v>
      </c>
      <c r="G331" s="26">
        <f t="shared" si="93"/>
        <v>97600</v>
      </c>
      <c r="H331" s="45">
        <f t="shared" si="91"/>
        <v>244</v>
      </c>
      <c r="I331" s="47">
        <f t="shared" si="94"/>
        <v>0</v>
      </c>
      <c r="J331" s="26">
        <f t="shared" si="95"/>
        <v>0</v>
      </c>
      <c r="K331" s="45">
        <f t="shared" si="96"/>
        <v>0</v>
      </c>
      <c r="L331" s="47">
        <f t="shared" si="97"/>
        <v>1</v>
      </c>
      <c r="M331" s="26">
        <f t="shared" si="97"/>
        <v>97600</v>
      </c>
      <c r="N331" s="47">
        <f t="shared" si="97"/>
        <v>244</v>
      </c>
      <c r="O331" s="48">
        <f>VLOOKUP($A331,'[1]11.1.2022 for 2023-24 stop gap'!$A$3:$K$424,11,FALSE)</f>
        <v>0</v>
      </c>
      <c r="P331" s="47">
        <f t="shared" si="98"/>
        <v>0</v>
      </c>
      <c r="Q331" s="26">
        <f t="shared" si="99"/>
        <v>0</v>
      </c>
      <c r="R331" s="45">
        <f t="shared" si="100"/>
        <v>0</v>
      </c>
      <c r="S331" s="26">
        <f t="shared" si="101"/>
        <v>97600</v>
      </c>
      <c r="T331" s="43">
        <f t="shared" si="102"/>
        <v>97534</v>
      </c>
      <c r="U331" s="43">
        <f t="shared" si="103"/>
        <v>97534</v>
      </c>
      <c r="V331" s="43">
        <f t="shared" si="104"/>
        <v>92657</v>
      </c>
      <c r="W331" s="43">
        <f t="shared" si="105"/>
        <v>4877</v>
      </c>
      <c r="X331" s="26">
        <f t="shared" si="106"/>
        <v>97534</v>
      </c>
      <c r="Y331" s="26">
        <f t="shared" si="107"/>
        <v>0</v>
      </c>
    </row>
    <row r="332" spans="1:25" x14ac:dyDescent="0.35">
      <c r="A332" s="23">
        <v>5130</v>
      </c>
      <c r="B332" s="44" t="s">
        <v>145</v>
      </c>
      <c r="C332" s="45">
        <f>VLOOKUP(A332,[1]Membership!$A$3:$BE$524,57,FALSE)</f>
        <v>533</v>
      </c>
      <c r="D332" s="46">
        <f>VLOOKUP(A332,'[1]Geo Area'!$B$1:$G$422,6,FALSE)</f>
        <v>117.31597542124899</v>
      </c>
      <c r="E332" s="46">
        <f t="shared" si="90"/>
        <v>4.5432857552958623</v>
      </c>
      <c r="F332" s="47">
        <f t="shared" si="92"/>
        <v>1</v>
      </c>
      <c r="G332" s="26">
        <f t="shared" si="93"/>
        <v>213200</v>
      </c>
      <c r="H332" s="45">
        <f t="shared" si="91"/>
        <v>533</v>
      </c>
      <c r="I332" s="47">
        <f t="shared" si="94"/>
        <v>0</v>
      </c>
      <c r="J332" s="26">
        <f t="shared" si="95"/>
        <v>0</v>
      </c>
      <c r="K332" s="45">
        <f t="shared" si="96"/>
        <v>0</v>
      </c>
      <c r="L332" s="47">
        <f t="shared" si="97"/>
        <v>1</v>
      </c>
      <c r="M332" s="26">
        <f t="shared" si="97"/>
        <v>213200</v>
      </c>
      <c r="N332" s="47">
        <f t="shared" si="97"/>
        <v>533</v>
      </c>
      <c r="O332" s="48">
        <f>VLOOKUP($A332,'[1]11.1.2022 for 2023-24 stop gap'!$A$3:$K$424,11,FALSE)</f>
        <v>0</v>
      </c>
      <c r="P332" s="47">
        <f t="shared" si="98"/>
        <v>0</v>
      </c>
      <c r="Q332" s="26">
        <f t="shared" si="99"/>
        <v>0</v>
      </c>
      <c r="R332" s="45">
        <f t="shared" si="100"/>
        <v>0</v>
      </c>
      <c r="S332" s="26">
        <f t="shared" si="101"/>
        <v>213200</v>
      </c>
      <c r="T332" s="43">
        <f t="shared" si="102"/>
        <v>213055</v>
      </c>
      <c r="U332" s="43">
        <f t="shared" si="103"/>
        <v>213055</v>
      </c>
      <c r="V332" s="43">
        <f t="shared" si="104"/>
        <v>202402</v>
      </c>
      <c r="W332" s="43">
        <f t="shared" si="105"/>
        <v>10653</v>
      </c>
      <c r="X332" s="26">
        <f t="shared" si="106"/>
        <v>213055</v>
      </c>
      <c r="Y332" s="26">
        <f t="shared" si="107"/>
        <v>0</v>
      </c>
    </row>
    <row r="333" spans="1:25" x14ac:dyDescent="0.35">
      <c r="A333" s="23">
        <v>5138</v>
      </c>
      <c r="B333" s="44" t="s">
        <v>342</v>
      </c>
      <c r="C333" s="45">
        <f>VLOOKUP(A333,[1]Membership!$A$3:$BE$524,57,FALSE)</f>
        <v>2038</v>
      </c>
      <c r="D333" s="46">
        <f>VLOOKUP(A333,'[1]Geo Area'!$B$1:$G$422,6,FALSE)</f>
        <v>166.89142537140199</v>
      </c>
      <c r="E333" s="46">
        <f t="shared" si="90"/>
        <v>12.211532111159173</v>
      </c>
      <c r="F333" s="47">
        <f t="shared" si="92"/>
        <v>0</v>
      </c>
      <c r="G333" s="26">
        <f t="shared" si="93"/>
        <v>0</v>
      </c>
      <c r="H333" s="45">
        <f t="shared" si="91"/>
        <v>0</v>
      </c>
      <c r="I333" s="47">
        <f t="shared" si="94"/>
        <v>0</v>
      </c>
      <c r="J333" s="26">
        <f t="shared" si="95"/>
        <v>0</v>
      </c>
      <c r="K333" s="45">
        <f t="shared" si="96"/>
        <v>0</v>
      </c>
      <c r="L333" s="47">
        <f t="shared" si="97"/>
        <v>0</v>
      </c>
      <c r="M333" s="26">
        <f t="shared" si="97"/>
        <v>0</v>
      </c>
      <c r="N333" s="47">
        <f t="shared" si="97"/>
        <v>0</v>
      </c>
      <c r="O333" s="48">
        <f>VLOOKUP($A333,'[1]11.1.2022 for 2023-24 stop gap'!$A$3:$K$424,11,FALSE)</f>
        <v>0</v>
      </c>
      <c r="P333" s="47">
        <f t="shared" si="98"/>
        <v>0</v>
      </c>
      <c r="Q333" s="26">
        <f t="shared" si="99"/>
        <v>0</v>
      </c>
      <c r="R333" s="45">
        <f t="shared" si="100"/>
        <v>0</v>
      </c>
      <c r="S333" s="26">
        <f t="shared" si="101"/>
        <v>0</v>
      </c>
      <c r="T333" s="43">
        <f t="shared" si="102"/>
        <v>0</v>
      </c>
      <c r="U333" s="43">
        <f t="shared" si="103"/>
        <v>0</v>
      </c>
      <c r="V333" s="43">
        <f t="shared" si="104"/>
        <v>0</v>
      </c>
      <c r="W333" s="43">
        <f t="shared" si="105"/>
        <v>0</v>
      </c>
      <c r="X333" s="26">
        <f t="shared" si="106"/>
        <v>0</v>
      </c>
      <c r="Y333" s="26">
        <f t="shared" si="107"/>
        <v>0</v>
      </c>
    </row>
    <row r="334" spans="1:25" x14ac:dyDescent="0.35">
      <c r="A334" s="23">
        <v>5258</v>
      </c>
      <c r="B334" s="44" t="s">
        <v>343</v>
      </c>
      <c r="C334" s="45">
        <f>VLOOKUP(A334,[1]Membership!$A$3:$BE$524,57,FALSE)</f>
        <v>220</v>
      </c>
      <c r="D334" s="46">
        <f>VLOOKUP(A334,'[1]Geo Area'!$B$1:$G$422,6,FALSE)</f>
        <v>19.459658731990402</v>
      </c>
      <c r="E334" s="46">
        <f t="shared" si="90"/>
        <v>11.305439783398382</v>
      </c>
      <c r="F334" s="47">
        <f t="shared" si="92"/>
        <v>0</v>
      </c>
      <c r="G334" s="26">
        <f t="shared" si="93"/>
        <v>0</v>
      </c>
      <c r="H334" s="45">
        <f t="shared" si="91"/>
        <v>0</v>
      </c>
      <c r="I334" s="47">
        <f t="shared" si="94"/>
        <v>0</v>
      </c>
      <c r="J334" s="26">
        <f t="shared" si="95"/>
        <v>0</v>
      </c>
      <c r="K334" s="45">
        <f t="shared" si="96"/>
        <v>0</v>
      </c>
      <c r="L334" s="47">
        <f t="shared" si="97"/>
        <v>0</v>
      </c>
      <c r="M334" s="26">
        <f t="shared" si="97"/>
        <v>0</v>
      </c>
      <c r="N334" s="47">
        <f t="shared" si="97"/>
        <v>0</v>
      </c>
      <c r="O334" s="48">
        <f>VLOOKUP($A334,'[1]11.1.2022 for 2023-24 stop gap'!$A$3:$K$424,11,FALSE)</f>
        <v>0</v>
      </c>
      <c r="P334" s="47">
        <f t="shared" si="98"/>
        <v>0</v>
      </c>
      <c r="Q334" s="26">
        <f t="shared" si="99"/>
        <v>0</v>
      </c>
      <c r="R334" s="45">
        <f t="shared" si="100"/>
        <v>0</v>
      </c>
      <c r="S334" s="26">
        <f t="shared" si="101"/>
        <v>0</v>
      </c>
      <c r="T334" s="43">
        <f t="shared" si="102"/>
        <v>0</v>
      </c>
      <c r="U334" s="43">
        <f t="shared" si="103"/>
        <v>0</v>
      </c>
      <c r="V334" s="43">
        <f t="shared" si="104"/>
        <v>0</v>
      </c>
      <c r="W334" s="43">
        <f t="shared" si="105"/>
        <v>0</v>
      </c>
      <c r="X334" s="26">
        <f t="shared" si="106"/>
        <v>0</v>
      </c>
      <c r="Y334" s="26">
        <f t="shared" si="107"/>
        <v>0</v>
      </c>
    </row>
    <row r="335" spans="1:25" x14ac:dyDescent="0.35">
      <c r="A335" s="23">
        <v>5264</v>
      </c>
      <c r="B335" s="44" t="s">
        <v>344</v>
      </c>
      <c r="C335" s="45">
        <f>VLOOKUP(A335,[1]Membership!$A$3:$BE$524,57,FALSE)</f>
        <v>2234</v>
      </c>
      <c r="D335" s="46">
        <f>VLOOKUP(A335,'[1]Geo Area'!$B$1:$G$422,6,FALSE)</f>
        <v>167.24044176930499</v>
      </c>
      <c r="E335" s="46">
        <f t="shared" si="90"/>
        <v>13.358013028222127</v>
      </c>
      <c r="F335" s="47">
        <f t="shared" si="92"/>
        <v>0</v>
      </c>
      <c r="G335" s="26">
        <f t="shared" si="93"/>
        <v>0</v>
      </c>
      <c r="H335" s="45">
        <f t="shared" si="91"/>
        <v>0</v>
      </c>
      <c r="I335" s="47">
        <f t="shared" si="94"/>
        <v>0</v>
      </c>
      <c r="J335" s="26">
        <f t="shared" si="95"/>
        <v>0</v>
      </c>
      <c r="K335" s="45">
        <f t="shared" si="96"/>
        <v>0</v>
      </c>
      <c r="L335" s="47">
        <f t="shared" si="97"/>
        <v>0</v>
      </c>
      <c r="M335" s="26">
        <f t="shared" si="97"/>
        <v>0</v>
      </c>
      <c r="N335" s="47">
        <f t="shared" si="97"/>
        <v>0</v>
      </c>
      <c r="O335" s="48">
        <f>VLOOKUP($A335,'[1]11.1.2022 for 2023-24 stop gap'!$A$3:$K$424,11,FALSE)</f>
        <v>0</v>
      </c>
      <c r="P335" s="47">
        <f t="shared" si="98"/>
        <v>0</v>
      </c>
      <c r="Q335" s="26">
        <f t="shared" si="99"/>
        <v>0</v>
      </c>
      <c r="R335" s="45">
        <f t="shared" si="100"/>
        <v>0</v>
      </c>
      <c r="S335" s="26">
        <f t="shared" si="101"/>
        <v>0</v>
      </c>
      <c r="T335" s="43">
        <f t="shared" si="102"/>
        <v>0</v>
      </c>
      <c r="U335" s="43">
        <f t="shared" si="103"/>
        <v>0</v>
      </c>
      <c r="V335" s="43">
        <f t="shared" si="104"/>
        <v>0</v>
      </c>
      <c r="W335" s="43">
        <f t="shared" si="105"/>
        <v>0</v>
      </c>
      <c r="X335" s="26">
        <f t="shared" si="106"/>
        <v>0</v>
      </c>
      <c r="Y335" s="26">
        <f t="shared" si="107"/>
        <v>0</v>
      </c>
    </row>
    <row r="336" spans="1:25" x14ac:dyDescent="0.35">
      <c r="A336" s="23">
        <v>5271</v>
      </c>
      <c r="B336" s="44" t="s">
        <v>345</v>
      </c>
      <c r="C336" s="45">
        <f>VLOOKUP(A336,[1]Membership!$A$3:$BE$524,57,FALSE)</f>
        <v>9742</v>
      </c>
      <c r="D336" s="46">
        <f>VLOOKUP(A336,'[1]Geo Area'!$B$1:$G$422,6,FALSE)</f>
        <v>51.100047786936301</v>
      </c>
      <c r="E336" s="46">
        <f t="shared" si="90"/>
        <v>190.64561427847698</v>
      </c>
      <c r="F336" s="47">
        <f t="shared" si="92"/>
        <v>0</v>
      </c>
      <c r="G336" s="26">
        <f t="shared" si="93"/>
        <v>0</v>
      </c>
      <c r="H336" s="45">
        <f t="shared" si="91"/>
        <v>0</v>
      </c>
      <c r="I336" s="47">
        <f t="shared" si="94"/>
        <v>0</v>
      </c>
      <c r="J336" s="26">
        <f t="shared" si="95"/>
        <v>0</v>
      </c>
      <c r="K336" s="45">
        <f t="shared" si="96"/>
        <v>0</v>
      </c>
      <c r="L336" s="47">
        <f t="shared" si="97"/>
        <v>0</v>
      </c>
      <c r="M336" s="26">
        <f t="shared" si="97"/>
        <v>0</v>
      </c>
      <c r="N336" s="47">
        <f t="shared" si="97"/>
        <v>0</v>
      </c>
      <c r="O336" s="48">
        <f>VLOOKUP($A336,'[1]11.1.2022 for 2023-24 stop gap'!$A$3:$K$424,11,FALSE)</f>
        <v>0</v>
      </c>
      <c r="P336" s="47">
        <f t="shared" si="98"/>
        <v>0</v>
      </c>
      <c r="Q336" s="26">
        <f t="shared" si="99"/>
        <v>0</v>
      </c>
      <c r="R336" s="45">
        <f t="shared" si="100"/>
        <v>0</v>
      </c>
      <c r="S336" s="26">
        <f t="shared" si="101"/>
        <v>0</v>
      </c>
      <c r="T336" s="43">
        <f t="shared" si="102"/>
        <v>0</v>
      </c>
      <c r="U336" s="43">
        <f t="shared" si="103"/>
        <v>0</v>
      </c>
      <c r="V336" s="43">
        <f t="shared" si="104"/>
        <v>0</v>
      </c>
      <c r="W336" s="43">
        <f t="shared" si="105"/>
        <v>0</v>
      </c>
      <c r="X336" s="26">
        <f t="shared" si="106"/>
        <v>0</v>
      </c>
      <c r="Y336" s="26">
        <f t="shared" si="107"/>
        <v>0</v>
      </c>
    </row>
    <row r="337" spans="1:25" x14ac:dyDescent="0.35">
      <c r="A337" s="23">
        <v>5278</v>
      </c>
      <c r="B337" s="44" t="s">
        <v>346</v>
      </c>
      <c r="C337" s="45">
        <f>VLOOKUP(A337,[1]Membership!$A$3:$BE$524,57,FALSE)</f>
        <v>1659</v>
      </c>
      <c r="D337" s="46">
        <f>VLOOKUP(A337,'[1]Geo Area'!$B$1:$G$422,6,FALSE)</f>
        <v>55.475588658820698</v>
      </c>
      <c r="E337" s="46">
        <f t="shared" si="90"/>
        <v>29.905045446258939</v>
      </c>
      <c r="F337" s="47">
        <f t="shared" si="92"/>
        <v>0</v>
      </c>
      <c r="G337" s="26">
        <f t="shared" si="93"/>
        <v>0</v>
      </c>
      <c r="H337" s="45">
        <f t="shared" si="91"/>
        <v>0</v>
      </c>
      <c r="I337" s="47">
        <f t="shared" si="94"/>
        <v>0</v>
      </c>
      <c r="J337" s="26">
        <f t="shared" si="95"/>
        <v>0</v>
      </c>
      <c r="K337" s="45">
        <f t="shared" si="96"/>
        <v>0</v>
      </c>
      <c r="L337" s="47">
        <f t="shared" si="97"/>
        <v>0</v>
      </c>
      <c r="M337" s="26">
        <f t="shared" si="97"/>
        <v>0</v>
      </c>
      <c r="N337" s="47">
        <f t="shared" si="97"/>
        <v>0</v>
      </c>
      <c r="O337" s="48">
        <f>VLOOKUP($A337,'[1]11.1.2022 for 2023-24 stop gap'!$A$3:$K$424,11,FALSE)</f>
        <v>0</v>
      </c>
      <c r="P337" s="47">
        <f t="shared" si="98"/>
        <v>0</v>
      </c>
      <c r="Q337" s="26">
        <f t="shared" si="99"/>
        <v>0</v>
      </c>
      <c r="R337" s="45">
        <f t="shared" si="100"/>
        <v>0</v>
      </c>
      <c r="S337" s="26">
        <f t="shared" si="101"/>
        <v>0</v>
      </c>
      <c r="T337" s="43">
        <f t="shared" si="102"/>
        <v>0</v>
      </c>
      <c r="U337" s="43">
        <f t="shared" si="103"/>
        <v>0</v>
      </c>
      <c r="V337" s="43">
        <f t="shared" si="104"/>
        <v>0</v>
      </c>
      <c r="W337" s="43">
        <f t="shared" si="105"/>
        <v>0</v>
      </c>
      <c r="X337" s="26">
        <f t="shared" si="106"/>
        <v>0</v>
      </c>
      <c r="Y337" s="26">
        <f t="shared" si="107"/>
        <v>0</v>
      </c>
    </row>
    <row r="338" spans="1:25" x14ac:dyDescent="0.35">
      <c r="A338" s="23">
        <v>5306</v>
      </c>
      <c r="B338" s="44" t="s">
        <v>146</v>
      </c>
      <c r="C338" s="45">
        <f>VLOOKUP(A338,[1]Membership!$A$3:$BE$524,57,FALSE)</f>
        <v>598</v>
      </c>
      <c r="D338" s="46">
        <f>VLOOKUP(A338,'[1]Geo Area'!$B$1:$G$422,6,FALSE)</f>
        <v>156.03815161594201</v>
      </c>
      <c r="E338" s="46">
        <f t="shared" si="90"/>
        <v>3.8323960762612872</v>
      </c>
      <c r="F338" s="47">
        <f t="shared" si="92"/>
        <v>1</v>
      </c>
      <c r="G338" s="26">
        <f t="shared" si="93"/>
        <v>239200</v>
      </c>
      <c r="H338" s="45">
        <f t="shared" si="91"/>
        <v>598</v>
      </c>
      <c r="I338" s="47">
        <f t="shared" si="94"/>
        <v>0</v>
      </c>
      <c r="J338" s="26">
        <f t="shared" si="95"/>
        <v>0</v>
      </c>
      <c r="K338" s="45">
        <f t="shared" si="96"/>
        <v>0</v>
      </c>
      <c r="L338" s="47">
        <f t="shared" si="97"/>
        <v>1</v>
      </c>
      <c r="M338" s="26">
        <f t="shared" si="97"/>
        <v>239200</v>
      </c>
      <c r="N338" s="47">
        <f t="shared" si="97"/>
        <v>598</v>
      </c>
      <c r="O338" s="48">
        <f>VLOOKUP($A338,'[1]11.1.2022 for 2023-24 stop gap'!$A$3:$K$424,11,FALSE)</f>
        <v>0</v>
      </c>
      <c r="P338" s="47">
        <f t="shared" si="98"/>
        <v>0</v>
      </c>
      <c r="Q338" s="26">
        <f t="shared" si="99"/>
        <v>0</v>
      </c>
      <c r="R338" s="45">
        <f t="shared" si="100"/>
        <v>0</v>
      </c>
      <c r="S338" s="26">
        <f t="shared" si="101"/>
        <v>239200</v>
      </c>
      <c r="T338" s="43">
        <f t="shared" si="102"/>
        <v>239038</v>
      </c>
      <c r="U338" s="43">
        <f t="shared" si="103"/>
        <v>239038</v>
      </c>
      <c r="V338" s="43">
        <f t="shared" si="104"/>
        <v>227086</v>
      </c>
      <c r="W338" s="43">
        <f t="shared" si="105"/>
        <v>11952</v>
      </c>
      <c r="X338" s="26">
        <f t="shared" si="106"/>
        <v>239038</v>
      </c>
      <c r="Y338" s="26">
        <f t="shared" si="107"/>
        <v>0</v>
      </c>
    </row>
    <row r="339" spans="1:25" x14ac:dyDescent="0.35">
      <c r="A339" s="23">
        <v>5348</v>
      </c>
      <c r="B339" s="44" t="s">
        <v>147</v>
      </c>
      <c r="C339" s="45">
        <f>VLOOKUP(A339,[1]Membership!$A$3:$BE$524,57,FALSE)</f>
        <v>718</v>
      </c>
      <c r="D339" s="46">
        <f>VLOOKUP(A339,'[1]Geo Area'!$B$1:$G$422,6,FALSE)</f>
        <v>109.15186848703701</v>
      </c>
      <c r="E339" s="46">
        <f t="shared" si="90"/>
        <v>6.577990921752022</v>
      </c>
      <c r="F339" s="47">
        <f t="shared" si="92"/>
        <v>1</v>
      </c>
      <c r="G339" s="26">
        <f t="shared" si="93"/>
        <v>287200</v>
      </c>
      <c r="H339" s="45">
        <f t="shared" si="91"/>
        <v>718</v>
      </c>
      <c r="I339" s="47">
        <f t="shared" si="94"/>
        <v>0</v>
      </c>
      <c r="J339" s="26">
        <f t="shared" si="95"/>
        <v>0</v>
      </c>
      <c r="K339" s="45">
        <f t="shared" si="96"/>
        <v>0</v>
      </c>
      <c r="L339" s="47">
        <f t="shared" si="97"/>
        <v>1</v>
      </c>
      <c r="M339" s="26">
        <f t="shared" si="97"/>
        <v>287200</v>
      </c>
      <c r="N339" s="47">
        <f t="shared" si="97"/>
        <v>718</v>
      </c>
      <c r="O339" s="48">
        <f>VLOOKUP($A339,'[1]11.1.2022 for 2023-24 stop gap'!$A$3:$K$424,11,FALSE)</f>
        <v>0</v>
      </c>
      <c r="P339" s="47">
        <f t="shared" si="98"/>
        <v>0</v>
      </c>
      <c r="Q339" s="26">
        <f t="shared" si="99"/>
        <v>0</v>
      </c>
      <c r="R339" s="45">
        <f t="shared" si="100"/>
        <v>0</v>
      </c>
      <c r="S339" s="26">
        <f t="shared" si="101"/>
        <v>287200</v>
      </c>
      <c r="T339" s="43">
        <f t="shared" si="102"/>
        <v>287005</v>
      </c>
      <c r="U339" s="43">
        <f t="shared" si="103"/>
        <v>287005</v>
      </c>
      <c r="V339" s="43">
        <f t="shared" si="104"/>
        <v>272655</v>
      </c>
      <c r="W339" s="43">
        <f t="shared" si="105"/>
        <v>14350</v>
      </c>
      <c r="X339" s="26">
        <f t="shared" si="106"/>
        <v>287005</v>
      </c>
      <c r="Y339" s="26">
        <f t="shared" si="107"/>
        <v>0</v>
      </c>
    </row>
    <row r="340" spans="1:25" x14ac:dyDescent="0.35">
      <c r="A340" s="23">
        <v>5355</v>
      </c>
      <c r="B340" s="44" t="s">
        <v>347</v>
      </c>
      <c r="C340" s="45">
        <f>VLOOKUP(A340,[1]Membership!$A$3:$BE$524,57,FALSE)</f>
        <v>1697</v>
      </c>
      <c r="D340" s="46">
        <f>VLOOKUP(A340,'[1]Geo Area'!$B$1:$G$422,6,FALSE)</f>
        <v>1.63123319692889</v>
      </c>
      <c r="E340" s="46">
        <f t="shared" si="90"/>
        <v>1040.317229440235</v>
      </c>
      <c r="F340" s="47">
        <f t="shared" si="92"/>
        <v>0</v>
      </c>
      <c r="G340" s="26">
        <f t="shared" si="93"/>
        <v>0</v>
      </c>
      <c r="H340" s="45">
        <f t="shared" si="91"/>
        <v>0</v>
      </c>
      <c r="I340" s="47">
        <f t="shared" si="94"/>
        <v>0</v>
      </c>
      <c r="J340" s="26">
        <f t="shared" si="95"/>
        <v>0</v>
      </c>
      <c r="K340" s="45">
        <f t="shared" si="96"/>
        <v>0</v>
      </c>
      <c r="L340" s="47">
        <f t="shared" si="97"/>
        <v>0</v>
      </c>
      <c r="M340" s="26">
        <f t="shared" si="97"/>
        <v>0</v>
      </c>
      <c r="N340" s="47">
        <f t="shared" si="97"/>
        <v>0</v>
      </c>
      <c r="O340" s="48">
        <f>VLOOKUP($A340,'[1]11.1.2022 for 2023-24 stop gap'!$A$3:$K$424,11,FALSE)</f>
        <v>0</v>
      </c>
      <c r="P340" s="47">
        <f t="shared" si="98"/>
        <v>0</v>
      </c>
      <c r="Q340" s="26">
        <f t="shared" si="99"/>
        <v>0</v>
      </c>
      <c r="R340" s="45">
        <f t="shared" si="100"/>
        <v>0</v>
      </c>
      <c r="S340" s="26">
        <f t="shared" si="101"/>
        <v>0</v>
      </c>
      <c r="T340" s="43">
        <f t="shared" si="102"/>
        <v>0</v>
      </c>
      <c r="U340" s="43">
        <f t="shared" si="103"/>
        <v>0</v>
      </c>
      <c r="V340" s="43">
        <f t="shared" si="104"/>
        <v>0</v>
      </c>
      <c r="W340" s="43">
        <f t="shared" si="105"/>
        <v>0</v>
      </c>
      <c r="X340" s="26">
        <f t="shared" si="106"/>
        <v>0</v>
      </c>
      <c r="Y340" s="26">
        <f t="shared" si="107"/>
        <v>0</v>
      </c>
    </row>
    <row r="341" spans="1:25" x14ac:dyDescent="0.35">
      <c r="A341" s="23">
        <v>5362</v>
      </c>
      <c r="B341" s="44" t="s">
        <v>148</v>
      </c>
      <c r="C341" s="45">
        <f>VLOOKUP(A341,[1]Membership!$A$3:$BE$524,57,FALSE)</f>
        <v>334</v>
      </c>
      <c r="D341" s="46">
        <f>VLOOKUP(A341,'[1]Geo Area'!$B$1:$G$422,6,FALSE)</f>
        <v>95.664859464617095</v>
      </c>
      <c r="E341" s="46">
        <f t="shared" si="90"/>
        <v>3.4913551524479507</v>
      </c>
      <c r="F341" s="47">
        <f t="shared" si="92"/>
        <v>1</v>
      </c>
      <c r="G341" s="26">
        <f t="shared" si="93"/>
        <v>133600</v>
      </c>
      <c r="H341" s="45">
        <f t="shared" si="91"/>
        <v>334</v>
      </c>
      <c r="I341" s="47">
        <f t="shared" si="94"/>
        <v>0</v>
      </c>
      <c r="J341" s="26">
        <f t="shared" si="95"/>
        <v>0</v>
      </c>
      <c r="K341" s="45">
        <f t="shared" si="96"/>
        <v>0</v>
      </c>
      <c r="L341" s="47">
        <f t="shared" si="97"/>
        <v>1</v>
      </c>
      <c r="M341" s="26">
        <f t="shared" si="97"/>
        <v>133600</v>
      </c>
      <c r="N341" s="47">
        <f t="shared" si="97"/>
        <v>334</v>
      </c>
      <c r="O341" s="48">
        <f>VLOOKUP($A341,'[1]11.1.2022 for 2023-24 stop gap'!$A$3:$K$424,11,FALSE)</f>
        <v>0</v>
      </c>
      <c r="P341" s="47">
        <f t="shared" si="98"/>
        <v>0</v>
      </c>
      <c r="Q341" s="26">
        <f t="shared" si="99"/>
        <v>0</v>
      </c>
      <c r="R341" s="45">
        <f t="shared" si="100"/>
        <v>0</v>
      </c>
      <c r="S341" s="26">
        <f t="shared" si="101"/>
        <v>133600</v>
      </c>
      <c r="T341" s="43">
        <f t="shared" si="102"/>
        <v>133509</v>
      </c>
      <c r="U341" s="43">
        <f t="shared" si="103"/>
        <v>133509</v>
      </c>
      <c r="V341" s="43">
        <f t="shared" si="104"/>
        <v>126834</v>
      </c>
      <c r="W341" s="43">
        <f t="shared" si="105"/>
        <v>6675</v>
      </c>
      <c r="X341" s="26">
        <f t="shared" si="106"/>
        <v>133509</v>
      </c>
      <c r="Y341" s="26">
        <f t="shared" si="107"/>
        <v>0</v>
      </c>
    </row>
    <row r="342" spans="1:25" x14ac:dyDescent="0.35">
      <c r="A342" s="23">
        <v>5369</v>
      </c>
      <c r="B342" s="44" t="s">
        <v>348</v>
      </c>
      <c r="C342" s="45">
        <f>VLOOKUP(A342,[1]Membership!$A$3:$BE$524,57,FALSE)</f>
        <v>403</v>
      </c>
      <c r="D342" s="46">
        <f>VLOOKUP(A342,'[1]Geo Area'!$B$1:$G$422,6,FALSE)</f>
        <v>5.2438942495907304</v>
      </c>
      <c r="E342" s="46">
        <f t="shared" si="90"/>
        <v>76.851282809803592</v>
      </c>
      <c r="F342" s="47">
        <f t="shared" si="92"/>
        <v>0</v>
      </c>
      <c r="G342" s="26">
        <f t="shared" si="93"/>
        <v>0</v>
      </c>
      <c r="H342" s="45">
        <f t="shared" si="91"/>
        <v>0</v>
      </c>
      <c r="I342" s="47">
        <f t="shared" si="94"/>
        <v>0</v>
      </c>
      <c r="J342" s="26">
        <f t="shared" si="95"/>
        <v>0</v>
      </c>
      <c r="K342" s="45">
        <f t="shared" si="96"/>
        <v>0</v>
      </c>
      <c r="L342" s="47">
        <f t="shared" si="97"/>
        <v>0</v>
      </c>
      <c r="M342" s="26">
        <f t="shared" si="97"/>
        <v>0</v>
      </c>
      <c r="N342" s="47">
        <f t="shared" si="97"/>
        <v>0</v>
      </c>
      <c r="O342" s="48">
        <f>VLOOKUP($A342,'[1]11.1.2022 for 2023-24 stop gap'!$A$3:$K$424,11,FALSE)</f>
        <v>0</v>
      </c>
      <c r="P342" s="47">
        <f t="shared" si="98"/>
        <v>0</v>
      </c>
      <c r="Q342" s="26">
        <f t="shared" si="99"/>
        <v>0</v>
      </c>
      <c r="R342" s="45">
        <f t="shared" si="100"/>
        <v>0</v>
      </c>
      <c r="S342" s="26">
        <f t="shared" si="101"/>
        <v>0</v>
      </c>
      <c r="T342" s="43">
        <f t="shared" si="102"/>
        <v>0</v>
      </c>
      <c r="U342" s="43">
        <f t="shared" si="103"/>
        <v>0</v>
      </c>
      <c r="V342" s="43">
        <f t="shared" si="104"/>
        <v>0</v>
      </c>
      <c r="W342" s="43">
        <f t="shared" si="105"/>
        <v>0</v>
      </c>
      <c r="X342" s="26">
        <f t="shared" si="106"/>
        <v>0</v>
      </c>
      <c r="Y342" s="26">
        <f t="shared" si="107"/>
        <v>0</v>
      </c>
    </row>
    <row r="343" spans="1:25" x14ac:dyDescent="0.35">
      <c r="A343" s="23">
        <v>5376</v>
      </c>
      <c r="B343" s="44" t="s">
        <v>149</v>
      </c>
      <c r="C343" s="45">
        <f>VLOOKUP(A343,[1]Membership!$A$3:$BE$524,57,FALSE)</f>
        <v>438</v>
      </c>
      <c r="D343" s="46">
        <f>VLOOKUP(A343,'[1]Geo Area'!$B$1:$G$422,6,FALSE)</f>
        <v>110.40402561905999</v>
      </c>
      <c r="E343" s="46">
        <f t="shared" si="90"/>
        <v>3.9672466429012556</v>
      </c>
      <c r="F343" s="47">
        <f t="shared" si="92"/>
        <v>1</v>
      </c>
      <c r="G343" s="26">
        <f t="shared" si="93"/>
        <v>175200</v>
      </c>
      <c r="H343" s="45">
        <f t="shared" si="91"/>
        <v>438</v>
      </c>
      <c r="I343" s="47">
        <f t="shared" si="94"/>
        <v>0</v>
      </c>
      <c r="J343" s="26">
        <f t="shared" si="95"/>
        <v>0</v>
      </c>
      <c r="K343" s="45">
        <f t="shared" si="96"/>
        <v>0</v>
      </c>
      <c r="L343" s="47">
        <f t="shared" si="97"/>
        <v>1</v>
      </c>
      <c r="M343" s="26">
        <f t="shared" si="97"/>
        <v>175200</v>
      </c>
      <c r="N343" s="47">
        <f t="shared" si="97"/>
        <v>438</v>
      </c>
      <c r="O343" s="48">
        <f>VLOOKUP($A343,'[1]11.1.2022 for 2023-24 stop gap'!$A$3:$K$424,11,FALSE)</f>
        <v>0</v>
      </c>
      <c r="P343" s="47">
        <f t="shared" si="98"/>
        <v>0</v>
      </c>
      <c r="Q343" s="26">
        <f t="shared" si="99"/>
        <v>0</v>
      </c>
      <c r="R343" s="45">
        <f t="shared" si="100"/>
        <v>0</v>
      </c>
      <c r="S343" s="26">
        <f t="shared" si="101"/>
        <v>175200</v>
      </c>
      <c r="T343" s="43">
        <f t="shared" si="102"/>
        <v>175081</v>
      </c>
      <c r="U343" s="43">
        <f t="shared" si="103"/>
        <v>175081</v>
      </c>
      <c r="V343" s="43">
        <f t="shared" si="104"/>
        <v>166327</v>
      </c>
      <c r="W343" s="43">
        <f t="shared" si="105"/>
        <v>8754</v>
      </c>
      <c r="X343" s="26">
        <f t="shared" si="106"/>
        <v>175081</v>
      </c>
      <c r="Y343" s="26">
        <f t="shared" si="107"/>
        <v>0</v>
      </c>
    </row>
    <row r="344" spans="1:25" x14ac:dyDescent="0.35">
      <c r="A344" s="23">
        <v>5390</v>
      </c>
      <c r="B344" s="44" t="s">
        <v>349</v>
      </c>
      <c r="C344" s="45">
        <f>VLOOKUP(A344,[1]Membership!$A$3:$BE$524,57,FALSE)</f>
        <v>2898</v>
      </c>
      <c r="D344" s="46">
        <f>VLOOKUP(A344,'[1]Geo Area'!$B$1:$G$422,6,FALSE)</f>
        <v>78.673469544273701</v>
      </c>
      <c r="E344" s="46">
        <f t="shared" si="90"/>
        <v>36.835797592085896</v>
      </c>
      <c r="F344" s="47">
        <f t="shared" si="92"/>
        <v>0</v>
      </c>
      <c r="G344" s="26">
        <f t="shared" si="93"/>
        <v>0</v>
      </c>
      <c r="H344" s="45">
        <f t="shared" si="91"/>
        <v>0</v>
      </c>
      <c r="I344" s="47">
        <f t="shared" si="94"/>
        <v>0</v>
      </c>
      <c r="J344" s="26">
        <f t="shared" si="95"/>
        <v>0</v>
      </c>
      <c r="K344" s="45">
        <f t="shared" si="96"/>
        <v>0</v>
      </c>
      <c r="L344" s="47">
        <f t="shared" si="97"/>
        <v>0</v>
      </c>
      <c r="M344" s="26">
        <f t="shared" si="97"/>
        <v>0</v>
      </c>
      <c r="N344" s="47">
        <f t="shared" si="97"/>
        <v>0</v>
      </c>
      <c r="O344" s="48">
        <f>VLOOKUP($A344,'[1]11.1.2022 for 2023-24 stop gap'!$A$3:$K$424,11,FALSE)</f>
        <v>0</v>
      </c>
      <c r="P344" s="47">
        <f t="shared" si="98"/>
        <v>0</v>
      </c>
      <c r="Q344" s="26">
        <f t="shared" si="99"/>
        <v>0</v>
      </c>
      <c r="R344" s="45">
        <f t="shared" si="100"/>
        <v>0</v>
      </c>
      <c r="S344" s="26">
        <f t="shared" si="101"/>
        <v>0</v>
      </c>
      <c r="T344" s="43">
        <f t="shared" si="102"/>
        <v>0</v>
      </c>
      <c r="U344" s="43">
        <f t="shared" si="103"/>
        <v>0</v>
      </c>
      <c r="V344" s="43">
        <f t="shared" si="104"/>
        <v>0</v>
      </c>
      <c r="W344" s="43">
        <f t="shared" si="105"/>
        <v>0</v>
      </c>
      <c r="X344" s="26">
        <f t="shared" si="106"/>
        <v>0</v>
      </c>
      <c r="Y344" s="26">
        <f t="shared" si="107"/>
        <v>0</v>
      </c>
    </row>
    <row r="345" spans="1:25" x14ac:dyDescent="0.35">
      <c r="A345" s="23">
        <v>5397</v>
      </c>
      <c r="B345" s="44" t="s">
        <v>150</v>
      </c>
      <c r="C345" s="45">
        <f>VLOOKUP(A345,[1]Membership!$A$3:$BE$524,57,FALSE)</f>
        <v>334</v>
      </c>
      <c r="D345" s="46">
        <f>VLOOKUP(A345,'[1]Geo Area'!$B$1:$G$422,6,FALSE)</f>
        <v>159.00196650660999</v>
      </c>
      <c r="E345" s="46">
        <f t="shared" si="90"/>
        <v>2.1006029506315258</v>
      </c>
      <c r="F345" s="47">
        <f t="shared" si="92"/>
        <v>1</v>
      </c>
      <c r="G345" s="26">
        <f t="shared" si="93"/>
        <v>133600</v>
      </c>
      <c r="H345" s="45">
        <f t="shared" si="91"/>
        <v>334</v>
      </c>
      <c r="I345" s="47">
        <f t="shared" si="94"/>
        <v>0</v>
      </c>
      <c r="J345" s="26">
        <f t="shared" si="95"/>
        <v>0</v>
      </c>
      <c r="K345" s="45">
        <f t="shared" si="96"/>
        <v>0</v>
      </c>
      <c r="L345" s="47">
        <f t="shared" si="97"/>
        <v>1</v>
      </c>
      <c r="M345" s="26">
        <f t="shared" si="97"/>
        <v>133600</v>
      </c>
      <c r="N345" s="47">
        <f t="shared" si="97"/>
        <v>334</v>
      </c>
      <c r="O345" s="48">
        <f>VLOOKUP($A345,'[1]11.1.2022 for 2023-24 stop gap'!$A$3:$K$424,11,FALSE)</f>
        <v>0</v>
      </c>
      <c r="P345" s="47">
        <f t="shared" si="98"/>
        <v>0</v>
      </c>
      <c r="Q345" s="26">
        <f t="shared" si="99"/>
        <v>0</v>
      </c>
      <c r="R345" s="45">
        <f t="shared" si="100"/>
        <v>0</v>
      </c>
      <c r="S345" s="26">
        <f t="shared" si="101"/>
        <v>133600</v>
      </c>
      <c r="T345" s="43">
        <f t="shared" si="102"/>
        <v>133509</v>
      </c>
      <c r="U345" s="43">
        <f t="shared" si="103"/>
        <v>133509</v>
      </c>
      <c r="V345" s="43">
        <f t="shared" si="104"/>
        <v>126834</v>
      </c>
      <c r="W345" s="43">
        <f t="shared" si="105"/>
        <v>6675</v>
      </c>
      <c r="X345" s="26">
        <f t="shared" si="106"/>
        <v>133509</v>
      </c>
      <c r="Y345" s="26">
        <f t="shared" si="107"/>
        <v>0</v>
      </c>
    </row>
    <row r="346" spans="1:25" x14ac:dyDescent="0.35">
      <c r="A346" s="23">
        <v>5432</v>
      </c>
      <c r="B346" s="44" t="s">
        <v>350</v>
      </c>
      <c r="C346" s="45">
        <f>VLOOKUP(A346,[1]Membership!$A$3:$BE$524,57,FALSE)</f>
        <v>1547</v>
      </c>
      <c r="D346" s="46">
        <f>VLOOKUP(A346,'[1]Geo Area'!$B$1:$G$422,6,FALSE)</f>
        <v>59.441110377746597</v>
      </c>
      <c r="E346" s="46">
        <f t="shared" si="90"/>
        <v>26.025758774842163</v>
      </c>
      <c r="F346" s="47">
        <f t="shared" si="92"/>
        <v>0</v>
      </c>
      <c r="G346" s="26">
        <f t="shared" si="93"/>
        <v>0</v>
      </c>
      <c r="H346" s="45">
        <f t="shared" si="91"/>
        <v>0</v>
      </c>
      <c r="I346" s="47">
        <f t="shared" si="94"/>
        <v>0</v>
      </c>
      <c r="J346" s="26">
        <f t="shared" si="95"/>
        <v>0</v>
      </c>
      <c r="K346" s="45">
        <f t="shared" si="96"/>
        <v>0</v>
      </c>
      <c r="L346" s="47">
        <f t="shared" si="97"/>
        <v>0</v>
      </c>
      <c r="M346" s="26">
        <f t="shared" si="97"/>
        <v>0</v>
      </c>
      <c r="N346" s="47">
        <f t="shared" si="97"/>
        <v>0</v>
      </c>
      <c r="O346" s="48">
        <f>VLOOKUP($A346,'[1]11.1.2022 for 2023-24 stop gap'!$A$3:$K$424,11,FALSE)</f>
        <v>0</v>
      </c>
      <c r="P346" s="47">
        <f t="shared" si="98"/>
        <v>0</v>
      </c>
      <c r="Q346" s="26">
        <f t="shared" si="99"/>
        <v>0</v>
      </c>
      <c r="R346" s="45">
        <f t="shared" si="100"/>
        <v>0</v>
      </c>
      <c r="S346" s="26">
        <f t="shared" si="101"/>
        <v>0</v>
      </c>
      <c r="T346" s="43">
        <f t="shared" si="102"/>
        <v>0</v>
      </c>
      <c r="U346" s="43">
        <f t="shared" si="103"/>
        <v>0</v>
      </c>
      <c r="V346" s="43">
        <f t="shared" si="104"/>
        <v>0</v>
      </c>
      <c r="W346" s="43">
        <f t="shared" si="105"/>
        <v>0</v>
      </c>
      <c r="X346" s="26">
        <f t="shared" si="106"/>
        <v>0</v>
      </c>
      <c r="Y346" s="26">
        <f t="shared" si="107"/>
        <v>0</v>
      </c>
    </row>
    <row r="347" spans="1:25" x14ac:dyDescent="0.35">
      <c r="A347" s="23">
        <v>5439</v>
      </c>
      <c r="B347" s="44" t="s">
        <v>351</v>
      </c>
      <c r="C347" s="45">
        <f>VLOOKUP(A347,[1]Membership!$A$3:$BE$524,57,FALSE)</f>
        <v>2750</v>
      </c>
      <c r="D347" s="46">
        <f>VLOOKUP(A347,'[1]Geo Area'!$B$1:$G$422,6,FALSE)</f>
        <v>4.8170211735841804</v>
      </c>
      <c r="E347" s="46">
        <f t="shared" si="90"/>
        <v>570.89223835688881</v>
      </c>
      <c r="F347" s="47">
        <f t="shared" si="92"/>
        <v>0</v>
      </c>
      <c r="G347" s="26">
        <f t="shared" si="93"/>
        <v>0</v>
      </c>
      <c r="H347" s="45">
        <f t="shared" si="91"/>
        <v>0</v>
      </c>
      <c r="I347" s="47">
        <f t="shared" si="94"/>
        <v>0</v>
      </c>
      <c r="J347" s="26">
        <f t="shared" si="95"/>
        <v>0</v>
      </c>
      <c r="K347" s="45">
        <f t="shared" si="96"/>
        <v>0</v>
      </c>
      <c r="L347" s="47">
        <f t="shared" si="97"/>
        <v>0</v>
      </c>
      <c r="M347" s="26">
        <f t="shared" si="97"/>
        <v>0</v>
      </c>
      <c r="N347" s="47">
        <f t="shared" si="97"/>
        <v>0</v>
      </c>
      <c r="O347" s="48">
        <f>VLOOKUP($A347,'[1]11.1.2022 for 2023-24 stop gap'!$A$3:$K$424,11,FALSE)</f>
        <v>0</v>
      </c>
      <c r="P347" s="47">
        <f t="shared" si="98"/>
        <v>0</v>
      </c>
      <c r="Q347" s="26">
        <f t="shared" si="99"/>
        <v>0</v>
      </c>
      <c r="R347" s="45">
        <f t="shared" si="100"/>
        <v>0</v>
      </c>
      <c r="S347" s="26">
        <f t="shared" si="101"/>
        <v>0</v>
      </c>
      <c r="T347" s="43">
        <f t="shared" si="102"/>
        <v>0</v>
      </c>
      <c r="U347" s="43">
        <f t="shared" si="103"/>
        <v>0</v>
      </c>
      <c r="V347" s="43">
        <f t="shared" si="104"/>
        <v>0</v>
      </c>
      <c r="W347" s="43">
        <f t="shared" si="105"/>
        <v>0</v>
      </c>
      <c r="X347" s="26">
        <f t="shared" si="106"/>
        <v>0</v>
      </c>
      <c r="Y347" s="26">
        <f t="shared" si="107"/>
        <v>0</v>
      </c>
    </row>
    <row r="348" spans="1:25" x14ac:dyDescent="0.35">
      <c r="A348" s="23">
        <v>5457</v>
      </c>
      <c r="B348" s="44" t="s">
        <v>352</v>
      </c>
      <c r="C348" s="45">
        <f>VLOOKUP(A348,[1]Membership!$A$3:$BE$524,57,FALSE)</f>
        <v>1038</v>
      </c>
      <c r="D348" s="46">
        <f>VLOOKUP(A348,'[1]Geo Area'!$B$1:$G$422,6,FALSE)</f>
        <v>196.591169972145</v>
      </c>
      <c r="E348" s="46">
        <f t="shared" si="90"/>
        <v>5.2799929933123355</v>
      </c>
      <c r="F348" s="47">
        <f t="shared" si="92"/>
        <v>0</v>
      </c>
      <c r="G348" s="26">
        <f t="shared" si="93"/>
        <v>0</v>
      </c>
      <c r="H348" s="45">
        <f t="shared" si="91"/>
        <v>0</v>
      </c>
      <c r="I348" s="47">
        <f t="shared" si="94"/>
        <v>0</v>
      </c>
      <c r="J348" s="26">
        <f t="shared" si="95"/>
        <v>0</v>
      </c>
      <c r="K348" s="45">
        <f t="shared" si="96"/>
        <v>0</v>
      </c>
      <c r="L348" s="47">
        <f t="shared" si="97"/>
        <v>0</v>
      </c>
      <c r="M348" s="26">
        <f t="shared" si="97"/>
        <v>0</v>
      </c>
      <c r="N348" s="47">
        <f t="shared" si="97"/>
        <v>0</v>
      </c>
      <c r="O348" s="48">
        <f>VLOOKUP($A348,'[1]11.1.2022 for 2023-24 stop gap'!$A$3:$K$424,11,FALSE)</f>
        <v>0</v>
      </c>
      <c r="P348" s="47">
        <f t="shared" si="98"/>
        <v>0</v>
      </c>
      <c r="Q348" s="26">
        <f t="shared" si="99"/>
        <v>0</v>
      </c>
      <c r="R348" s="45">
        <f t="shared" si="100"/>
        <v>0</v>
      </c>
      <c r="S348" s="26">
        <f t="shared" si="101"/>
        <v>0</v>
      </c>
      <c r="T348" s="43">
        <f t="shared" si="102"/>
        <v>0</v>
      </c>
      <c r="U348" s="43">
        <f t="shared" si="103"/>
        <v>0</v>
      </c>
      <c r="V348" s="43">
        <f t="shared" si="104"/>
        <v>0</v>
      </c>
      <c r="W348" s="43">
        <f t="shared" si="105"/>
        <v>0</v>
      </c>
      <c r="X348" s="26">
        <f t="shared" si="106"/>
        <v>0</v>
      </c>
      <c r="Y348" s="26">
        <f t="shared" si="107"/>
        <v>0</v>
      </c>
    </row>
    <row r="349" spans="1:25" x14ac:dyDescent="0.35">
      <c r="A349" s="23">
        <v>5460</v>
      </c>
      <c r="B349" s="44" t="s">
        <v>353</v>
      </c>
      <c r="C349" s="45">
        <f>VLOOKUP(A349,[1]Membership!$A$3:$BE$524,57,FALSE)</f>
        <v>3128</v>
      </c>
      <c r="D349" s="46">
        <f>VLOOKUP(A349,'[1]Geo Area'!$B$1:$G$422,6,FALSE)</f>
        <v>289.44984830387699</v>
      </c>
      <c r="E349" s="46">
        <f t="shared" si="90"/>
        <v>10.80670803018038</v>
      </c>
      <c r="F349" s="47">
        <f t="shared" si="92"/>
        <v>0</v>
      </c>
      <c r="G349" s="26">
        <f t="shared" si="93"/>
        <v>0</v>
      </c>
      <c r="H349" s="45">
        <f t="shared" si="91"/>
        <v>0</v>
      </c>
      <c r="I349" s="47">
        <f t="shared" si="94"/>
        <v>0</v>
      </c>
      <c r="J349" s="26">
        <f t="shared" si="95"/>
        <v>0</v>
      </c>
      <c r="K349" s="45">
        <f t="shared" si="96"/>
        <v>0</v>
      </c>
      <c r="L349" s="47">
        <f t="shared" si="97"/>
        <v>0</v>
      </c>
      <c r="M349" s="26">
        <f t="shared" si="97"/>
        <v>0</v>
      </c>
      <c r="N349" s="47">
        <f t="shared" si="97"/>
        <v>0</v>
      </c>
      <c r="O349" s="48">
        <f>VLOOKUP($A349,'[1]11.1.2022 for 2023-24 stop gap'!$A$3:$K$424,11,FALSE)</f>
        <v>0</v>
      </c>
      <c r="P349" s="47">
        <f t="shared" si="98"/>
        <v>0</v>
      </c>
      <c r="Q349" s="26">
        <f t="shared" si="99"/>
        <v>0</v>
      </c>
      <c r="R349" s="45">
        <f t="shared" si="100"/>
        <v>0</v>
      </c>
      <c r="S349" s="26">
        <f t="shared" si="101"/>
        <v>0</v>
      </c>
      <c r="T349" s="43">
        <f t="shared" si="102"/>
        <v>0</v>
      </c>
      <c r="U349" s="43">
        <f t="shared" si="103"/>
        <v>0</v>
      </c>
      <c r="V349" s="43">
        <f t="shared" si="104"/>
        <v>0</v>
      </c>
      <c r="W349" s="43">
        <f t="shared" si="105"/>
        <v>0</v>
      </c>
      <c r="X349" s="26">
        <f t="shared" si="106"/>
        <v>0</v>
      </c>
      <c r="Y349" s="26">
        <f t="shared" si="107"/>
        <v>0</v>
      </c>
    </row>
    <row r="350" spans="1:25" x14ac:dyDescent="0.35">
      <c r="A350" s="23">
        <v>5467</v>
      </c>
      <c r="B350" s="44" t="s">
        <v>151</v>
      </c>
      <c r="C350" s="45">
        <f>VLOOKUP(A350,[1]Membership!$A$3:$BE$524,57,FALSE)</f>
        <v>670</v>
      </c>
      <c r="D350" s="46">
        <f>VLOOKUP(A350,'[1]Geo Area'!$B$1:$G$422,6,FALSE)</f>
        <v>80.197080193402499</v>
      </c>
      <c r="E350" s="46">
        <f t="shared" si="90"/>
        <v>8.3544188689193479</v>
      </c>
      <c r="F350" s="47">
        <f t="shared" si="92"/>
        <v>1</v>
      </c>
      <c r="G350" s="26">
        <f t="shared" si="93"/>
        <v>268000</v>
      </c>
      <c r="H350" s="45">
        <f t="shared" si="91"/>
        <v>670</v>
      </c>
      <c r="I350" s="47">
        <f t="shared" si="94"/>
        <v>0</v>
      </c>
      <c r="J350" s="26">
        <f t="shared" si="95"/>
        <v>0</v>
      </c>
      <c r="K350" s="45">
        <f t="shared" si="96"/>
        <v>0</v>
      </c>
      <c r="L350" s="47">
        <f t="shared" si="97"/>
        <v>1</v>
      </c>
      <c r="M350" s="26">
        <f t="shared" si="97"/>
        <v>268000</v>
      </c>
      <c r="N350" s="47">
        <f t="shared" si="97"/>
        <v>670</v>
      </c>
      <c r="O350" s="48">
        <f>VLOOKUP($A350,'[1]11.1.2022 for 2023-24 stop gap'!$A$3:$K$424,11,FALSE)</f>
        <v>0</v>
      </c>
      <c r="P350" s="47">
        <f t="shared" si="98"/>
        <v>0</v>
      </c>
      <c r="Q350" s="26">
        <f t="shared" si="99"/>
        <v>0</v>
      </c>
      <c r="R350" s="45">
        <f t="shared" si="100"/>
        <v>0</v>
      </c>
      <c r="S350" s="26">
        <f t="shared" si="101"/>
        <v>268000</v>
      </c>
      <c r="T350" s="43">
        <f t="shared" si="102"/>
        <v>267818</v>
      </c>
      <c r="U350" s="43">
        <f t="shared" si="103"/>
        <v>267818</v>
      </c>
      <c r="V350" s="43">
        <f t="shared" si="104"/>
        <v>254427</v>
      </c>
      <c r="W350" s="43">
        <f t="shared" si="105"/>
        <v>13391</v>
      </c>
      <c r="X350" s="26">
        <f t="shared" si="106"/>
        <v>267818</v>
      </c>
      <c r="Y350" s="26">
        <f t="shared" si="107"/>
        <v>0</v>
      </c>
    </row>
    <row r="351" spans="1:25" x14ac:dyDescent="0.35">
      <c r="A351" s="23">
        <v>5474</v>
      </c>
      <c r="B351" s="44" t="s">
        <v>447</v>
      </c>
      <c r="C351" s="45">
        <f>VLOOKUP(A351,[1]Membership!$A$3:$BE$524,57,FALSE)</f>
        <v>1181</v>
      </c>
      <c r="D351" s="46">
        <f>VLOOKUP(A351,'[1]Geo Area'!$B$1:$G$422,6,FALSE)</f>
        <v>523.07715461806504</v>
      </c>
      <c r="E351" s="46">
        <f t="shared" si="90"/>
        <v>2.2577931182300057</v>
      </c>
      <c r="F351" s="47">
        <f t="shared" si="92"/>
        <v>0</v>
      </c>
      <c r="G351" s="26">
        <f t="shared" si="93"/>
        <v>0</v>
      </c>
      <c r="H351" s="45">
        <f t="shared" si="91"/>
        <v>0</v>
      </c>
      <c r="I351" s="47">
        <f t="shared" si="94"/>
        <v>0</v>
      </c>
      <c r="J351" s="26">
        <f t="shared" si="95"/>
        <v>0</v>
      </c>
      <c r="K351" s="45">
        <f t="shared" si="96"/>
        <v>0</v>
      </c>
      <c r="L351" s="47">
        <f t="shared" si="97"/>
        <v>0</v>
      </c>
      <c r="M351" s="26">
        <f t="shared" si="97"/>
        <v>0</v>
      </c>
      <c r="N351" s="47">
        <f t="shared" si="97"/>
        <v>0</v>
      </c>
      <c r="O351" s="48">
        <f>VLOOKUP($A351,'[1]11.1.2022 for 2023-24 stop gap'!$A$3:$K$424,11,FALSE)</f>
        <v>0</v>
      </c>
      <c r="P351" s="47">
        <f t="shared" si="98"/>
        <v>0</v>
      </c>
      <c r="Q351" s="26">
        <f t="shared" si="99"/>
        <v>0</v>
      </c>
      <c r="R351" s="45">
        <f t="shared" si="100"/>
        <v>0</v>
      </c>
      <c r="S351" s="26">
        <f t="shared" si="101"/>
        <v>0</v>
      </c>
      <c r="T351" s="43">
        <f t="shared" si="102"/>
        <v>0</v>
      </c>
      <c r="U351" s="43">
        <f t="shared" si="103"/>
        <v>0</v>
      </c>
      <c r="V351" s="43">
        <f t="shared" si="104"/>
        <v>0</v>
      </c>
      <c r="W351" s="43">
        <f t="shared" si="105"/>
        <v>0</v>
      </c>
      <c r="X351" s="26">
        <f t="shared" si="106"/>
        <v>0</v>
      </c>
      <c r="Y351" s="26">
        <f t="shared" si="107"/>
        <v>0</v>
      </c>
    </row>
    <row r="352" spans="1:25" x14ac:dyDescent="0.35">
      <c r="A352" s="23">
        <v>5523</v>
      </c>
      <c r="B352" s="44" t="s">
        <v>354</v>
      </c>
      <c r="C352" s="45">
        <f>VLOOKUP(A352,[1]Membership!$A$3:$BE$524,57,FALSE)</f>
        <v>1169</v>
      </c>
      <c r="D352" s="46">
        <f>VLOOKUP(A352,'[1]Geo Area'!$B$1:$G$422,6,FALSE)</f>
        <v>298.68753676430299</v>
      </c>
      <c r="E352" s="46">
        <f t="shared" si="90"/>
        <v>3.9137890139770657</v>
      </c>
      <c r="F352" s="47">
        <f t="shared" si="92"/>
        <v>0</v>
      </c>
      <c r="G352" s="26">
        <f t="shared" si="93"/>
        <v>0</v>
      </c>
      <c r="H352" s="45">
        <f t="shared" si="91"/>
        <v>0</v>
      </c>
      <c r="I352" s="47">
        <f t="shared" si="94"/>
        <v>0</v>
      </c>
      <c r="J352" s="26">
        <f t="shared" si="95"/>
        <v>0</v>
      </c>
      <c r="K352" s="45">
        <f t="shared" si="96"/>
        <v>0</v>
      </c>
      <c r="L352" s="47">
        <f t="shared" si="97"/>
        <v>0</v>
      </c>
      <c r="M352" s="26">
        <f t="shared" si="97"/>
        <v>0</v>
      </c>
      <c r="N352" s="47">
        <f t="shared" si="97"/>
        <v>0</v>
      </c>
      <c r="O352" s="48">
        <f>VLOOKUP($A352,'[1]11.1.2022 for 2023-24 stop gap'!$A$3:$K$424,11,FALSE)</f>
        <v>0</v>
      </c>
      <c r="P352" s="47">
        <f t="shared" si="98"/>
        <v>0</v>
      </c>
      <c r="Q352" s="26">
        <f t="shared" si="99"/>
        <v>0</v>
      </c>
      <c r="R352" s="45">
        <f t="shared" si="100"/>
        <v>0</v>
      </c>
      <c r="S352" s="26">
        <f t="shared" si="101"/>
        <v>0</v>
      </c>
      <c r="T352" s="43">
        <f t="shared" si="102"/>
        <v>0</v>
      </c>
      <c r="U352" s="43">
        <f t="shared" si="103"/>
        <v>0</v>
      </c>
      <c r="V352" s="43">
        <f t="shared" si="104"/>
        <v>0</v>
      </c>
      <c r="W352" s="43">
        <f t="shared" si="105"/>
        <v>0</v>
      </c>
      <c r="X352" s="26">
        <f t="shared" si="106"/>
        <v>0</v>
      </c>
      <c r="Y352" s="26">
        <f t="shared" si="107"/>
        <v>0</v>
      </c>
    </row>
    <row r="353" spans="1:25" x14ac:dyDescent="0.35">
      <c r="A353" s="23">
        <v>5586</v>
      </c>
      <c r="B353" s="44" t="s">
        <v>152</v>
      </c>
      <c r="C353" s="45">
        <f>VLOOKUP(A353,[1]Membership!$A$3:$BE$524,57,FALSE)</f>
        <v>756</v>
      </c>
      <c r="D353" s="46">
        <f>VLOOKUP(A353,'[1]Geo Area'!$B$1:$G$422,6,FALSE)</f>
        <v>109.277587147075</v>
      </c>
      <c r="E353" s="46">
        <f t="shared" si="90"/>
        <v>6.9181615346476439</v>
      </c>
      <c r="F353" s="47">
        <f t="shared" si="92"/>
        <v>0</v>
      </c>
      <c r="G353" s="26">
        <f t="shared" si="93"/>
        <v>0</v>
      </c>
      <c r="H353" s="45">
        <f t="shared" si="91"/>
        <v>0</v>
      </c>
      <c r="I353" s="47">
        <f t="shared" si="94"/>
        <v>1</v>
      </c>
      <c r="J353" s="26">
        <f t="shared" si="95"/>
        <v>75600</v>
      </c>
      <c r="K353" s="45">
        <f t="shared" si="96"/>
        <v>756</v>
      </c>
      <c r="L353" s="47">
        <f t="shared" si="97"/>
        <v>1</v>
      </c>
      <c r="M353" s="26">
        <f t="shared" si="97"/>
        <v>75600</v>
      </c>
      <c r="N353" s="47">
        <f t="shared" si="97"/>
        <v>756</v>
      </c>
      <c r="O353" s="48">
        <f>VLOOKUP($A353,'[1]11.1.2022 for 2023-24 stop gap'!$A$3:$K$424,11,FALSE)</f>
        <v>75700</v>
      </c>
      <c r="P353" s="47">
        <f t="shared" si="98"/>
        <v>0</v>
      </c>
      <c r="Q353" s="26">
        <f t="shared" si="99"/>
        <v>0</v>
      </c>
      <c r="R353" s="45">
        <f t="shared" si="100"/>
        <v>0</v>
      </c>
      <c r="S353" s="26">
        <f t="shared" si="101"/>
        <v>75600</v>
      </c>
      <c r="T353" s="43">
        <f t="shared" si="102"/>
        <v>75549</v>
      </c>
      <c r="U353" s="43">
        <f t="shared" si="103"/>
        <v>75549</v>
      </c>
      <c r="V353" s="43">
        <f t="shared" si="104"/>
        <v>71772</v>
      </c>
      <c r="W353" s="43">
        <f t="shared" si="105"/>
        <v>3777</v>
      </c>
      <c r="X353" s="26">
        <f t="shared" si="106"/>
        <v>75549</v>
      </c>
      <c r="Y353" s="26">
        <f t="shared" si="107"/>
        <v>0</v>
      </c>
    </row>
    <row r="354" spans="1:25" x14ac:dyDescent="0.35">
      <c r="A354" s="23">
        <v>5593</v>
      </c>
      <c r="B354" s="44" t="s">
        <v>355</v>
      </c>
      <c r="C354" s="45">
        <f>VLOOKUP(A354,[1]Membership!$A$3:$BE$524,57,FALSE)</f>
        <v>1109</v>
      </c>
      <c r="D354" s="46">
        <f>VLOOKUP(A354,'[1]Geo Area'!$B$1:$G$422,6,FALSE)</f>
        <v>186.812331346463</v>
      </c>
      <c r="E354" s="46">
        <f t="shared" si="90"/>
        <v>5.9364389492214169</v>
      </c>
      <c r="F354" s="47">
        <f t="shared" si="92"/>
        <v>0</v>
      </c>
      <c r="G354" s="26">
        <f t="shared" si="93"/>
        <v>0</v>
      </c>
      <c r="H354" s="45">
        <f t="shared" si="91"/>
        <v>0</v>
      </c>
      <c r="I354" s="47">
        <f t="shared" si="94"/>
        <v>0</v>
      </c>
      <c r="J354" s="26">
        <f t="shared" si="95"/>
        <v>0</v>
      </c>
      <c r="K354" s="45">
        <f t="shared" si="96"/>
        <v>0</v>
      </c>
      <c r="L354" s="47">
        <f t="shared" si="97"/>
        <v>0</v>
      </c>
      <c r="M354" s="26">
        <f t="shared" si="97"/>
        <v>0</v>
      </c>
      <c r="N354" s="47">
        <f t="shared" si="97"/>
        <v>0</v>
      </c>
      <c r="O354" s="48">
        <f>VLOOKUP($A354,'[1]11.1.2022 for 2023-24 stop gap'!$A$3:$K$424,11,FALSE)</f>
        <v>0</v>
      </c>
      <c r="P354" s="47">
        <f t="shared" si="98"/>
        <v>0</v>
      </c>
      <c r="Q354" s="26">
        <f t="shared" si="99"/>
        <v>0</v>
      </c>
      <c r="R354" s="45">
        <f t="shared" si="100"/>
        <v>0</v>
      </c>
      <c r="S354" s="26">
        <f t="shared" si="101"/>
        <v>0</v>
      </c>
      <c r="T354" s="43">
        <f t="shared" si="102"/>
        <v>0</v>
      </c>
      <c r="U354" s="43">
        <f t="shared" si="103"/>
        <v>0</v>
      </c>
      <c r="V354" s="43">
        <f t="shared" si="104"/>
        <v>0</v>
      </c>
      <c r="W354" s="43">
        <f t="shared" si="105"/>
        <v>0</v>
      </c>
      <c r="X354" s="26">
        <f t="shared" si="106"/>
        <v>0</v>
      </c>
      <c r="Y354" s="26">
        <f t="shared" si="107"/>
        <v>0</v>
      </c>
    </row>
    <row r="355" spans="1:25" x14ac:dyDescent="0.35">
      <c r="A355" s="23">
        <v>5607</v>
      </c>
      <c r="B355" s="44" t="s">
        <v>448</v>
      </c>
      <c r="C355" s="45">
        <f>VLOOKUP(A355,[1]Membership!$A$3:$BE$524,57,FALSE)</f>
        <v>7284</v>
      </c>
      <c r="D355" s="46">
        <f>VLOOKUP(A355,'[1]Geo Area'!$B$1:$G$422,6,FALSE)</f>
        <v>384.48999494543301</v>
      </c>
      <c r="E355" s="46">
        <f t="shared" si="90"/>
        <v>18.944576180802176</v>
      </c>
      <c r="F355" s="47">
        <f t="shared" si="92"/>
        <v>0</v>
      </c>
      <c r="G355" s="26">
        <f t="shared" si="93"/>
        <v>0</v>
      </c>
      <c r="H355" s="45">
        <f t="shared" si="91"/>
        <v>0</v>
      </c>
      <c r="I355" s="47">
        <f t="shared" si="94"/>
        <v>0</v>
      </c>
      <c r="J355" s="26">
        <f t="shared" si="95"/>
        <v>0</v>
      </c>
      <c r="K355" s="45">
        <f t="shared" si="96"/>
        <v>0</v>
      </c>
      <c r="L355" s="47">
        <f t="shared" si="97"/>
        <v>0</v>
      </c>
      <c r="M355" s="26">
        <f t="shared" si="97"/>
        <v>0</v>
      </c>
      <c r="N355" s="47">
        <f t="shared" si="97"/>
        <v>0</v>
      </c>
      <c r="O355" s="48">
        <f>VLOOKUP($A355,'[1]11.1.2022 for 2023-24 stop gap'!$A$3:$K$424,11,FALSE)</f>
        <v>0</v>
      </c>
      <c r="P355" s="47">
        <f t="shared" si="98"/>
        <v>0</v>
      </c>
      <c r="Q355" s="26">
        <f t="shared" si="99"/>
        <v>0</v>
      </c>
      <c r="R355" s="45">
        <f t="shared" si="100"/>
        <v>0</v>
      </c>
      <c r="S355" s="26">
        <f t="shared" si="101"/>
        <v>0</v>
      </c>
      <c r="T355" s="43">
        <f t="shared" si="102"/>
        <v>0</v>
      </c>
      <c r="U355" s="43">
        <f t="shared" si="103"/>
        <v>0</v>
      </c>
      <c r="V355" s="43">
        <f t="shared" si="104"/>
        <v>0</v>
      </c>
      <c r="W355" s="43">
        <f t="shared" si="105"/>
        <v>0</v>
      </c>
      <c r="X355" s="26">
        <f t="shared" si="106"/>
        <v>0</v>
      </c>
      <c r="Y355" s="26">
        <f t="shared" si="107"/>
        <v>0</v>
      </c>
    </row>
    <row r="356" spans="1:25" x14ac:dyDescent="0.35">
      <c r="A356" s="23">
        <v>5614</v>
      </c>
      <c r="B356" s="44" t="s">
        <v>153</v>
      </c>
      <c r="C356" s="45">
        <f>VLOOKUP(A356,[1]Membership!$A$3:$BE$524,57,FALSE)</f>
        <v>266</v>
      </c>
      <c r="D356" s="46">
        <f>VLOOKUP(A356,'[1]Geo Area'!$B$1:$G$422,6,FALSE)</f>
        <v>27.292849353415999</v>
      </c>
      <c r="E356" s="46">
        <f t="shared" si="90"/>
        <v>9.7461425355615052</v>
      </c>
      <c r="F356" s="47">
        <f t="shared" si="92"/>
        <v>1</v>
      </c>
      <c r="G356" s="26">
        <f t="shared" si="93"/>
        <v>106400</v>
      </c>
      <c r="H356" s="45">
        <f t="shared" si="91"/>
        <v>266</v>
      </c>
      <c r="I356" s="47">
        <f t="shared" si="94"/>
        <v>0</v>
      </c>
      <c r="J356" s="26">
        <f t="shared" si="95"/>
        <v>0</v>
      </c>
      <c r="K356" s="45">
        <f t="shared" si="96"/>
        <v>0</v>
      </c>
      <c r="L356" s="47">
        <f t="shared" si="97"/>
        <v>1</v>
      </c>
      <c r="M356" s="26">
        <f t="shared" si="97"/>
        <v>106400</v>
      </c>
      <c r="N356" s="47">
        <f t="shared" si="97"/>
        <v>266</v>
      </c>
      <c r="O356" s="48">
        <f>VLOOKUP($A356,'[1]11.1.2022 for 2023-24 stop gap'!$A$3:$K$424,11,FALSE)</f>
        <v>0</v>
      </c>
      <c r="P356" s="47">
        <f t="shared" si="98"/>
        <v>0</v>
      </c>
      <c r="Q356" s="26">
        <f t="shared" si="99"/>
        <v>0</v>
      </c>
      <c r="R356" s="45">
        <f t="shared" si="100"/>
        <v>0</v>
      </c>
      <c r="S356" s="26">
        <f t="shared" si="101"/>
        <v>106400</v>
      </c>
      <c r="T356" s="43">
        <f t="shared" si="102"/>
        <v>106328</v>
      </c>
      <c r="U356" s="43">
        <f t="shared" si="103"/>
        <v>106328</v>
      </c>
      <c r="V356" s="43">
        <f t="shared" si="104"/>
        <v>101012</v>
      </c>
      <c r="W356" s="43">
        <f t="shared" si="105"/>
        <v>5316</v>
      </c>
      <c r="X356" s="26">
        <f t="shared" si="106"/>
        <v>106328</v>
      </c>
      <c r="Y356" s="26">
        <f t="shared" si="107"/>
        <v>0</v>
      </c>
    </row>
    <row r="357" spans="1:25" x14ac:dyDescent="0.35">
      <c r="A357" s="23">
        <v>5621</v>
      </c>
      <c r="B357" s="44" t="s">
        <v>356</v>
      </c>
      <c r="C357" s="45">
        <f>VLOOKUP(A357,[1]Membership!$A$3:$BE$524,57,FALSE)</f>
        <v>2816</v>
      </c>
      <c r="D357" s="46">
        <f>VLOOKUP(A357,'[1]Geo Area'!$B$1:$G$422,6,FALSE)</f>
        <v>112.687963726951</v>
      </c>
      <c r="E357" s="46">
        <f t="shared" si="90"/>
        <v>24.989359172584923</v>
      </c>
      <c r="F357" s="47">
        <f t="shared" si="92"/>
        <v>0</v>
      </c>
      <c r="G357" s="26">
        <f t="shared" si="93"/>
        <v>0</v>
      </c>
      <c r="H357" s="45">
        <f t="shared" si="91"/>
        <v>0</v>
      </c>
      <c r="I357" s="47">
        <f t="shared" si="94"/>
        <v>0</v>
      </c>
      <c r="J357" s="26">
        <f t="shared" si="95"/>
        <v>0</v>
      </c>
      <c r="K357" s="45">
        <f t="shared" si="96"/>
        <v>0</v>
      </c>
      <c r="L357" s="47">
        <f t="shared" si="97"/>
        <v>0</v>
      </c>
      <c r="M357" s="26">
        <f t="shared" si="97"/>
        <v>0</v>
      </c>
      <c r="N357" s="47">
        <f t="shared" si="97"/>
        <v>0</v>
      </c>
      <c r="O357" s="48">
        <f>VLOOKUP($A357,'[1]11.1.2022 for 2023-24 stop gap'!$A$3:$K$424,11,FALSE)</f>
        <v>0</v>
      </c>
      <c r="P357" s="47">
        <f t="shared" si="98"/>
        <v>0</v>
      </c>
      <c r="Q357" s="26">
        <f t="shared" si="99"/>
        <v>0</v>
      </c>
      <c r="R357" s="45">
        <f t="shared" si="100"/>
        <v>0</v>
      </c>
      <c r="S357" s="26">
        <f t="shared" si="101"/>
        <v>0</v>
      </c>
      <c r="T357" s="43">
        <f t="shared" si="102"/>
        <v>0</v>
      </c>
      <c r="U357" s="43">
        <f t="shared" si="103"/>
        <v>0</v>
      </c>
      <c r="V357" s="43">
        <f t="shared" si="104"/>
        <v>0</v>
      </c>
      <c r="W357" s="43">
        <f t="shared" si="105"/>
        <v>0</v>
      </c>
      <c r="X357" s="26">
        <f t="shared" si="106"/>
        <v>0</v>
      </c>
      <c r="Y357" s="26">
        <f t="shared" si="107"/>
        <v>0</v>
      </c>
    </row>
    <row r="358" spans="1:25" x14ac:dyDescent="0.35">
      <c r="A358" s="23">
        <v>5628</v>
      </c>
      <c r="B358" s="44" t="s">
        <v>154</v>
      </c>
      <c r="C358" s="45">
        <f>VLOOKUP(A358,[1]Membership!$A$3:$BE$524,57,FALSE)</f>
        <v>828</v>
      </c>
      <c r="D358" s="46">
        <f>VLOOKUP(A358,'[1]Geo Area'!$B$1:$G$422,6,FALSE)</f>
        <v>115.866313072708</v>
      </c>
      <c r="E358" s="46">
        <f t="shared" si="90"/>
        <v>7.1461668024287315</v>
      </c>
      <c r="F358" s="47">
        <f t="shared" si="92"/>
        <v>0</v>
      </c>
      <c r="G358" s="26">
        <f t="shared" si="93"/>
        <v>0</v>
      </c>
      <c r="H358" s="45">
        <f t="shared" si="91"/>
        <v>0</v>
      </c>
      <c r="I358" s="47">
        <f t="shared" si="94"/>
        <v>1</v>
      </c>
      <c r="J358" s="26">
        <f t="shared" si="95"/>
        <v>82800</v>
      </c>
      <c r="K358" s="45">
        <f t="shared" si="96"/>
        <v>828</v>
      </c>
      <c r="L358" s="47">
        <f t="shared" si="97"/>
        <v>1</v>
      </c>
      <c r="M358" s="26">
        <f t="shared" si="97"/>
        <v>82800</v>
      </c>
      <c r="N358" s="47">
        <f t="shared" si="97"/>
        <v>828</v>
      </c>
      <c r="O358" s="48">
        <f>VLOOKUP($A358,'[1]11.1.2022 for 2023-24 stop gap'!$A$3:$K$424,11,FALSE)</f>
        <v>84300</v>
      </c>
      <c r="P358" s="47">
        <f t="shared" si="98"/>
        <v>0</v>
      </c>
      <c r="Q358" s="26">
        <f t="shared" si="99"/>
        <v>0</v>
      </c>
      <c r="R358" s="45">
        <f t="shared" si="100"/>
        <v>0</v>
      </c>
      <c r="S358" s="26">
        <f t="shared" si="101"/>
        <v>82800</v>
      </c>
      <c r="T358" s="43">
        <f t="shared" si="102"/>
        <v>82744</v>
      </c>
      <c r="U358" s="43">
        <f t="shared" si="103"/>
        <v>82744</v>
      </c>
      <c r="V358" s="43">
        <f t="shared" si="104"/>
        <v>78607</v>
      </c>
      <c r="W358" s="43">
        <f t="shared" si="105"/>
        <v>4137</v>
      </c>
      <c r="X358" s="26">
        <f t="shared" si="106"/>
        <v>82744</v>
      </c>
      <c r="Y358" s="26">
        <f t="shared" si="107"/>
        <v>0</v>
      </c>
    </row>
    <row r="359" spans="1:25" x14ac:dyDescent="0.35">
      <c r="A359" s="23">
        <v>5642</v>
      </c>
      <c r="B359" s="44" t="s">
        <v>357</v>
      </c>
      <c r="C359" s="45">
        <f>VLOOKUP(A359,[1]Membership!$A$3:$BE$524,57,FALSE)</f>
        <v>1069</v>
      </c>
      <c r="D359" s="46">
        <f>VLOOKUP(A359,'[1]Geo Area'!$B$1:$G$422,6,FALSE)</f>
        <v>8.9022448725703303</v>
      </c>
      <c r="E359" s="46">
        <f t="shared" si="90"/>
        <v>120.08207090481318</v>
      </c>
      <c r="F359" s="47">
        <f t="shared" si="92"/>
        <v>0</v>
      </c>
      <c r="G359" s="26">
        <f t="shared" si="93"/>
        <v>0</v>
      </c>
      <c r="H359" s="45">
        <f t="shared" si="91"/>
        <v>0</v>
      </c>
      <c r="I359" s="47">
        <f t="shared" si="94"/>
        <v>0</v>
      </c>
      <c r="J359" s="26">
        <f t="shared" si="95"/>
        <v>0</v>
      </c>
      <c r="K359" s="45">
        <f t="shared" si="96"/>
        <v>0</v>
      </c>
      <c r="L359" s="47">
        <f t="shared" si="97"/>
        <v>0</v>
      </c>
      <c r="M359" s="26">
        <f t="shared" si="97"/>
        <v>0</v>
      </c>
      <c r="N359" s="47">
        <f t="shared" si="97"/>
        <v>0</v>
      </c>
      <c r="O359" s="48">
        <f>VLOOKUP($A359,'[1]11.1.2022 for 2023-24 stop gap'!$A$3:$K$424,11,FALSE)</f>
        <v>0</v>
      </c>
      <c r="P359" s="47">
        <f t="shared" si="98"/>
        <v>0</v>
      </c>
      <c r="Q359" s="26">
        <f t="shared" si="99"/>
        <v>0</v>
      </c>
      <c r="R359" s="45">
        <f t="shared" si="100"/>
        <v>0</v>
      </c>
      <c r="S359" s="26">
        <f t="shared" si="101"/>
        <v>0</v>
      </c>
      <c r="T359" s="43">
        <f t="shared" si="102"/>
        <v>0</v>
      </c>
      <c r="U359" s="43">
        <f t="shared" si="103"/>
        <v>0</v>
      </c>
      <c r="V359" s="43">
        <f t="shared" si="104"/>
        <v>0</v>
      </c>
      <c r="W359" s="43">
        <f t="shared" si="105"/>
        <v>0</v>
      </c>
      <c r="X359" s="26">
        <f t="shared" si="106"/>
        <v>0</v>
      </c>
      <c r="Y359" s="26">
        <f t="shared" si="107"/>
        <v>0</v>
      </c>
    </row>
    <row r="360" spans="1:25" x14ac:dyDescent="0.35">
      <c r="A360" s="23">
        <v>5656</v>
      </c>
      <c r="B360" s="44" t="s">
        <v>358</v>
      </c>
      <c r="C360" s="45">
        <f>VLOOKUP(A360,[1]Membership!$A$3:$BE$524,57,FALSE)</f>
        <v>8407</v>
      </c>
      <c r="D360" s="46">
        <f>VLOOKUP(A360,'[1]Geo Area'!$B$1:$G$422,6,FALSE)</f>
        <v>80.255177246501702</v>
      </c>
      <c r="E360" s="46">
        <f t="shared" si="90"/>
        <v>104.75336655451045</v>
      </c>
      <c r="F360" s="47">
        <f t="shared" si="92"/>
        <v>0</v>
      </c>
      <c r="G360" s="26">
        <f t="shared" si="93"/>
        <v>0</v>
      </c>
      <c r="H360" s="45">
        <f t="shared" si="91"/>
        <v>0</v>
      </c>
      <c r="I360" s="47">
        <f t="shared" si="94"/>
        <v>0</v>
      </c>
      <c r="J360" s="26">
        <f t="shared" si="95"/>
        <v>0</v>
      </c>
      <c r="K360" s="45">
        <f t="shared" si="96"/>
        <v>0</v>
      </c>
      <c r="L360" s="47">
        <f t="shared" si="97"/>
        <v>0</v>
      </c>
      <c r="M360" s="26">
        <f t="shared" si="97"/>
        <v>0</v>
      </c>
      <c r="N360" s="47">
        <f t="shared" si="97"/>
        <v>0</v>
      </c>
      <c r="O360" s="48">
        <f>VLOOKUP($A360,'[1]11.1.2022 for 2023-24 stop gap'!$A$3:$K$424,11,FALSE)</f>
        <v>0</v>
      </c>
      <c r="P360" s="47">
        <f t="shared" si="98"/>
        <v>0</v>
      </c>
      <c r="Q360" s="26">
        <f t="shared" si="99"/>
        <v>0</v>
      </c>
      <c r="R360" s="45">
        <f t="shared" si="100"/>
        <v>0</v>
      </c>
      <c r="S360" s="26">
        <f t="shared" si="101"/>
        <v>0</v>
      </c>
      <c r="T360" s="43">
        <f t="shared" si="102"/>
        <v>0</v>
      </c>
      <c r="U360" s="43">
        <f t="shared" si="103"/>
        <v>0</v>
      </c>
      <c r="V360" s="43">
        <f t="shared" si="104"/>
        <v>0</v>
      </c>
      <c r="W360" s="43">
        <f t="shared" si="105"/>
        <v>0</v>
      </c>
      <c r="X360" s="26">
        <f t="shared" si="106"/>
        <v>0</v>
      </c>
      <c r="Y360" s="26">
        <f t="shared" si="107"/>
        <v>0</v>
      </c>
    </row>
    <row r="361" spans="1:25" x14ac:dyDescent="0.35">
      <c r="A361" s="23">
        <v>5663</v>
      </c>
      <c r="B361" s="44" t="s">
        <v>359</v>
      </c>
      <c r="C361" s="45">
        <f>VLOOKUP(A361,[1]Membership!$A$3:$BE$524,57,FALSE)</f>
        <v>4447</v>
      </c>
      <c r="D361" s="46">
        <f>VLOOKUP(A361,'[1]Geo Area'!$B$1:$G$422,6,FALSE)</f>
        <v>405.29919017476499</v>
      </c>
      <c r="E361" s="46">
        <f t="shared" si="90"/>
        <v>10.972141341023786</v>
      </c>
      <c r="F361" s="47">
        <f t="shared" si="92"/>
        <v>0</v>
      </c>
      <c r="G361" s="26">
        <f t="shared" si="93"/>
        <v>0</v>
      </c>
      <c r="H361" s="45">
        <f t="shared" si="91"/>
        <v>0</v>
      </c>
      <c r="I361" s="47">
        <f t="shared" si="94"/>
        <v>0</v>
      </c>
      <c r="J361" s="26">
        <f t="shared" si="95"/>
        <v>0</v>
      </c>
      <c r="K361" s="45">
        <f t="shared" si="96"/>
        <v>0</v>
      </c>
      <c r="L361" s="47">
        <f t="shared" si="97"/>
        <v>0</v>
      </c>
      <c r="M361" s="26">
        <f t="shared" si="97"/>
        <v>0</v>
      </c>
      <c r="N361" s="47">
        <f t="shared" si="97"/>
        <v>0</v>
      </c>
      <c r="O361" s="48">
        <f>VLOOKUP($A361,'[1]11.1.2022 for 2023-24 stop gap'!$A$3:$K$424,11,FALSE)</f>
        <v>0</v>
      </c>
      <c r="P361" s="47">
        <f t="shared" si="98"/>
        <v>0</v>
      </c>
      <c r="Q361" s="26">
        <f t="shared" si="99"/>
        <v>0</v>
      </c>
      <c r="R361" s="45">
        <f t="shared" si="100"/>
        <v>0</v>
      </c>
      <c r="S361" s="26">
        <f t="shared" si="101"/>
        <v>0</v>
      </c>
      <c r="T361" s="43">
        <f t="shared" si="102"/>
        <v>0</v>
      </c>
      <c r="U361" s="43">
        <f t="shared" si="103"/>
        <v>0</v>
      </c>
      <c r="V361" s="43">
        <f t="shared" si="104"/>
        <v>0</v>
      </c>
      <c r="W361" s="43">
        <f t="shared" si="105"/>
        <v>0</v>
      </c>
      <c r="X361" s="26">
        <f t="shared" si="106"/>
        <v>0</v>
      </c>
      <c r="Y361" s="26">
        <f t="shared" si="107"/>
        <v>0</v>
      </c>
    </row>
    <row r="362" spans="1:25" x14ac:dyDescent="0.35">
      <c r="A362" s="23">
        <v>5670</v>
      </c>
      <c r="B362" s="44" t="s">
        <v>449</v>
      </c>
      <c r="C362" s="45">
        <f>VLOOKUP(A362,[1]Membership!$A$3:$BE$524,57,FALSE)</f>
        <v>354</v>
      </c>
      <c r="D362" s="46">
        <f>VLOOKUP(A362,'[1]Geo Area'!$B$1:$G$422,6,FALSE)</f>
        <v>302.45898989236002</v>
      </c>
      <c r="E362" s="46">
        <f t="shared" si="90"/>
        <v>1.1704066066146108</v>
      </c>
      <c r="F362" s="47">
        <f t="shared" si="92"/>
        <v>1</v>
      </c>
      <c r="G362" s="26">
        <f t="shared" si="93"/>
        <v>141600</v>
      </c>
      <c r="H362" s="45">
        <f t="shared" si="91"/>
        <v>354</v>
      </c>
      <c r="I362" s="47">
        <f t="shared" si="94"/>
        <v>0</v>
      </c>
      <c r="J362" s="26">
        <f t="shared" si="95"/>
        <v>0</v>
      </c>
      <c r="K362" s="45">
        <f t="shared" si="96"/>
        <v>0</v>
      </c>
      <c r="L362" s="47">
        <f t="shared" si="97"/>
        <v>1</v>
      </c>
      <c r="M362" s="26">
        <f t="shared" si="97"/>
        <v>141600</v>
      </c>
      <c r="N362" s="47">
        <f t="shared" si="97"/>
        <v>354</v>
      </c>
      <c r="O362" s="48">
        <f>VLOOKUP($A362,'[1]11.1.2022 for 2023-24 stop gap'!$A$3:$K$424,11,FALSE)</f>
        <v>0</v>
      </c>
      <c r="P362" s="47">
        <f t="shared" si="98"/>
        <v>0</v>
      </c>
      <c r="Q362" s="26">
        <f t="shared" si="99"/>
        <v>0</v>
      </c>
      <c r="R362" s="45">
        <f t="shared" si="100"/>
        <v>0</v>
      </c>
      <c r="S362" s="26">
        <f t="shared" si="101"/>
        <v>141600</v>
      </c>
      <c r="T362" s="43">
        <f t="shared" si="102"/>
        <v>141504</v>
      </c>
      <c r="U362" s="43">
        <f t="shared" si="103"/>
        <v>141504</v>
      </c>
      <c r="V362" s="43">
        <f t="shared" si="104"/>
        <v>134429</v>
      </c>
      <c r="W362" s="43">
        <f t="shared" si="105"/>
        <v>7075</v>
      </c>
      <c r="X362" s="26">
        <f t="shared" si="106"/>
        <v>141504</v>
      </c>
      <c r="Y362" s="26">
        <f t="shared" si="107"/>
        <v>0</v>
      </c>
    </row>
    <row r="363" spans="1:25" x14ac:dyDescent="0.35">
      <c r="A363" s="23">
        <v>5726</v>
      </c>
      <c r="B363" s="44" t="s">
        <v>155</v>
      </c>
      <c r="C363" s="45">
        <f>VLOOKUP(A363,[1]Membership!$A$3:$BE$524,57,FALSE)</f>
        <v>540</v>
      </c>
      <c r="D363" s="46">
        <f>VLOOKUP(A363,'[1]Geo Area'!$B$1:$G$422,6,FALSE)</f>
        <v>156.68785637899401</v>
      </c>
      <c r="E363" s="46">
        <f t="shared" si="90"/>
        <v>3.4463423808278852</v>
      </c>
      <c r="F363" s="47">
        <f t="shared" si="92"/>
        <v>1</v>
      </c>
      <c r="G363" s="26">
        <f t="shared" si="93"/>
        <v>216000</v>
      </c>
      <c r="H363" s="45">
        <f t="shared" si="91"/>
        <v>540</v>
      </c>
      <c r="I363" s="47">
        <f t="shared" si="94"/>
        <v>0</v>
      </c>
      <c r="J363" s="26">
        <f t="shared" si="95"/>
        <v>0</v>
      </c>
      <c r="K363" s="45">
        <f t="shared" si="96"/>
        <v>0</v>
      </c>
      <c r="L363" s="47">
        <f t="shared" si="97"/>
        <v>1</v>
      </c>
      <c r="M363" s="26">
        <f t="shared" si="97"/>
        <v>216000</v>
      </c>
      <c r="N363" s="47">
        <f t="shared" si="97"/>
        <v>540</v>
      </c>
      <c r="O363" s="48">
        <f>VLOOKUP($A363,'[1]11.1.2022 for 2023-24 stop gap'!$A$3:$K$424,11,FALSE)</f>
        <v>0</v>
      </c>
      <c r="P363" s="47">
        <f t="shared" si="98"/>
        <v>0</v>
      </c>
      <c r="Q363" s="26">
        <f t="shared" si="99"/>
        <v>0</v>
      </c>
      <c r="R363" s="45">
        <f t="shared" si="100"/>
        <v>0</v>
      </c>
      <c r="S363" s="26">
        <f t="shared" si="101"/>
        <v>216000</v>
      </c>
      <c r="T363" s="43">
        <f t="shared" si="102"/>
        <v>215853</v>
      </c>
      <c r="U363" s="43">
        <f t="shared" si="103"/>
        <v>215853</v>
      </c>
      <c r="V363" s="43">
        <f t="shared" si="104"/>
        <v>205060</v>
      </c>
      <c r="W363" s="43">
        <f t="shared" si="105"/>
        <v>10793</v>
      </c>
      <c r="X363" s="26">
        <f t="shared" si="106"/>
        <v>215853</v>
      </c>
      <c r="Y363" s="26">
        <f t="shared" si="107"/>
        <v>0</v>
      </c>
    </row>
    <row r="364" spans="1:25" x14ac:dyDescent="0.35">
      <c r="A364" s="23">
        <v>5733</v>
      </c>
      <c r="B364" s="44" t="s">
        <v>156</v>
      </c>
      <c r="C364" s="45">
        <f>VLOOKUP(A364,[1]Membership!$A$3:$BE$524,57,FALSE)</f>
        <v>504</v>
      </c>
      <c r="D364" s="46">
        <f>VLOOKUP(A364,'[1]Geo Area'!$B$1:$G$422,6,FALSE)</f>
        <v>303.86080180888899</v>
      </c>
      <c r="E364" s="46">
        <f t="shared" si="90"/>
        <v>1.6586542160083784</v>
      </c>
      <c r="F364" s="47">
        <f t="shared" si="92"/>
        <v>1</v>
      </c>
      <c r="G364" s="26">
        <f t="shared" si="93"/>
        <v>201600</v>
      </c>
      <c r="H364" s="45">
        <f t="shared" si="91"/>
        <v>504</v>
      </c>
      <c r="I364" s="47">
        <f t="shared" si="94"/>
        <v>0</v>
      </c>
      <c r="J364" s="26">
        <f t="shared" si="95"/>
        <v>0</v>
      </c>
      <c r="K364" s="45">
        <f t="shared" si="96"/>
        <v>0</v>
      </c>
      <c r="L364" s="47">
        <f t="shared" si="97"/>
        <v>1</v>
      </c>
      <c r="M364" s="26">
        <f t="shared" si="97"/>
        <v>201600</v>
      </c>
      <c r="N364" s="47">
        <f t="shared" si="97"/>
        <v>504</v>
      </c>
      <c r="O364" s="48">
        <f>VLOOKUP($A364,'[1]11.1.2022 for 2023-24 stop gap'!$A$3:$K$424,11,FALSE)</f>
        <v>0</v>
      </c>
      <c r="P364" s="47">
        <f t="shared" si="98"/>
        <v>0</v>
      </c>
      <c r="Q364" s="26">
        <f t="shared" si="99"/>
        <v>0</v>
      </c>
      <c r="R364" s="45">
        <f t="shared" si="100"/>
        <v>0</v>
      </c>
      <c r="S364" s="26">
        <f t="shared" si="101"/>
        <v>201600</v>
      </c>
      <c r="T364" s="43">
        <f t="shared" si="102"/>
        <v>201463</v>
      </c>
      <c r="U364" s="43">
        <f t="shared" si="103"/>
        <v>201463</v>
      </c>
      <c r="V364" s="43">
        <f t="shared" si="104"/>
        <v>191390</v>
      </c>
      <c r="W364" s="43">
        <f t="shared" si="105"/>
        <v>10073</v>
      </c>
      <c r="X364" s="26">
        <f t="shared" si="106"/>
        <v>201463</v>
      </c>
      <c r="Y364" s="26">
        <f t="shared" si="107"/>
        <v>0</v>
      </c>
    </row>
    <row r="365" spans="1:25" x14ac:dyDescent="0.35">
      <c r="A365" s="23">
        <v>5740</v>
      </c>
      <c r="B365" s="44" t="s">
        <v>157</v>
      </c>
      <c r="C365" s="45">
        <f>VLOOKUP(A365,[1]Membership!$A$3:$BE$524,57,FALSE)</f>
        <v>267</v>
      </c>
      <c r="D365" s="46">
        <f>VLOOKUP(A365,'[1]Geo Area'!$B$1:$G$422,6,FALSE)</f>
        <v>97.162841061247505</v>
      </c>
      <c r="E365" s="46">
        <f t="shared" si="90"/>
        <v>2.747964109362488</v>
      </c>
      <c r="F365" s="47">
        <f t="shared" si="92"/>
        <v>1</v>
      </c>
      <c r="G365" s="26">
        <f t="shared" si="93"/>
        <v>106800</v>
      </c>
      <c r="H365" s="45">
        <f t="shared" si="91"/>
        <v>267</v>
      </c>
      <c r="I365" s="47">
        <f t="shared" si="94"/>
        <v>0</v>
      </c>
      <c r="J365" s="26">
        <f t="shared" si="95"/>
        <v>0</v>
      </c>
      <c r="K365" s="45">
        <f t="shared" si="96"/>
        <v>0</v>
      </c>
      <c r="L365" s="47">
        <f t="shared" si="97"/>
        <v>1</v>
      </c>
      <c r="M365" s="26">
        <f t="shared" si="97"/>
        <v>106800</v>
      </c>
      <c r="N365" s="47">
        <f t="shared" si="97"/>
        <v>267</v>
      </c>
      <c r="O365" s="48">
        <f>VLOOKUP($A365,'[1]11.1.2022 for 2023-24 stop gap'!$A$3:$K$424,11,FALSE)</f>
        <v>0</v>
      </c>
      <c r="P365" s="47">
        <f t="shared" si="98"/>
        <v>0</v>
      </c>
      <c r="Q365" s="26">
        <f t="shared" si="99"/>
        <v>0</v>
      </c>
      <c r="R365" s="45">
        <f t="shared" si="100"/>
        <v>0</v>
      </c>
      <c r="S365" s="26">
        <f t="shared" si="101"/>
        <v>106800</v>
      </c>
      <c r="T365" s="43">
        <f t="shared" si="102"/>
        <v>106727</v>
      </c>
      <c r="U365" s="43">
        <f t="shared" si="103"/>
        <v>106727</v>
      </c>
      <c r="V365" s="43">
        <f t="shared" si="104"/>
        <v>101391</v>
      </c>
      <c r="W365" s="43">
        <f t="shared" si="105"/>
        <v>5336</v>
      </c>
      <c r="X365" s="26">
        <f t="shared" si="106"/>
        <v>106727</v>
      </c>
      <c r="Y365" s="26">
        <f t="shared" si="107"/>
        <v>0</v>
      </c>
    </row>
    <row r="366" spans="1:25" x14ac:dyDescent="0.35">
      <c r="A366" s="23">
        <v>5747</v>
      </c>
      <c r="B366" s="44" t="s">
        <v>360</v>
      </c>
      <c r="C366" s="45">
        <f>VLOOKUP(A366,[1]Membership!$A$3:$BE$524,57,FALSE)</f>
        <v>3142</v>
      </c>
      <c r="D366" s="46">
        <f>VLOOKUP(A366,'[1]Geo Area'!$B$1:$G$422,6,FALSE)</f>
        <v>465.852996783766</v>
      </c>
      <c r="E366" s="46">
        <f t="shared" si="90"/>
        <v>6.7446169106826961</v>
      </c>
      <c r="F366" s="47">
        <f t="shared" si="92"/>
        <v>0</v>
      </c>
      <c r="G366" s="26">
        <f t="shared" si="93"/>
        <v>0</v>
      </c>
      <c r="H366" s="45">
        <f t="shared" si="91"/>
        <v>0</v>
      </c>
      <c r="I366" s="47">
        <f t="shared" si="94"/>
        <v>0</v>
      </c>
      <c r="J366" s="26">
        <f t="shared" si="95"/>
        <v>0</v>
      </c>
      <c r="K366" s="45">
        <f t="shared" si="96"/>
        <v>0</v>
      </c>
      <c r="L366" s="47">
        <f t="shared" si="97"/>
        <v>0</v>
      </c>
      <c r="M366" s="26">
        <f t="shared" si="97"/>
        <v>0</v>
      </c>
      <c r="N366" s="47">
        <f t="shared" si="97"/>
        <v>0</v>
      </c>
      <c r="O366" s="48">
        <f>VLOOKUP($A366,'[1]11.1.2022 for 2023-24 stop gap'!$A$3:$K$424,11,FALSE)</f>
        <v>0</v>
      </c>
      <c r="P366" s="47">
        <f t="shared" si="98"/>
        <v>0</v>
      </c>
      <c r="Q366" s="26">
        <f t="shared" si="99"/>
        <v>0</v>
      </c>
      <c r="R366" s="45">
        <f t="shared" si="100"/>
        <v>0</v>
      </c>
      <c r="S366" s="26">
        <f t="shared" si="101"/>
        <v>0</v>
      </c>
      <c r="T366" s="43">
        <f t="shared" si="102"/>
        <v>0</v>
      </c>
      <c r="U366" s="43">
        <f t="shared" si="103"/>
        <v>0</v>
      </c>
      <c r="V366" s="43">
        <f t="shared" si="104"/>
        <v>0</v>
      </c>
      <c r="W366" s="43">
        <f t="shared" si="105"/>
        <v>0</v>
      </c>
      <c r="X366" s="26">
        <f t="shared" si="106"/>
        <v>0</v>
      </c>
      <c r="Y366" s="26">
        <f t="shared" si="107"/>
        <v>0</v>
      </c>
    </row>
    <row r="367" spans="1:25" x14ac:dyDescent="0.35">
      <c r="A367" s="23">
        <v>5754</v>
      </c>
      <c r="B367" s="44" t="s">
        <v>361</v>
      </c>
      <c r="C367" s="45">
        <f>VLOOKUP(A367,[1]Membership!$A$3:$BE$524,57,FALSE)</f>
        <v>1160</v>
      </c>
      <c r="D367" s="46">
        <f>VLOOKUP(A367,'[1]Geo Area'!$B$1:$G$422,6,FALSE)</f>
        <v>424.449135500902</v>
      </c>
      <c r="E367" s="46">
        <f t="shared" si="90"/>
        <v>2.7329540879640568</v>
      </c>
      <c r="F367" s="47">
        <f t="shared" si="92"/>
        <v>0</v>
      </c>
      <c r="G367" s="26">
        <f t="shared" si="93"/>
        <v>0</v>
      </c>
      <c r="H367" s="45">
        <f t="shared" si="91"/>
        <v>0</v>
      </c>
      <c r="I367" s="47">
        <f t="shared" si="94"/>
        <v>0</v>
      </c>
      <c r="J367" s="26">
        <f t="shared" si="95"/>
        <v>0</v>
      </c>
      <c r="K367" s="45">
        <f t="shared" si="96"/>
        <v>0</v>
      </c>
      <c r="L367" s="47">
        <f t="shared" si="97"/>
        <v>0</v>
      </c>
      <c r="M367" s="26">
        <f t="shared" si="97"/>
        <v>0</v>
      </c>
      <c r="N367" s="47">
        <f t="shared" si="97"/>
        <v>0</v>
      </c>
      <c r="O367" s="48">
        <f>VLOOKUP($A367,'[1]11.1.2022 for 2023-24 stop gap'!$A$3:$K$424,11,FALSE)</f>
        <v>0</v>
      </c>
      <c r="P367" s="47">
        <f t="shared" si="98"/>
        <v>0</v>
      </c>
      <c r="Q367" s="26">
        <f t="shared" si="99"/>
        <v>0</v>
      </c>
      <c r="R367" s="45">
        <f t="shared" si="100"/>
        <v>0</v>
      </c>
      <c r="S367" s="26">
        <f t="shared" si="101"/>
        <v>0</v>
      </c>
      <c r="T367" s="43">
        <f t="shared" si="102"/>
        <v>0</v>
      </c>
      <c r="U367" s="43">
        <f t="shared" si="103"/>
        <v>0</v>
      </c>
      <c r="V367" s="43">
        <f t="shared" si="104"/>
        <v>0</v>
      </c>
      <c r="W367" s="43">
        <f t="shared" si="105"/>
        <v>0</v>
      </c>
      <c r="X367" s="26">
        <f t="shared" si="106"/>
        <v>0</v>
      </c>
      <c r="Y367" s="26">
        <f t="shared" si="107"/>
        <v>0</v>
      </c>
    </row>
    <row r="368" spans="1:25" x14ac:dyDescent="0.35">
      <c r="A368" s="23">
        <v>5757</v>
      </c>
      <c r="B368" s="44" t="s">
        <v>158</v>
      </c>
      <c r="C368" s="45">
        <f>VLOOKUP(A368,[1]Membership!$A$3:$BE$524,57,FALSE)</f>
        <v>524</v>
      </c>
      <c r="D368" s="46">
        <f>VLOOKUP(A368,'[1]Geo Area'!$B$1:$G$422,6,FALSE)</f>
        <v>402.160551384614</v>
      </c>
      <c r="E368" s="46">
        <f t="shared" si="90"/>
        <v>1.3029622079935497</v>
      </c>
      <c r="F368" s="47">
        <f t="shared" si="92"/>
        <v>1</v>
      </c>
      <c r="G368" s="26">
        <f t="shared" si="93"/>
        <v>209600</v>
      </c>
      <c r="H368" s="45">
        <f t="shared" si="91"/>
        <v>524</v>
      </c>
      <c r="I368" s="47">
        <f t="shared" si="94"/>
        <v>0</v>
      </c>
      <c r="J368" s="26">
        <f t="shared" si="95"/>
        <v>0</v>
      </c>
      <c r="K368" s="45">
        <f t="shared" si="96"/>
        <v>0</v>
      </c>
      <c r="L368" s="47">
        <f t="shared" si="97"/>
        <v>1</v>
      </c>
      <c r="M368" s="26">
        <f t="shared" si="97"/>
        <v>209600</v>
      </c>
      <c r="N368" s="47">
        <f t="shared" si="97"/>
        <v>524</v>
      </c>
      <c r="O368" s="48">
        <f>VLOOKUP($A368,'[1]11.1.2022 for 2023-24 stop gap'!$A$3:$K$424,11,FALSE)</f>
        <v>0</v>
      </c>
      <c r="P368" s="47">
        <f t="shared" si="98"/>
        <v>0</v>
      </c>
      <c r="Q368" s="26">
        <f t="shared" si="99"/>
        <v>0</v>
      </c>
      <c r="R368" s="45">
        <f t="shared" si="100"/>
        <v>0</v>
      </c>
      <c r="S368" s="26">
        <f t="shared" si="101"/>
        <v>209600</v>
      </c>
      <c r="T368" s="43">
        <f t="shared" si="102"/>
        <v>209458</v>
      </c>
      <c r="U368" s="43">
        <f t="shared" si="103"/>
        <v>209458</v>
      </c>
      <c r="V368" s="43">
        <f t="shared" si="104"/>
        <v>198985</v>
      </c>
      <c r="W368" s="43">
        <f t="shared" si="105"/>
        <v>10473</v>
      </c>
      <c r="X368" s="26">
        <f t="shared" si="106"/>
        <v>209458</v>
      </c>
      <c r="Y368" s="26">
        <f t="shared" si="107"/>
        <v>0</v>
      </c>
    </row>
    <row r="369" spans="1:25" x14ac:dyDescent="0.35">
      <c r="A369" s="23">
        <v>5780</v>
      </c>
      <c r="B369" s="44" t="s">
        <v>450</v>
      </c>
      <c r="C369" s="45">
        <f>VLOOKUP(A369,[1]Membership!$A$3:$BE$524,57,FALSE)</f>
        <v>429</v>
      </c>
      <c r="D369" s="46">
        <f>VLOOKUP(A369,'[1]Geo Area'!$B$1:$G$422,6,FALSE)</f>
        <v>10.767762415978201</v>
      </c>
      <c r="E369" s="46">
        <f t="shared" si="90"/>
        <v>39.84114651001309</v>
      </c>
      <c r="F369" s="47">
        <f t="shared" si="92"/>
        <v>0</v>
      </c>
      <c r="G369" s="26">
        <f t="shared" si="93"/>
        <v>0</v>
      </c>
      <c r="H369" s="45">
        <f t="shared" si="91"/>
        <v>0</v>
      </c>
      <c r="I369" s="47">
        <f t="shared" si="94"/>
        <v>0</v>
      </c>
      <c r="J369" s="26">
        <f t="shared" si="95"/>
        <v>0</v>
      </c>
      <c r="K369" s="45">
        <f t="shared" si="96"/>
        <v>0</v>
      </c>
      <c r="L369" s="47">
        <f t="shared" si="97"/>
        <v>0</v>
      </c>
      <c r="M369" s="26">
        <f t="shared" si="97"/>
        <v>0</v>
      </c>
      <c r="N369" s="47">
        <f t="shared" si="97"/>
        <v>0</v>
      </c>
      <c r="O369" s="48">
        <f>VLOOKUP($A369,'[1]11.1.2022 for 2023-24 stop gap'!$A$3:$K$424,11,FALSE)</f>
        <v>0</v>
      </c>
      <c r="P369" s="47">
        <f t="shared" si="98"/>
        <v>0</v>
      </c>
      <c r="Q369" s="26">
        <f t="shared" si="99"/>
        <v>0</v>
      </c>
      <c r="R369" s="45">
        <f t="shared" si="100"/>
        <v>0</v>
      </c>
      <c r="S369" s="26">
        <f t="shared" si="101"/>
        <v>0</v>
      </c>
      <c r="T369" s="43">
        <f t="shared" si="102"/>
        <v>0</v>
      </c>
      <c r="U369" s="43">
        <f t="shared" si="103"/>
        <v>0</v>
      </c>
      <c r="V369" s="43">
        <f t="shared" si="104"/>
        <v>0</v>
      </c>
      <c r="W369" s="43">
        <f t="shared" si="105"/>
        <v>0</v>
      </c>
      <c r="X369" s="26">
        <f t="shared" si="106"/>
        <v>0</v>
      </c>
      <c r="Y369" s="26">
        <f t="shared" si="107"/>
        <v>0</v>
      </c>
    </row>
    <row r="370" spans="1:25" x14ac:dyDescent="0.35">
      <c r="A370" s="23">
        <v>5810</v>
      </c>
      <c r="B370" s="44" t="s">
        <v>159</v>
      </c>
      <c r="C370" s="45">
        <f>VLOOKUP(A370,[1]Membership!$A$3:$BE$524,57,FALSE)</f>
        <v>457</v>
      </c>
      <c r="D370" s="46">
        <f>VLOOKUP(A370,'[1]Geo Area'!$B$1:$G$422,6,FALSE)</f>
        <v>112.994763774687</v>
      </c>
      <c r="E370" s="46">
        <f t="shared" si="90"/>
        <v>4.0444351997696444</v>
      </c>
      <c r="F370" s="47">
        <f t="shared" si="92"/>
        <v>1</v>
      </c>
      <c r="G370" s="26">
        <f t="shared" si="93"/>
        <v>182800</v>
      </c>
      <c r="H370" s="45">
        <f t="shared" si="91"/>
        <v>457</v>
      </c>
      <c r="I370" s="47">
        <f t="shared" si="94"/>
        <v>0</v>
      </c>
      <c r="J370" s="26">
        <f t="shared" si="95"/>
        <v>0</v>
      </c>
      <c r="K370" s="45">
        <f t="shared" si="96"/>
        <v>0</v>
      </c>
      <c r="L370" s="47">
        <f t="shared" si="97"/>
        <v>1</v>
      </c>
      <c r="M370" s="26">
        <f t="shared" si="97"/>
        <v>182800</v>
      </c>
      <c r="N370" s="47">
        <f t="shared" si="97"/>
        <v>457</v>
      </c>
      <c r="O370" s="48">
        <f>VLOOKUP($A370,'[1]11.1.2022 for 2023-24 stop gap'!$A$3:$K$424,11,FALSE)</f>
        <v>0</v>
      </c>
      <c r="P370" s="47">
        <f t="shared" si="98"/>
        <v>0</v>
      </c>
      <c r="Q370" s="26">
        <f t="shared" si="99"/>
        <v>0</v>
      </c>
      <c r="R370" s="45">
        <f t="shared" si="100"/>
        <v>0</v>
      </c>
      <c r="S370" s="26">
        <f t="shared" si="101"/>
        <v>182800</v>
      </c>
      <c r="T370" s="43">
        <f t="shared" si="102"/>
        <v>182676</v>
      </c>
      <c r="U370" s="43">
        <f t="shared" si="103"/>
        <v>182676</v>
      </c>
      <c r="V370" s="43">
        <f t="shared" si="104"/>
        <v>173542</v>
      </c>
      <c r="W370" s="43">
        <f t="shared" si="105"/>
        <v>9134</v>
      </c>
      <c r="X370" s="26">
        <f t="shared" si="106"/>
        <v>182676</v>
      </c>
      <c r="Y370" s="26">
        <f t="shared" si="107"/>
        <v>0</v>
      </c>
    </row>
    <row r="371" spans="1:25" x14ac:dyDescent="0.35">
      <c r="A371" s="23">
        <v>5817</v>
      </c>
      <c r="B371" s="44" t="s">
        <v>362</v>
      </c>
      <c r="C371" s="45">
        <f>VLOOKUP(A371,[1]Membership!$A$3:$BE$524,57,FALSE)</f>
        <v>367</v>
      </c>
      <c r="D371" s="46">
        <f>VLOOKUP(A371,'[1]Geo Area'!$B$1:$G$422,6,FALSE)</f>
        <v>4.2526394847356501</v>
      </c>
      <c r="E371" s="46">
        <f t="shared" si="90"/>
        <v>86.299344517047217</v>
      </c>
      <c r="F371" s="47">
        <f t="shared" si="92"/>
        <v>0</v>
      </c>
      <c r="G371" s="26">
        <f t="shared" si="93"/>
        <v>0</v>
      </c>
      <c r="H371" s="45">
        <f t="shared" si="91"/>
        <v>0</v>
      </c>
      <c r="I371" s="47">
        <f t="shared" si="94"/>
        <v>0</v>
      </c>
      <c r="J371" s="26">
        <f t="shared" si="95"/>
        <v>0</v>
      </c>
      <c r="K371" s="45">
        <f t="shared" si="96"/>
        <v>0</v>
      </c>
      <c r="L371" s="47">
        <f t="shared" si="97"/>
        <v>0</v>
      </c>
      <c r="M371" s="26">
        <f t="shared" si="97"/>
        <v>0</v>
      </c>
      <c r="N371" s="47">
        <f t="shared" si="97"/>
        <v>0</v>
      </c>
      <c r="O371" s="48">
        <f>VLOOKUP($A371,'[1]11.1.2022 for 2023-24 stop gap'!$A$3:$K$424,11,FALSE)</f>
        <v>0</v>
      </c>
      <c r="P371" s="47">
        <f t="shared" si="98"/>
        <v>0</v>
      </c>
      <c r="Q371" s="26">
        <f t="shared" si="99"/>
        <v>0</v>
      </c>
      <c r="R371" s="45">
        <f t="shared" si="100"/>
        <v>0</v>
      </c>
      <c r="S371" s="26">
        <f t="shared" si="101"/>
        <v>0</v>
      </c>
      <c r="T371" s="43">
        <f t="shared" si="102"/>
        <v>0</v>
      </c>
      <c r="U371" s="43">
        <f t="shared" si="103"/>
        <v>0</v>
      </c>
      <c r="V371" s="43">
        <f t="shared" si="104"/>
        <v>0</v>
      </c>
      <c r="W371" s="43">
        <f t="shared" si="105"/>
        <v>0</v>
      </c>
      <c r="X371" s="26">
        <f t="shared" si="106"/>
        <v>0</v>
      </c>
      <c r="Y371" s="26">
        <f t="shared" si="107"/>
        <v>0</v>
      </c>
    </row>
    <row r="372" spans="1:25" x14ac:dyDescent="0.35">
      <c r="A372" s="23">
        <v>5824</v>
      </c>
      <c r="B372" s="44" t="s">
        <v>451</v>
      </c>
      <c r="C372" s="45">
        <f>VLOOKUP(A372,[1]Membership!$A$3:$BE$524,57,FALSE)</f>
        <v>1671</v>
      </c>
      <c r="D372" s="46">
        <f>VLOOKUP(A372,'[1]Geo Area'!$B$1:$G$422,6,FALSE)</f>
        <v>28.939211909795901</v>
      </c>
      <c r="E372" s="46">
        <f t="shared" si="90"/>
        <v>57.741724453607794</v>
      </c>
      <c r="F372" s="47">
        <f t="shared" si="92"/>
        <v>0</v>
      </c>
      <c r="G372" s="26">
        <f t="shared" si="93"/>
        <v>0</v>
      </c>
      <c r="H372" s="45">
        <f t="shared" si="91"/>
        <v>0</v>
      </c>
      <c r="I372" s="47">
        <f t="shared" si="94"/>
        <v>0</v>
      </c>
      <c r="J372" s="26">
        <f t="shared" si="95"/>
        <v>0</v>
      </c>
      <c r="K372" s="45">
        <f t="shared" si="96"/>
        <v>0</v>
      </c>
      <c r="L372" s="47">
        <f t="shared" si="97"/>
        <v>0</v>
      </c>
      <c r="M372" s="26">
        <f t="shared" si="97"/>
        <v>0</v>
      </c>
      <c r="N372" s="47">
        <f t="shared" si="97"/>
        <v>0</v>
      </c>
      <c r="O372" s="48">
        <f>VLOOKUP($A372,'[1]11.1.2022 for 2023-24 stop gap'!$A$3:$K$424,11,FALSE)</f>
        <v>0</v>
      </c>
      <c r="P372" s="47">
        <f t="shared" si="98"/>
        <v>0</v>
      </c>
      <c r="Q372" s="26">
        <f t="shared" si="99"/>
        <v>0</v>
      </c>
      <c r="R372" s="45">
        <f t="shared" si="100"/>
        <v>0</v>
      </c>
      <c r="S372" s="26">
        <f t="shared" si="101"/>
        <v>0</v>
      </c>
      <c r="T372" s="43">
        <f t="shared" si="102"/>
        <v>0</v>
      </c>
      <c r="U372" s="43">
        <f t="shared" si="103"/>
        <v>0</v>
      </c>
      <c r="V372" s="43">
        <f t="shared" si="104"/>
        <v>0</v>
      </c>
      <c r="W372" s="43">
        <f t="shared" si="105"/>
        <v>0</v>
      </c>
      <c r="X372" s="26">
        <f t="shared" si="106"/>
        <v>0</v>
      </c>
      <c r="Y372" s="26">
        <f t="shared" si="107"/>
        <v>0</v>
      </c>
    </row>
    <row r="373" spans="1:25" x14ac:dyDescent="0.35">
      <c r="A373" s="23">
        <v>5852</v>
      </c>
      <c r="B373" s="44" t="s">
        <v>160</v>
      </c>
      <c r="C373" s="45">
        <f>VLOOKUP(A373,[1]Membership!$A$3:$BE$524,57,FALSE)</f>
        <v>704</v>
      </c>
      <c r="D373" s="46">
        <f>VLOOKUP(A373,'[1]Geo Area'!$B$1:$G$422,6,FALSE)</f>
        <v>83.590767530247604</v>
      </c>
      <c r="E373" s="46">
        <f t="shared" si="90"/>
        <v>8.421982723693203</v>
      </c>
      <c r="F373" s="47">
        <f t="shared" si="92"/>
        <v>1</v>
      </c>
      <c r="G373" s="26">
        <f t="shared" si="93"/>
        <v>281600</v>
      </c>
      <c r="H373" s="45">
        <f t="shared" si="91"/>
        <v>704</v>
      </c>
      <c r="I373" s="47">
        <f t="shared" si="94"/>
        <v>0</v>
      </c>
      <c r="J373" s="26">
        <f t="shared" si="95"/>
        <v>0</v>
      </c>
      <c r="K373" s="45">
        <f t="shared" si="96"/>
        <v>0</v>
      </c>
      <c r="L373" s="47">
        <f t="shared" si="97"/>
        <v>1</v>
      </c>
      <c r="M373" s="26">
        <f t="shared" si="97"/>
        <v>281600</v>
      </c>
      <c r="N373" s="47">
        <f t="shared" si="97"/>
        <v>704</v>
      </c>
      <c r="O373" s="48">
        <f>VLOOKUP($A373,'[1]11.1.2022 for 2023-24 stop gap'!$A$3:$K$424,11,FALSE)</f>
        <v>0</v>
      </c>
      <c r="P373" s="47">
        <f t="shared" si="98"/>
        <v>0</v>
      </c>
      <c r="Q373" s="26">
        <f t="shared" si="99"/>
        <v>0</v>
      </c>
      <c r="R373" s="45">
        <f t="shared" si="100"/>
        <v>0</v>
      </c>
      <c r="S373" s="26">
        <f t="shared" si="101"/>
        <v>281600</v>
      </c>
      <c r="T373" s="43">
        <f t="shared" si="102"/>
        <v>281409</v>
      </c>
      <c r="U373" s="43">
        <f t="shared" si="103"/>
        <v>281409</v>
      </c>
      <c r="V373" s="43">
        <f t="shared" si="104"/>
        <v>267339</v>
      </c>
      <c r="W373" s="43">
        <f t="shared" si="105"/>
        <v>14070</v>
      </c>
      <c r="X373" s="26">
        <f t="shared" si="106"/>
        <v>281409</v>
      </c>
      <c r="Y373" s="26">
        <f t="shared" si="107"/>
        <v>0</v>
      </c>
    </row>
    <row r="374" spans="1:25" x14ac:dyDescent="0.35">
      <c r="A374" s="23">
        <v>5859</v>
      </c>
      <c r="B374" s="44" t="s">
        <v>363</v>
      </c>
      <c r="C374" s="45">
        <f>VLOOKUP(A374,[1]Membership!$A$3:$BE$524,57,FALSE)</f>
        <v>613</v>
      </c>
      <c r="D374" s="46">
        <f>VLOOKUP(A374,'[1]Geo Area'!$B$1:$G$422,6,FALSE)</f>
        <v>10.8452357332402</v>
      </c>
      <c r="E374" s="46">
        <f t="shared" si="90"/>
        <v>56.522515054345966</v>
      </c>
      <c r="F374" s="47">
        <f t="shared" si="92"/>
        <v>0</v>
      </c>
      <c r="G374" s="26">
        <f t="shared" si="93"/>
        <v>0</v>
      </c>
      <c r="H374" s="45">
        <f t="shared" si="91"/>
        <v>0</v>
      </c>
      <c r="I374" s="47">
        <f t="shared" si="94"/>
        <v>0</v>
      </c>
      <c r="J374" s="26">
        <f t="shared" si="95"/>
        <v>0</v>
      </c>
      <c r="K374" s="45">
        <f t="shared" si="96"/>
        <v>0</v>
      </c>
      <c r="L374" s="47">
        <f t="shared" si="97"/>
        <v>0</v>
      </c>
      <c r="M374" s="26">
        <f t="shared" si="97"/>
        <v>0</v>
      </c>
      <c r="N374" s="47">
        <f t="shared" si="97"/>
        <v>0</v>
      </c>
      <c r="O374" s="48">
        <f>VLOOKUP($A374,'[1]11.1.2022 for 2023-24 stop gap'!$A$3:$K$424,11,FALSE)</f>
        <v>0</v>
      </c>
      <c r="P374" s="47">
        <f t="shared" si="98"/>
        <v>0</v>
      </c>
      <c r="Q374" s="26">
        <f t="shared" si="99"/>
        <v>0</v>
      </c>
      <c r="R374" s="45">
        <f t="shared" si="100"/>
        <v>0</v>
      </c>
      <c r="S374" s="26">
        <f t="shared" si="101"/>
        <v>0</v>
      </c>
      <c r="T374" s="43">
        <f t="shared" si="102"/>
        <v>0</v>
      </c>
      <c r="U374" s="43">
        <f t="shared" si="103"/>
        <v>0</v>
      </c>
      <c r="V374" s="43">
        <f t="shared" si="104"/>
        <v>0</v>
      </c>
      <c r="W374" s="43">
        <f t="shared" si="105"/>
        <v>0</v>
      </c>
      <c r="X374" s="26">
        <f t="shared" si="106"/>
        <v>0</v>
      </c>
      <c r="Y374" s="26">
        <f t="shared" si="107"/>
        <v>0</v>
      </c>
    </row>
    <row r="375" spans="1:25" x14ac:dyDescent="0.35">
      <c r="A375" s="23">
        <v>5866</v>
      </c>
      <c r="B375" s="44" t="s">
        <v>161</v>
      </c>
      <c r="C375" s="45">
        <f>VLOOKUP(A375,[1]Membership!$A$3:$BE$524,57,FALSE)</f>
        <v>915</v>
      </c>
      <c r="D375" s="46">
        <f>VLOOKUP(A375,'[1]Geo Area'!$B$1:$G$422,6,FALSE)</f>
        <v>118.167090975715</v>
      </c>
      <c r="E375" s="46">
        <f t="shared" si="90"/>
        <v>7.7432726188380601</v>
      </c>
      <c r="F375" s="47">
        <f t="shared" si="92"/>
        <v>0</v>
      </c>
      <c r="G375" s="26">
        <f t="shared" si="93"/>
        <v>0</v>
      </c>
      <c r="H375" s="45">
        <f t="shared" si="91"/>
        <v>0</v>
      </c>
      <c r="I375" s="47">
        <f t="shared" si="94"/>
        <v>1</v>
      </c>
      <c r="J375" s="26">
        <f t="shared" si="95"/>
        <v>91500</v>
      </c>
      <c r="K375" s="45">
        <f t="shared" si="96"/>
        <v>915</v>
      </c>
      <c r="L375" s="47">
        <f t="shared" si="97"/>
        <v>1</v>
      </c>
      <c r="M375" s="26">
        <f t="shared" si="97"/>
        <v>91500</v>
      </c>
      <c r="N375" s="47">
        <f t="shared" si="97"/>
        <v>915</v>
      </c>
      <c r="O375" s="48">
        <f>VLOOKUP($A375,'[1]11.1.2022 for 2023-24 stop gap'!$A$3:$K$424,11,FALSE)</f>
        <v>92700</v>
      </c>
      <c r="P375" s="47">
        <f t="shared" si="98"/>
        <v>0</v>
      </c>
      <c r="Q375" s="26">
        <f t="shared" si="99"/>
        <v>0</v>
      </c>
      <c r="R375" s="45">
        <f t="shared" si="100"/>
        <v>0</v>
      </c>
      <c r="S375" s="26">
        <f t="shared" si="101"/>
        <v>91500</v>
      </c>
      <c r="T375" s="43">
        <f t="shared" si="102"/>
        <v>91438</v>
      </c>
      <c r="U375" s="43">
        <f t="shared" si="103"/>
        <v>91438</v>
      </c>
      <c r="V375" s="43">
        <f t="shared" si="104"/>
        <v>86866</v>
      </c>
      <c r="W375" s="43">
        <f t="shared" si="105"/>
        <v>4572</v>
      </c>
      <c r="X375" s="26">
        <f t="shared" si="106"/>
        <v>91438</v>
      </c>
      <c r="Y375" s="26">
        <f t="shared" si="107"/>
        <v>0</v>
      </c>
    </row>
    <row r="376" spans="1:25" x14ac:dyDescent="0.35">
      <c r="A376" s="23">
        <v>5901</v>
      </c>
      <c r="B376" s="44" t="s">
        <v>364</v>
      </c>
      <c r="C376" s="45">
        <f>VLOOKUP(A376,[1]Membership!$A$3:$BE$524,57,FALSE)</f>
        <v>5704</v>
      </c>
      <c r="D376" s="46">
        <f>VLOOKUP(A376,'[1]Geo Area'!$B$1:$G$422,6,FALSE)</f>
        <v>53.839998381696603</v>
      </c>
      <c r="E376" s="46">
        <f t="shared" si="90"/>
        <v>105.94353958857337</v>
      </c>
      <c r="F376" s="47">
        <f t="shared" si="92"/>
        <v>0</v>
      </c>
      <c r="G376" s="26">
        <f t="shared" si="93"/>
        <v>0</v>
      </c>
      <c r="H376" s="45">
        <f t="shared" si="91"/>
        <v>0</v>
      </c>
      <c r="I376" s="47">
        <f t="shared" si="94"/>
        <v>0</v>
      </c>
      <c r="J376" s="26">
        <f t="shared" si="95"/>
        <v>0</v>
      </c>
      <c r="K376" s="45">
        <f t="shared" si="96"/>
        <v>0</v>
      </c>
      <c r="L376" s="47">
        <f t="shared" si="97"/>
        <v>0</v>
      </c>
      <c r="M376" s="26">
        <f t="shared" si="97"/>
        <v>0</v>
      </c>
      <c r="N376" s="47">
        <f t="shared" si="97"/>
        <v>0</v>
      </c>
      <c r="O376" s="48">
        <f>VLOOKUP($A376,'[1]11.1.2022 for 2023-24 stop gap'!$A$3:$K$424,11,FALSE)</f>
        <v>0</v>
      </c>
      <c r="P376" s="47">
        <f t="shared" si="98"/>
        <v>0</v>
      </c>
      <c r="Q376" s="26">
        <f t="shared" si="99"/>
        <v>0</v>
      </c>
      <c r="R376" s="45">
        <f t="shared" si="100"/>
        <v>0</v>
      </c>
      <c r="S376" s="26">
        <f t="shared" si="101"/>
        <v>0</v>
      </c>
      <c r="T376" s="43">
        <f t="shared" si="102"/>
        <v>0</v>
      </c>
      <c r="U376" s="43">
        <f t="shared" si="103"/>
        <v>0</v>
      </c>
      <c r="V376" s="43">
        <f t="shared" si="104"/>
        <v>0</v>
      </c>
      <c r="W376" s="43">
        <f t="shared" si="105"/>
        <v>0</v>
      </c>
      <c r="X376" s="26">
        <f t="shared" si="106"/>
        <v>0</v>
      </c>
      <c r="Y376" s="26">
        <f t="shared" si="107"/>
        <v>0</v>
      </c>
    </row>
    <row r="377" spans="1:25" x14ac:dyDescent="0.35">
      <c r="A377" s="23">
        <v>5960</v>
      </c>
      <c r="B377" s="44" t="s">
        <v>162</v>
      </c>
      <c r="C377" s="45">
        <f>VLOOKUP(A377,[1]Membership!$A$3:$BE$524,57,FALSE)</f>
        <v>435</v>
      </c>
      <c r="D377" s="46">
        <f>VLOOKUP(A377,'[1]Geo Area'!$B$1:$G$422,6,FALSE)</f>
        <v>148.257009172344</v>
      </c>
      <c r="E377" s="46">
        <f t="shared" si="90"/>
        <v>2.9340939927792995</v>
      </c>
      <c r="F377" s="47">
        <f t="shared" si="92"/>
        <v>1</v>
      </c>
      <c r="G377" s="26">
        <f t="shared" si="93"/>
        <v>174000</v>
      </c>
      <c r="H377" s="45">
        <f t="shared" si="91"/>
        <v>435</v>
      </c>
      <c r="I377" s="47">
        <f t="shared" si="94"/>
        <v>0</v>
      </c>
      <c r="J377" s="26">
        <f t="shared" si="95"/>
        <v>0</v>
      </c>
      <c r="K377" s="45">
        <f t="shared" si="96"/>
        <v>0</v>
      </c>
      <c r="L377" s="47">
        <f t="shared" si="97"/>
        <v>1</v>
      </c>
      <c r="M377" s="26">
        <f t="shared" si="97"/>
        <v>174000</v>
      </c>
      <c r="N377" s="47">
        <f t="shared" si="97"/>
        <v>435</v>
      </c>
      <c r="O377" s="48">
        <f>VLOOKUP($A377,'[1]11.1.2022 for 2023-24 stop gap'!$A$3:$K$424,11,FALSE)</f>
        <v>0</v>
      </c>
      <c r="P377" s="47">
        <f t="shared" si="98"/>
        <v>0</v>
      </c>
      <c r="Q377" s="26">
        <f t="shared" si="99"/>
        <v>0</v>
      </c>
      <c r="R377" s="45">
        <f t="shared" si="100"/>
        <v>0</v>
      </c>
      <c r="S377" s="26">
        <f t="shared" si="101"/>
        <v>174000</v>
      </c>
      <c r="T377" s="43">
        <f t="shared" si="102"/>
        <v>173882</v>
      </c>
      <c r="U377" s="43">
        <f t="shared" si="103"/>
        <v>173882</v>
      </c>
      <c r="V377" s="43">
        <f t="shared" si="104"/>
        <v>165188</v>
      </c>
      <c r="W377" s="43">
        <f t="shared" si="105"/>
        <v>8694</v>
      </c>
      <c r="X377" s="26">
        <f t="shared" si="106"/>
        <v>173882</v>
      </c>
      <c r="Y377" s="26">
        <f t="shared" si="107"/>
        <v>0</v>
      </c>
    </row>
    <row r="378" spans="1:25" x14ac:dyDescent="0.35">
      <c r="A378" s="23">
        <v>5985</v>
      </c>
      <c r="B378" s="44" t="s">
        <v>365</v>
      </c>
      <c r="C378" s="45">
        <f>VLOOKUP(A378,[1]Membership!$A$3:$BE$524,57,FALSE)</f>
        <v>1063</v>
      </c>
      <c r="D378" s="46">
        <f>VLOOKUP(A378,'[1]Geo Area'!$B$1:$G$422,6,FALSE)</f>
        <v>188.45730795103799</v>
      </c>
      <c r="E378" s="46">
        <f t="shared" si="90"/>
        <v>5.6405347797718299</v>
      </c>
      <c r="F378" s="47">
        <f t="shared" si="92"/>
        <v>0</v>
      </c>
      <c r="G378" s="26">
        <f t="shared" si="93"/>
        <v>0</v>
      </c>
      <c r="H378" s="45">
        <f t="shared" si="91"/>
        <v>0</v>
      </c>
      <c r="I378" s="47">
        <f t="shared" si="94"/>
        <v>0</v>
      </c>
      <c r="J378" s="26">
        <f t="shared" si="95"/>
        <v>0</v>
      </c>
      <c r="K378" s="45">
        <f t="shared" si="96"/>
        <v>0</v>
      </c>
      <c r="L378" s="47">
        <f t="shared" si="97"/>
        <v>0</v>
      </c>
      <c r="M378" s="26">
        <f t="shared" si="97"/>
        <v>0</v>
      </c>
      <c r="N378" s="47">
        <f t="shared" si="97"/>
        <v>0</v>
      </c>
      <c r="O378" s="48">
        <f>VLOOKUP($A378,'[1]11.1.2022 for 2023-24 stop gap'!$A$3:$K$424,11,FALSE)</f>
        <v>0</v>
      </c>
      <c r="P378" s="47">
        <f t="shared" si="98"/>
        <v>0</v>
      </c>
      <c r="Q378" s="26">
        <f t="shared" si="99"/>
        <v>0</v>
      </c>
      <c r="R378" s="45">
        <f t="shared" si="100"/>
        <v>0</v>
      </c>
      <c r="S378" s="26">
        <f t="shared" si="101"/>
        <v>0</v>
      </c>
      <c r="T378" s="43">
        <f t="shared" si="102"/>
        <v>0</v>
      </c>
      <c r="U378" s="43">
        <f t="shared" si="103"/>
        <v>0</v>
      </c>
      <c r="V378" s="43">
        <f t="shared" si="104"/>
        <v>0</v>
      </c>
      <c r="W378" s="43">
        <f t="shared" si="105"/>
        <v>0</v>
      </c>
      <c r="X378" s="26">
        <f t="shared" si="106"/>
        <v>0</v>
      </c>
      <c r="Y378" s="26">
        <f t="shared" si="107"/>
        <v>0</v>
      </c>
    </row>
    <row r="379" spans="1:25" x14ac:dyDescent="0.35">
      <c r="A379" s="23">
        <v>5992</v>
      </c>
      <c r="B379" s="44" t="s">
        <v>163</v>
      </c>
      <c r="C379" s="45">
        <f>VLOOKUP(A379,[1]Membership!$A$3:$BE$524,57,FALSE)</f>
        <v>404</v>
      </c>
      <c r="D379" s="46">
        <f>VLOOKUP(A379,'[1]Geo Area'!$B$1:$G$422,6,FALSE)</f>
        <v>350.25721015546497</v>
      </c>
      <c r="E379" s="46">
        <f t="shared" si="90"/>
        <v>1.1534380686144357</v>
      </c>
      <c r="F379" s="47">
        <f t="shared" si="92"/>
        <v>1</v>
      </c>
      <c r="G379" s="26">
        <f t="shared" si="93"/>
        <v>161600</v>
      </c>
      <c r="H379" s="45">
        <f t="shared" si="91"/>
        <v>404</v>
      </c>
      <c r="I379" s="47">
        <f t="shared" si="94"/>
        <v>0</v>
      </c>
      <c r="J379" s="26">
        <f t="shared" si="95"/>
        <v>0</v>
      </c>
      <c r="K379" s="45">
        <f t="shared" si="96"/>
        <v>0</v>
      </c>
      <c r="L379" s="47">
        <f t="shared" si="97"/>
        <v>1</v>
      </c>
      <c r="M379" s="26">
        <f t="shared" si="97"/>
        <v>161600</v>
      </c>
      <c r="N379" s="47">
        <f t="shared" si="97"/>
        <v>404</v>
      </c>
      <c r="O379" s="48">
        <f>VLOOKUP($A379,'[1]11.1.2022 for 2023-24 stop gap'!$A$3:$K$424,11,FALSE)</f>
        <v>0</v>
      </c>
      <c r="P379" s="47">
        <f t="shared" si="98"/>
        <v>0</v>
      </c>
      <c r="Q379" s="26">
        <f t="shared" si="99"/>
        <v>0</v>
      </c>
      <c r="R379" s="45">
        <f t="shared" si="100"/>
        <v>0</v>
      </c>
      <c r="S379" s="26">
        <f t="shared" si="101"/>
        <v>161600</v>
      </c>
      <c r="T379" s="43">
        <f t="shared" si="102"/>
        <v>161490</v>
      </c>
      <c r="U379" s="43">
        <f t="shared" si="103"/>
        <v>161490</v>
      </c>
      <c r="V379" s="43">
        <f t="shared" si="104"/>
        <v>153416</v>
      </c>
      <c r="W379" s="43">
        <f t="shared" si="105"/>
        <v>8074</v>
      </c>
      <c r="X379" s="26">
        <f t="shared" si="106"/>
        <v>161490</v>
      </c>
      <c r="Y379" s="26">
        <f t="shared" si="107"/>
        <v>0</v>
      </c>
    </row>
    <row r="380" spans="1:25" x14ac:dyDescent="0.35">
      <c r="A380" s="23">
        <v>6013</v>
      </c>
      <c r="B380" s="44" t="s">
        <v>164</v>
      </c>
      <c r="C380" s="45">
        <f>VLOOKUP(A380,[1]Membership!$A$3:$BE$524,57,FALSE)</f>
        <v>477</v>
      </c>
      <c r="D380" s="46">
        <f>VLOOKUP(A380,'[1]Geo Area'!$B$1:$G$422,6,FALSE)</f>
        <v>76.111248533512807</v>
      </c>
      <c r="E380" s="46">
        <f t="shared" si="90"/>
        <v>6.2671419690345838</v>
      </c>
      <c r="F380" s="47">
        <f t="shared" si="92"/>
        <v>1</v>
      </c>
      <c r="G380" s="26">
        <f t="shared" si="93"/>
        <v>190800</v>
      </c>
      <c r="H380" s="45">
        <f t="shared" si="91"/>
        <v>477</v>
      </c>
      <c r="I380" s="47">
        <f t="shared" si="94"/>
        <v>0</v>
      </c>
      <c r="J380" s="26">
        <f t="shared" si="95"/>
        <v>0</v>
      </c>
      <c r="K380" s="45">
        <f t="shared" si="96"/>
        <v>0</v>
      </c>
      <c r="L380" s="47">
        <f t="shared" si="97"/>
        <v>1</v>
      </c>
      <c r="M380" s="26">
        <f t="shared" si="97"/>
        <v>190800</v>
      </c>
      <c r="N380" s="47">
        <f t="shared" si="97"/>
        <v>477</v>
      </c>
      <c r="O380" s="48">
        <f>VLOOKUP($A380,'[1]11.1.2022 for 2023-24 stop gap'!$A$3:$K$424,11,FALSE)</f>
        <v>0</v>
      </c>
      <c r="P380" s="47">
        <f t="shared" si="98"/>
        <v>0</v>
      </c>
      <c r="Q380" s="26">
        <f t="shared" si="99"/>
        <v>0</v>
      </c>
      <c r="R380" s="45">
        <f t="shared" si="100"/>
        <v>0</v>
      </c>
      <c r="S380" s="26">
        <f t="shared" si="101"/>
        <v>190800</v>
      </c>
      <c r="T380" s="43">
        <f t="shared" si="102"/>
        <v>190670</v>
      </c>
      <c r="U380" s="43">
        <f t="shared" si="103"/>
        <v>190670</v>
      </c>
      <c r="V380" s="43">
        <f t="shared" si="104"/>
        <v>181137</v>
      </c>
      <c r="W380" s="43">
        <f t="shared" si="105"/>
        <v>9533</v>
      </c>
      <c r="X380" s="26">
        <f t="shared" si="106"/>
        <v>190670</v>
      </c>
      <c r="Y380" s="26">
        <f t="shared" si="107"/>
        <v>0</v>
      </c>
    </row>
    <row r="381" spans="1:25" x14ac:dyDescent="0.35">
      <c r="A381" s="23">
        <v>6022</v>
      </c>
      <c r="B381" s="44" t="s">
        <v>366</v>
      </c>
      <c r="C381" s="45">
        <f>VLOOKUP(A381,[1]Membership!$A$3:$BE$524,57,FALSE)</f>
        <v>404</v>
      </c>
      <c r="D381" s="46">
        <f>VLOOKUP(A381,'[1]Geo Area'!$B$1:$G$422,6,FALSE)</f>
        <v>27.386826714373601</v>
      </c>
      <c r="E381" s="46">
        <f t="shared" si="90"/>
        <v>14.751617783741485</v>
      </c>
      <c r="F381" s="47">
        <f t="shared" si="92"/>
        <v>0</v>
      </c>
      <c r="G381" s="26">
        <f t="shared" si="93"/>
        <v>0</v>
      </c>
      <c r="H381" s="45">
        <f t="shared" si="91"/>
        <v>0</v>
      </c>
      <c r="I381" s="47">
        <f t="shared" si="94"/>
        <v>0</v>
      </c>
      <c r="J381" s="26">
        <f t="shared" si="95"/>
        <v>0</v>
      </c>
      <c r="K381" s="45">
        <f t="shared" si="96"/>
        <v>0</v>
      </c>
      <c r="L381" s="47">
        <f t="shared" si="97"/>
        <v>0</v>
      </c>
      <c r="M381" s="26">
        <f t="shared" si="97"/>
        <v>0</v>
      </c>
      <c r="N381" s="47">
        <f t="shared" si="97"/>
        <v>0</v>
      </c>
      <c r="O381" s="48">
        <f>VLOOKUP($A381,'[1]11.1.2022 for 2023-24 stop gap'!$A$3:$K$424,11,FALSE)</f>
        <v>0</v>
      </c>
      <c r="P381" s="47">
        <f t="shared" si="98"/>
        <v>0</v>
      </c>
      <c r="Q381" s="26">
        <f t="shared" si="99"/>
        <v>0</v>
      </c>
      <c r="R381" s="45">
        <f t="shared" si="100"/>
        <v>0</v>
      </c>
      <c r="S381" s="26">
        <f t="shared" si="101"/>
        <v>0</v>
      </c>
      <c r="T381" s="43">
        <f t="shared" si="102"/>
        <v>0</v>
      </c>
      <c r="U381" s="43">
        <f t="shared" si="103"/>
        <v>0</v>
      </c>
      <c r="V381" s="43">
        <f t="shared" si="104"/>
        <v>0</v>
      </c>
      <c r="W381" s="43">
        <f t="shared" si="105"/>
        <v>0</v>
      </c>
      <c r="X381" s="26">
        <f t="shared" si="106"/>
        <v>0</v>
      </c>
      <c r="Y381" s="26">
        <f t="shared" si="107"/>
        <v>0</v>
      </c>
    </row>
    <row r="382" spans="1:25" x14ac:dyDescent="0.35">
      <c r="A382" s="23">
        <v>6027</v>
      </c>
      <c r="B382" s="44" t="s">
        <v>165</v>
      </c>
      <c r="C382" s="45">
        <f>VLOOKUP(A382,[1]Membership!$A$3:$BE$524,57,FALSE)</f>
        <v>493</v>
      </c>
      <c r="D382" s="46">
        <f>VLOOKUP(A382,'[1]Geo Area'!$B$1:$G$422,6,FALSE)</f>
        <v>185.85689407686999</v>
      </c>
      <c r="E382" s="46">
        <f t="shared" si="90"/>
        <v>2.6525784929780238</v>
      </c>
      <c r="F382" s="47">
        <f t="shared" si="92"/>
        <v>1</v>
      </c>
      <c r="G382" s="26">
        <f t="shared" si="93"/>
        <v>197200</v>
      </c>
      <c r="H382" s="45">
        <f t="shared" si="91"/>
        <v>493</v>
      </c>
      <c r="I382" s="47">
        <f t="shared" si="94"/>
        <v>0</v>
      </c>
      <c r="J382" s="26">
        <f t="shared" si="95"/>
        <v>0</v>
      </c>
      <c r="K382" s="45">
        <f t="shared" si="96"/>
        <v>0</v>
      </c>
      <c r="L382" s="47">
        <f t="shared" si="97"/>
        <v>1</v>
      </c>
      <c r="M382" s="26">
        <f t="shared" si="97"/>
        <v>197200</v>
      </c>
      <c r="N382" s="47">
        <f t="shared" si="97"/>
        <v>493</v>
      </c>
      <c r="O382" s="48">
        <f>VLOOKUP($A382,'[1]11.1.2022 for 2023-24 stop gap'!$A$3:$K$424,11,FALSE)</f>
        <v>0</v>
      </c>
      <c r="P382" s="47">
        <f t="shared" si="98"/>
        <v>0</v>
      </c>
      <c r="Q382" s="26">
        <f t="shared" si="99"/>
        <v>0</v>
      </c>
      <c r="R382" s="45">
        <f t="shared" si="100"/>
        <v>0</v>
      </c>
      <c r="S382" s="26">
        <f t="shared" si="101"/>
        <v>197200</v>
      </c>
      <c r="T382" s="43">
        <f t="shared" si="102"/>
        <v>197066</v>
      </c>
      <c r="U382" s="43">
        <f t="shared" si="103"/>
        <v>197066</v>
      </c>
      <c r="V382" s="43">
        <f t="shared" si="104"/>
        <v>187213</v>
      </c>
      <c r="W382" s="43">
        <f t="shared" si="105"/>
        <v>9853</v>
      </c>
      <c r="X382" s="26">
        <f t="shared" si="106"/>
        <v>197066</v>
      </c>
      <c r="Y382" s="26">
        <f t="shared" si="107"/>
        <v>0</v>
      </c>
    </row>
    <row r="383" spans="1:25" x14ac:dyDescent="0.35">
      <c r="A383" s="23">
        <v>6069</v>
      </c>
      <c r="B383" s="44" t="s">
        <v>166</v>
      </c>
      <c r="C383" s="45">
        <f>VLOOKUP(A383,[1]Membership!$A$3:$BE$524,57,FALSE)</f>
        <v>62</v>
      </c>
      <c r="D383" s="46">
        <f>VLOOKUP(A383,'[1]Geo Area'!$B$1:$G$422,6,FALSE)</f>
        <v>25.3974039272901</v>
      </c>
      <c r="E383" s="46">
        <f t="shared" si="90"/>
        <v>2.4411943904778219</v>
      </c>
      <c r="F383" s="47">
        <f t="shared" si="92"/>
        <v>1</v>
      </c>
      <c r="G383" s="26">
        <f t="shared" si="93"/>
        <v>24800</v>
      </c>
      <c r="H383" s="45">
        <f t="shared" si="91"/>
        <v>62</v>
      </c>
      <c r="I383" s="47">
        <f t="shared" si="94"/>
        <v>0</v>
      </c>
      <c r="J383" s="26">
        <f t="shared" si="95"/>
        <v>0</v>
      </c>
      <c r="K383" s="45">
        <f t="shared" si="96"/>
        <v>0</v>
      </c>
      <c r="L383" s="47">
        <f t="shared" si="97"/>
        <v>1</v>
      </c>
      <c r="M383" s="26">
        <f t="shared" si="97"/>
        <v>24800</v>
      </c>
      <c r="N383" s="47">
        <f t="shared" si="97"/>
        <v>62</v>
      </c>
      <c r="O383" s="48">
        <f>VLOOKUP($A383,'[1]11.1.2022 for 2023-24 stop gap'!$A$3:$K$424,11,FALSE)</f>
        <v>0</v>
      </c>
      <c r="P383" s="47">
        <f t="shared" si="98"/>
        <v>0</v>
      </c>
      <c r="Q383" s="26">
        <f t="shared" si="99"/>
        <v>0</v>
      </c>
      <c r="R383" s="45">
        <f t="shared" si="100"/>
        <v>0</v>
      </c>
      <c r="S383" s="26">
        <f t="shared" si="101"/>
        <v>24800</v>
      </c>
      <c r="T383" s="43">
        <f t="shared" si="102"/>
        <v>24783</v>
      </c>
      <c r="U383" s="43">
        <f t="shared" si="103"/>
        <v>24783</v>
      </c>
      <c r="V383" s="43">
        <f t="shared" si="104"/>
        <v>23544</v>
      </c>
      <c r="W383" s="43">
        <f t="shared" si="105"/>
        <v>1239</v>
      </c>
      <c r="X383" s="26">
        <f t="shared" si="106"/>
        <v>24783</v>
      </c>
      <c r="Y383" s="26">
        <f t="shared" si="107"/>
        <v>0</v>
      </c>
    </row>
    <row r="384" spans="1:25" x14ac:dyDescent="0.35">
      <c r="A384" s="23">
        <v>6083</v>
      </c>
      <c r="B384" s="44" t="s">
        <v>367</v>
      </c>
      <c r="C384" s="45">
        <f>VLOOKUP(A384,[1]Membership!$A$3:$BE$524,57,FALSE)</f>
        <v>974</v>
      </c>
      <c r="D384" s="46">
        <f>VLOOKUP(A384,'[1]Geo Area'!$B$1:$G$422,6,FALSE)</f>
        <v>86.720547898986695</v>
      </c>
      <c r="E384" s="46">
        <f t="shared" si="90"/>
        <v>11.231478854752265</v>
      </c>
      <c r="F384" s="47">
        <f t="shared" si="92"/>
        <v>0</v>
      </c>
      <c r="G384" s="26">
        <f t="shared" si="93"/>
        <v>0</v>
      </c>
      <c r="H384" s="45">
        <f t="shared" si="91"/>
        <v>0</v>
      </c>
      <c r="I384" s="47">
        <f t="shared" si="94"/>
        <v>0</v>
      </c>
      <c r="J384" s="26">
        <f t="shared" si="95"/>
        <v>0</v>
      </c>
      <c r="K384" s="45">
        <f t="shared" si="96"/>
        <v>0</v>
      </c>
      <c r="L384" s="47">
        <f t="shared" si="97"/>
        <v>0</v>
      </c>
      <c r="M384" s="26">
        <f t="shared" si="97"/>
        <v>0</v>
      </c>
      <c r="N384" s="47">
        <f t="shared" si="97"/>
        <v>0</v>
      </c>
      <c r="O384" s="48">
        <f>VLOOKUP($A384,'[1]11.1.2022 for 2023-24 stop gap'!$A$3:$K$424,11,FALSE)</f>
        <v>0</v>
      </c>
      <c r="P384" s="47">
        <f t="shared" si="98"/>
        <v>0</v>
      </c>
      <c r="Q384" s="26">
        <f t="shared" si="99"/>
        <v>0</v>
      </c>
      <c r="R384" s="45">
        <f t="shared" si="100"/>
        <v>0</v>
      </c>
      <c r="S384" s="26">
        <f t="shared" si="101"/>
        <v>0</v>
      </c>
      <c r="T384" s="43">
        <f t="shared" si="102"/>
        <v>0</v>
      </c>
      <c r="U384" s="43">
        <f t="shared" si="103"/>
        <v>0</v>
      </c>
      <c r="V384" s="43">
        <f t="shared" si="104"/>
        <v>0</v>
      </c>
      <c r="W384" s="43">
        <f t="shared" si="105"/>
        <v>0</v>
      </c>
      <c r="X384" s="26">
        <f t="shared" si="106"/>
        <v>0</v>
      </c>
      <c r="Y384" s="26">
        <f t="shared" si="107"/>
        <v>0</v>
      </c>
    </row>
    <row r="385" spans="1:25" x14ac:dyDescent="0.35">
      <c r="A385" s="23">
        <v>6104</v>
      </c>
      <c r="B385" s="44" t="s">
        <v>368</v>
      </c>
      <c r="C385" s="45">
        <f>VLOOKUP(A385,[1]Membership!$A$3:$BE$524,57,FALSE)</f>
        <v>175</v>
      </c>
      <c r="D385" s="46">
        <f>VLOOKUP(A385,'[1]Geo Area'!$B$1:$G$422,6,FALSE)</f>
        <v>9.4383036290535802</v>
      </c>
      <c r="E385" s="46">
        <f t="shared" si="90"/>
        <v>18.541467500717395</v>
      </c>
      <c r="F385" s="47">
        <f t="shared" si="92"/>
        <v>0</v>
      </c>
      <c r="G385" s="26">
        <f t="shared" si="93"/>
        <v>0</v>
      </c>
      <c r="H385" s="45">
        <f t="shared" si="91"/>
        <v>0</v>
      </c>
      <c r="I385" s="47">
        <f t="shared" si="94"/>
        <v>0</v>
      </c>
      <c r="J385" s="26">
        <f t="shared" si="95"/>
        <v>0</v>
      </c>
      <c r="K385" s="45">
        <f t="shared" si="96"/>
        <v>0</v>
      </c>
      <c r="L385" s="47">
        <f t="shared" si="97"/>
        <v>0</v>
      </c>
      <c r="M385" s="26">
        <f t="shared" si="97"/>
        <v>0</v>
      </c>
      <c r="N385" s="47">
        <f t="shared" si="97"/>
        <v>0</v>
      </c>
      <c r="O385" s="48">
        <f>VLOOKUP($A385,'[1]11.1.2022 for 2023-24 stop gap'!$A$3:$K$424,11,FALSE)</f>
        <v>0</v>
      </c>
      <c r="P385" s="47">
        <f t="shared" si="98"/>
        <v>0</v>
      </c>
      <c r="Q385" s="26">
        <f t="shared" si="99"/>
        <v>0</v>
      </c>
      <c r="R385" s="45">
        <f t="shared" si="100"/>
        <v>0</v>
      </c>
      <c r="S385" s="26">
        <f t="shared" si="101"/>
        <v>0</v>
      </c>
      <c r="T385" s="43">
        <f t="shared" si="102"/>
        <v>0</v>
      </c>
      <c r="U385" s="43">
        <f t="shared" si="103"/>
        <v>0</v>
      </c>
      <c r="V385" s="43">
        <f t="shared" si="104"/>
        <v>0</v>
      </c>
      <c r="W385" s="43">
        <f t="shared" si="105"/>
        <v>0</v>
      </c>
      <c r="X385" s="26">
        <f t="shared" si="106"/>
        <v>0</v>
      </c>
      <c r="Y385" s="26">
        <f t="shared" si="107"/>
        <v>0</v>
      </c>
    </row>
    <row r="386" spans="1:25" x14ac:dyDescent="0.35">
      <c r="A386" s="23">
        <v>6113</v>
      </c>
      <c r="B386" s="44" t="s">
        <v>452</v>
      </c>
      <c r="C386" s="45">
        <f>VLOOKUP(A386,[1]Membership!$A$3:$BE$524,57,FALSE)</f>
        <v>1381</v>
      </c>
      <c r="D386" s="46">
        <f>VLOOKUP(A386,'[1]Geo Area'!$B$1:$G$422,6,FALSE)</f>
        <v>48.172091938279799</v>
      </c>
      <c r="E386" s="46">
        <f t="shared" si="90"/>
        <v>28.668051239489412</v>
      </c>
      <c r="F386" s="47">
        <f t="shared" si="92"/>
        <v>0</v>
      </c>
      <c r="G386" s="26">
        <f t="shared" si="93"/>
        <v>0</v>
      </c>
      <c r="H386" s="45">
        <f t="shared" si="91"/>
        <v>0</v>
      </c>
      <c r="I386" s="47">
        <f t="shared" si="94"/>
        <v>0</v>
      </c>
      <c r="J386" s="26">
        <f t="shared" si="95"/>
        <v>0</v>
      </c>
      <c r="K386" s="45">
        <f t="shared" si="96"/>
        <v>0</v>
      </c>
      <c r="L386" s="47">
        <f t="shared" si="97"/>
        <v>0</v>
      </c>
      <c r="M386" s="26">
        <f t="shared" si="97"/>
        <v>0</v>
      </c>
      <c r="N386" s="47">
        <f t="shared" si="97"/>
        <v>0</v>
      </c>
      <c r="O386" s="48">
        <f>VLOOKUP($A386,'[1]11.1.2022 for 2023-24 stop gap'!$A$3:$K$424,11,FALSE)</f>
        <v>0</v>
      </c>
      <c r="P386" s="47">
        <f t="shared" si="98"/>
        <v>0</v>
      </c>
      <c r="Q386" s="26">
        <f t="shared" si="99"/>
        <v>0</v>
      </c>
      <c r="R386" s="45">
        <f t="shared" si="100"/>
        <v>0</v>
      </c>
      <c r="S386" s="26">
        <f t="shared" si="101"/>
        <v>0</v>
      </c>
      <c r="T386" s="43">
        <f t="shared" si="102"/>
        <v>0</v>
      </c>
      <c r="U386" s="43">
        <f t="shared" si="103"/>
        <v>0</v>
      </c>
      <c r="V386" s="43">
        <f t="shared" si="104"/>
        <v>0</v>
      </c>
      <c r="W386" s="43">
        <f t="shared" si="105"/>
        <v>0</v>
      </c>
      <c r="X386" s="26">
        <f t="shared" si="106"/>
        <v>0</v>
      </c>
      <c r="Y386" s="26">
        <f t="shared" si="107"/>
        <v>0</v>
      </c>
    </row>
    <row r="387" spans="1:25" x14ac:dyDescent="0.35">
      <c r="A387" s="23">
        <v>6118</v>
      </c>
      <c r="B387" s="44" t="s">
        <v>167</v>
      </c>
      <c r="C387" s="45">
        <f>VLOOKUP(A387,[1]Membership!$A$3:$BE$524,57,FALSE)</f>
        <v>772</v>
      </c>
      <c r="D387" s="46">
        <f>VLOOKUP(A387,'[1]Geo Area'!$B$1:$G$422,6,FALSE)</f>
        <v>83.749933117372294</v>
      </c>
      <c r="E387" s="46">
        <f t="shared" si="90"/>
        <v>9.2179178091768961</v>
      </c>
      <c r="F387" s="47">
        <f t="shared" si="92"/>
        <v>0</v>
      </c>
      <c r="G387" s="26">
        <f t="shared" si="93"/>
        <v>0</v>
      </c>
      <c r="H387" s="45">
        <f t="shared" si="91"/>
        <v>0</v>
      </c>
      <c r="I387" s="47">
        <f t="shared" si="94"/>
        <v>1</v>
      </c>
      <c r="J387" s="26">
        <f t="shared" si="95"/>
        <v>77200</v>
      </c>
      <c r="K387" s="45">
        <f t="shared" si="96"/>
        <v>772</v>
      </c>
      <c r="L387" s="47">
        <f t="shared" si="97"/>
        <v>1</v>
      </c>
      <c r="M387" s="26">
        <f t="shared" si="97"/>
        <v>77200</v>
      </c>
      <c r="N387" s="47">
        <f t="shared" si="97"/>
        <v>772</v>
      </c>
      <c r="O387" s="48">
        <f>VLOOKUP($A387,'[1]11.1.2022 for 2023-24 stop gap'!$A$3:$K$424,11,FALSE)</f>
        <v>79400</v>
      </c>
      <c r="P387" s="47">
        <f t="shared" si="98"/>
        <v>0</v>
      </c>
      <c r="Q387" s="26">
        <f t="shared" si="99"/>
        <v>0</v>
      </c>
      <c r="R387" s="45">
        <f t="shared" si="100"/>
        <v>0</v>
      </c>
      <c r="S387" s="26">
        <f t="shared" si="101"/>
        <v>77200</v>
      </c>
      <c r="T387" s="43">
        <f t="shared" si="102"/>
        <v>77148</v>
      </c>
      <c r="U387" s="43">
        <f t="shared" si="103"/>
        <v>77148</v>
      </c>
      <c r="V387" s="43">
        <f t="shared" si="104"/>
        <v>73291</v>
      </c>
      <c r="W387" s="43">
        <f t="shared" si="105"/>
        <v>3857</v>
      </c>
      <c r="X387" s="26">
        <f t="shared" si="106"/>
        <v>77148</v>
      </c>
      <c r="Y387" s="26">
        <f t="shared" si="107"/>
        <v>0</v>
      </c>
    </row>
    <row r="388" spans="1:25" x14ac:dyDescent="0.35">
      <c r="A388" s="23">
        <v>6125</v>
      </c>
      <c r="B388" s="44" t="s">
        <v>453</v>
      </c>
      <c r="C388" s="45">
        <f>VLOOKUP(A388,[1]Membership!$A$3:$BE$524,57,FALSE)</f>
        <v>3430</v>
      </c>
      <c r="D388" s="46">
        <f>VLOOKUP(A388,'[1]Geo Area'!$B$1:$G$422,6,FALSE)</f>
        <v>164.23944563916899</v>
      </c>
      <c r="E388" s="46">
        <f t="shared" ref="E388:E424" si="108">C388/D388</f>
        <v>20.884142580069629</v>
      </c>
      <c r="F388" s="47">
        <f t="shared" si="92"/>
        <v>0</v>
      </c>
      <c r="G388" s="26">
        <f t="shared" si="93"/>
        <v>0</v>
      </c>
      <c r="H388" s="45">
        <f t="shared" ref="H388:H424" si="109">IF(G388&gt;0,$C388,0)</f>
        <v>0</v>
      </c>
      <c r="I388" s="47">
        <f t="shared" si="94"/>
        <v>0</v>
      </c>
      <c r="J388" s="26">
        <f t="shared" si="95"/>
        <v>0</v>
      </c>
      <c r="K388" s="45">
        <f t="shared" si="96"/>
        <v>0</v>
      </c>
      <c r="L388" s="47">
        <f t="shared" si="97"/>
        <v>0</v>
      </c>
      <c r="M388" s="26">
        <f t="shared" si="97"/>
        <v>0</v>
      </c>
      <c r="N388" s="47">
        <f t="shared" si="97"/>
        <v>0</v>
      </c>
      <c r="O388" s="48">
        <f>VLOOKUP($A388,'[1]11.1.2022 for 2023-24 stop gap'!$A$3:$K$424,11,FALSE)</f>
        <v>0</v>
      </c>
      <c r="P388" s="47">
        <f t="shared" si="98"/>
        <v>0</v>
      </c>
      <c r="Q388" s="26">
        <f t="shared" si="99"/>
        <v>0</v>
      </c>
      <c r="R388" s="45">
        <f t="shared" si="100"/>
        <v>0</v>
      </c>
      <c r="S388" s="26">
        <f t="shared" si="101"/>
        <v>0</v>
      </c>
      <c r="T388" s="43">
        <f t="shared" si="102"/>
        <v>0</v>
      </c>
      <c r="U388" s="43">
        <f t="shared" si="103"/>
        <v>0</v>
      </c>
      <c r="V388" s="43">
        <f t="shared" si="104"/>
        <v>0</v>
      </c>
      <c r="W388" s="43">
        <f t="shared" si="105"/>
        <v>0</v>
      </c>
      <c r="X388" s="26">
        <f t="shared" si="106"/>
        <v>0</v>
      </c>
      <c r="Y388" s="26">
        <f t="shared" si="107"/>
        <v>0</v>
      </c>
    </row>
    <row r="389" spans="1:25" x14ac:dyDescent="0.35">
      <c r="A389" s="23">
        <v>6174</v>
      </c>
      <c r="B389" s="44" t="s">
        <v>369</v>
      </c>
      <c r="C389" s="45">
        <f>VLOOKUP(A389,[1]Membership!$A$3:$BE$524,57,FALSE)</f>
        <v>11508</v>
      </c>
      <c r="D389" s="46">
        <f>VLOOKUP(A389,'[1]Geo Area'!$B$1:$G$422,6,FALSE)</f>
        <v>70.532057919516106</v>
      </c>
      <c r="E389" s="46">
        <f t="shared" si="108"/>
        <v>163.15985013696525</v>
      </c>
      <c r="F389" s="47">
        <f t="shared" ref="F389:F424" si="110">IF(AND(C389&lt;746,E389&lt;10),1,0)</f>
        <v>0</v>
      </c>
      <c r="G389" s="26">
        <f t="shared" ref="G389:G424" si="111">F389*$C389*G$2</f>
        <v>0</v>
      </c>
      <c r="H389" s="45">
        <f t="shared" si="109"/>
        <v>0</v>
      </c>
      <c r="I389" s="47">
        <f t="shared" ref="I389:I424" si="112">IF(AND(F389=0,C389&lt;1000,E389&lt;10),1,0)</f>
        <v>0</v>
      </c>
      <c r="J389" s="26">
        <f t="shared" ref="J389:J424" si="113">I389*$C389*J$2</f>
        <v>0</v>
      </c>
      <c r="K389" s="45">
        <f t="shared" ref="K389:K424" si="114">IF(J389&gt;0,$C389,0)</f>
        <v>0</v>
      </c>
      <c r="L389" s="47">
        <f t="shared" ref="L389:N424" si="115">F389+I389</f>
        <v>0</v>
      </c>
      <c r="M389" s="26">
        <f t="shared" si="115"/>
        <v>0</v>
      </c>
      <c r="N389" s="47">
        <f t="shared" si="115"/>
        <v>0</v>
      </c>
      <c r="O389" s="48">
        <f>VLOOKUP($A389,'[1]11.1.2022 for 2023-24 stop gap'!$A$3:$K$424,11,FALSE)</f>
        <v>0</v>
      </c>
      <c r="P389" s="47">
        <f t="shared" ref="P389:P424" si="116">IF(AND(M389=0,O389&gt;0),1,0)</f>
        <v>0</v>
      </c>
      <c r="Q389" s="26">
        <f t="shared" ref="Q389:Q424" si="117">O389*P389*$Q$2</f>
        <v>0</v>
      </c>
      <c r="R389" s="45">
        <f t="shared" ref="R389:R424" si="118">IF(Q389&gt;0,$C389,0)</f>
        <v>0</v>
      </c>
      <c r="S389" s="26">
        <f t="shared" ref="S389:S424" si="119">G389+J389+Q389</f>
        <v>0</v>
      </c>
      <c r="T389" s="43">
        <f t="shared" ref="T389:T424" si="120">ROUND(S389*($S$430),0)</f>
        <v>0</v>
      </c>
      <c r="U389" s="43">
        <f t="shared" ref="U389:U424" si="121">T389</f>
        <v>0</v>
      </c>
      <c r="V389" s="43">
        <f t="shared" ref="V389:V424" si="122">ROUND($U389*$V$1,0)</f>
        <v>0</v>
      </c>
      <c r="W389" s="43">
        <f t="shared" ref="W389:W424" si="123">U389-V389</f>
        <v>0</v>
      </c>
      <c r="X389" s="26">
        <f t="shared" ref="X389:X424" si="124">V389+W389</f>
        <v>0</v>
      </c>
      <c r="Y389" s="26">
        <f t="shared" ref="Y389:Y424" si="125">X389-U389</f>
        <v>0</v>
      </c>
    </row>
    <row r="390" spans="1:25" x14ac:dyDescent="0.35">
      <c r="A390" s="23">
        <v>6181</v>
      </c>
      <c r="B390" s="44" t="s">
        <v>370</v>
      </c>
      <c r="C390" s="45">
        <f>VLOOKUP(A390,[1]Membership!$A$3:$BE$524,57,FALSE)</f>
        <v>4288</v>
      </c>
      <c r="D390" s="46">
        <f>VLOOKUP(A390,'[1]Geo Area'!$B$1:$G$422,6,FALSE)</f>
        <v>56.817689040604002</v>
      </c>
      <c r="E390" s="46">
        <f t="shared" si="108"/>
        <v>75.469454537928115</v>
      </c>
      <c r="F390" s="47">
        <f t="shared" si="110"/>
        <v>0</v>
      </c>
      <c r="G390" s="26">
        <f t="shared" si="111"/>
        <v>0</v>
      </c>
      <c r="H390" s="45">
        <f t="shared" si="109"/>
        <v>0</v>
      </c>
      <c r="I390" s="47">
        <f t="shared" si="112"/>
        <v>0</v>
      </c>
      <c r="J390" s="26">
        <f t="shared" si="113"/>
        <v>0</v>
      </c>
      <c r="K390" s="45">
        <f t="shared" si="114"/>
        <v>0</v>
      </c>
      <c r="L390" s="47">
        <f t="shared" si="115"/>
        <v>0</v>
      </c>
      <c r="M390" s="26">
        <f t="shared" si="115"/>
        <v>0</v>
      </c>
      <c r="N390" s="47">
        <f t="shared" si="115"/>
        <v>0</v>
      </c>
      <c r="O390" s="48">
        <f>VLOOKUP($A390,'[1]11.1.2022 for 2023-24 stop gap'!$A$3:$K$424,11,FALSE)</f>
        <v>0</v>
      </c>
      <c r="P390" s="47">
        <f t="shared" si="116"/>
        <v>0</v>
      </c>
      <c r="Q390" s="26">
        <f t="shared" si="117"/>
        <v>0</v>
      </c>
      <c r="R390" s="45">
        <f t="shared" si="118"/>
        <v>0</v>
      </c>
      <c r="S390" s="26">
        <f t="shared" si="119"/>
        <v>0</v>
      </c>
      <c r="T390" s="43">
        <f t="shared" si="120"/>
        <v>0</v>
      </c>
      <c r="U390" s="43">
        <f t="shared" si="121"/>
        <v>0</v>
      </c>
      <c r="V390" s="43">
        <f t="shared" si="122"/>
        <v>0</v>
      </c>
      <c r="W390" s="43">
        <f t="shared" si="123"/>
        <v>0</v>
      </c>
      <c r="X390" s="26">
        <f t="shared" si="124"/>
        <v>0</v>
      </c>
      <c r="Y390" s="26">
        <f t="shared" si="125"/>
        <v>0</v>
      </c>
    </row>
    <row r="391" spans="1:25" x14ac:dyDescent="0.35">
      <c r="A391" s="23">
        <v>6195</v>
      </c>
      <c r="B391" s="44" t="s">
        <v>371</v>
      </c>
      <c r="C391" s="45">
        <f>VLOOKUP(A391,[1]Membership!$A$3:$BE$524,57,FALSE)</f>
        <v>2036</v>
      </c>
      <c r="D391" s="46">
        <f>VLOOKUP(A391,'[1]Geo Area'!$B$1:$G$422,6,FALSE)</f>
        <v>158.769873377218</v>
      </c>
      <c r="E391" s="46">
        <f t="shared" si="108"/>
        <v>12.823591508212081</v>
      </c>
      <c r="F391" s="47">
        <f t="shared" si="110"/>
        <v>0</v>
      </c>
      <c r="G391" s="26">
        <f t="shared" si="111"/>
        <v>0</v>
      </c>
      <c r="H391" s="45">
        <f t="shared" si="109"/>
        <v>0</v>
      </c>
      <c r="I391" s="47">
        <f t="shared" si="112"/>
        <v>0</v>
      </c>
      <c r="J391" s="26">
        <f t="shared" si="113"/>
        <v>0</v>
      </c>
      <c r="K391" s="45">
        <f t="shared" si="114"/>
        <v>0</v>
      </c>
      <c r="L391" s="47">
        <f t="shared" si="115"/>
        <v>0</v>
      </c>
      <c r="M391" s="26">
        <f t="shared" si="115"/>
        <v>0</v>
      </c>
      <c r="N391" s="47">
        <f t="shared" si="115"/>
        <v>0</v>
      </c>
      <c r="O391" s="48">
        <f>VLOOKUP($A391,'[1]11.1.2022 for 2023-24 stop gap'!$A$3:$K$424,11,FALSE)</f>
        <v>0</v>
      </c>
      <c r="P391" s="47">
        <f t="shared" si="116"/>
        <v>0</v>
      </c>
      <c r="Q391" s="26">
        <f t="shared" si="117"/>
        <v>0</v>
      </c>
      <c r="R391" s="45">
        <f t="shared" si="118"/>
        <v>0</v>
      </c>
      <c r="S391" s="26">
        <f t="shared" si="119"/>
        <v>0</v>
      </c>
      <c r="T391" s="43">
        <f t="shared" si="120"/>
        <v>0</v>
      </c>
      <c r="U391" s="43">
        <f t="shared" si="121"/>
        <v>0</v>
      </c>
      <c r="V391" s="43">
        <f t="shared" si="122"/>
        <v>0</v>
      </c>
      <c r="W391" s="43">
        <f t="shared" si="123"/>
        <v>0</v>
      </c>
      <c r="X391" s="26">
        <f t="shared" si="124"/>
        <v>0</v>
      </c>
      <c r="Y391" s="26">
        <f t="shared" si="125"/>
        <v>0</v>
      </c>
    </row>
    <row r="392" spans="1:25" x14ac:dyDescent="0.35">
      <c r="A392" s="23">
        <v>6216</v>
      </c>
      <c r="B392" s="44" t="s">
        <v>372</v>
      </c>
      <c r="C392" s="45">
        <f>VLOOKUP(A392,[1]Membership!$A$3:$BE$524,57,FALSE)</f>
        <v>2054</v>
      </c>
      <c r="D392" s="46">
        <f>VLOOKUP(A392,'[1]Geo Area'!$B$1:$G$422,6,FALSE)</f>
        <v>176.67799212797101</v>
      </c>
      <c r="E392" s="46">
        <f t="shared" si="108"/>
        <v>11.625669814677604</v>
      </c>
      <c r="F392" s="47">
        <f t="shared" si="110"/>
        <v>0</v>
      </c>
      <c r="G392" s="26">
        <f t="shared" si="111"/>
        <v>0</v>
      </c>
      <c r="H392" s="45">
        <f t="shared" si="109"/>
        <v>0</v>
      </c>
      <c r="I392" s="47">
        <f t="shared" si="112"/>
        <v>0</v>
      </c>
      <c r="J392" s="26">
        <f t="shared" si="113"/>
        <v>0</v>
      </c>
      <c r="K392" s="45">
        <f t="shared" si="114"/>
        <v>0</v>
      </c>
      <c r="L392" s="47">
        <f t="shared" si="115"/>
        <v>0</v>
      </c>
      <c r="M392" s="26">
        <f t="shared" si="115"/>
        <v>0</v>
      </c>
      <c r="N392" s="47">
        <f t="shared" si="115"/>
        <v>0</v>
      </c>
      <c r="O392" s="48">
        <f>VLOOKUP($A392,'[1]11.1.2022 for 2023-24 stop gap'!$A$3:$K$424,11,FALSE)</f>
        <v>0</v>
      </c>
      <c r="P392" s="47">
        <f t="shared" si="116"/>
        <v>0</v>
      </c>
      <c r="Q392" s="26">
        <f t="shared" si="117"/>
        <v>0</v>
      </c>
      <c r="R392" s="45">
        <f t="shared" si="118"/>
        <v>0</v>
      </c>
      <c r="S392" s="26">
        <f t="shared" si="119"/>
        <v>0</v>
      </c>
      <c r="T392" s="43">
        <f t="shared" si="120"/>
        <v>0</v>
      </c>
      <c r="U392" s="43">
        <f t="shared" si="121"/>
        <v>0</v>
      </c>
      <c r="V392" s="43">
        <f t="shared" si="122"/>
        <v>0</v>
      </c>
      <c r="W392" s="43">
        <f t="shared" si="123"/>
        <v>0</v>
      </c>
      <c r="X392" s="26">
        <f t="shared" si="124"/>
        <v>0</v>
      </c>
      <c r="Y392" s="26">
        <f t="shared" si="125"/>
        <v>0</v>
      </c>
    </row>
    <row r="393" spans="1:25" x14ac:dyDescent="0.35">
      <c r="A393" s="23">
        <v>6223</v>
      </c>
      <c r="B393" s="44" t="s">
        <v>373</v>
      </c>
      <c r="C393" s="45">
        <f>VLOOKUP(A393,[1]Membership!$A$3:$BE$524,57,FALSE)</f>
        <v>8199</v>
      </c>
      <c r="D393" s="46">
        <f>VLOOKUP(A393,'[1]Geo Area'!$B$1:$G$422,6,FALSE)</f>
        <v>258.52126111530998</v>
      </c>
      <c r="E393" s="46">
        <f t="shared" si="108"/>
        <v>31.714993051743409</v>
      </c>
      <c r="F393" s="47">
        <f t="shared" si="110"/>
        <v>0</v>
      </c>
      <c r="G393" s="26">
        <f t="shared" si="111"/>
        <v>0</v>
      </c>
      <c r="H393" s="45">
        <f t="shared" si="109"/>
        <v>0</v>
      </c>
      <c r="I393" s="47">
        <f t="shared" si="112"/>
        <v>0</v>
      </c>
      <c r="J393" s="26">
        <f t="shared" si="113"/>
        <v>0</v>
      </c>
      <c r="K393" s="45">
        <f t="shared" si="114"/>
        <v>0</v>
      </c>
      <c r="L393" s="47">
        <f t="shared" si="115"/>
        <v>0</v>
      </c>
      <c r="M393" s="26">
        <f t="shared" si="115"/>
        <v>0</v>
      </c>
      <c r="N393" s="47">
        <f t="shared" si="115"/>
        <v>0</v>
      </c>
      <c r="O393" s="48">
        <f>VLOOKUP($A393,'[1]11.1.2022 for 2023-24 stop gap'!$A$3:$K$424,11,FALSE)</f>
        <v>0</v>
      </c>
      <c r="P393" s="47">
        <f t="shared" si="116"/>
        <v>0</v>
      </c>
      <c r="Q393" s="26">
        <f t="shared" si="117"/>
        <v>0</v>
      </c>
      <c r="R393" s="45">
        <f t="shared" si="118"/>
        <v>0</v>
      </c>
      <c r="S393" s="26">
        <f t="shared" si="119"/>
        <v>0</v>
      </c>
      <c r="T393" s="43">
        <f t="shared" si="120"/>
        <v>0</v>
      </c>
      <c r="U393" s="43">
        <f t="shared" si="121"/>
        <v>0</v>
      </c>
      <c r="V393" s="43">
        <f t="shared" si="122"/>
        <v>0</v>
      </c>
      <c r="W393" s="43">
        <f t="shared" si="123"/>
        <v>0</v>
      </c>
      <c r="X393" s="26">
        <f t="shared" si="124"/>
        <v>0</v>
      </c>
      <c r="Y393" s="26">
        <f t="shared" si="125"/>
        <v>0</v>
      </c>
    </row>
    <row r="394" spans="1:25" x14ac:dyDescent="0.35">
      <c r="A394" s="23">
        <v>6230</v>
      </c>
      <c r="B394" s="44" t="s">
        <v>168</v>
      </c>
      <c r="C394" s="45">
        <f>VLOOKUP(A394,[1]Membership!$A$3:$BE$524,57,FALSE)</f>
        <v>397</v>
      </c>
      <c r="D394" s="46">
        <f>VLOOKUP(A394,'[1]Geo Area'!$B$1:$G$422,6,FALSE)</f>
        <v>420.96589839880698</v>
      </c>
      <c r="E394" s="46">
        <f t="shared" si="108"/>
        <v>0.94306926406636715</v>
      </c>
      <c r="F394" s="47">
        <f t="shared" si="110"/>
        <v>1</v>
      </c>
      <c r="G394" s="26">
        <f t="shared" si="111"/>
        <v>158800</v>
      </c>
      <c r="H394" s="45">
        <f t="shared" si="109"/>
        <v>397</v>
      </c>
      <c r="I394" s="47">
        <f t="shared" si="112"/>
        <v>0</v>
      </c>
      <c r="J394" s="26">
        <f t="shared" si="113"/>
        <v>0</v>
      </c>
      <c r="K394" s="45">
        <f t="shared" si="114"/>
        <v>0</v>
      </c>
      <c r="L394" s="47">
        <f t="shared" si="115"/>
        <v>1</v>
      </c>
      <c r="M394" s="26">
        <f t="shared" si="115"/>
        <v>158800</v>
      </c>
      <c r="N394" s="47">
        <f t="shared" si="115"/>
        <v>397</v>
      </c>
      <c r="O394" s="48">
        <f>VLOOKUP($A394,'[1]11.1.2022 for 2023-24 stop gap'!$A$3:$K$424,11,FALSE)</f>
        <v>0</v>
      </c>
      <c r="P394" s="47">
        <f t="shared" si="116"/>
        <v>0</v>
      </c>
      <c r="Q394" s="26">
        <f t="shared" si="117"/>
        <v>0</v>
      </c>
      <c r="R394" s="45">
        <f t="shared" si="118"/>
        <v>0</v>
      </c>
      <c r="S394" s="26">
        <f t="shared" si="119"/>
        <v>158800</v>
      </c>
      <c r="T394" s="43">
        <f t="shared" si="120"/>
        <v>158692</v>
      </c>
      <c r="U394" s="43">
        <f t="shared" si="121"/>
        <v>158692</v>
      </c>
      <c r="V394" s="43">
        <f t="shared" si="122"/>
        <v>150757</v>
      </c>
      <c r="W394" s="43">
        <f t="shared" si="123"/>
        <v>7935</v>
      </c>
      <c r="X394" s="26">
        <f t="shared" si="124"/>
        <v>158692</v>
      </c>
      <c r="Y394" s="26">
        <f t="shared" si="125"/>
        <v>0</v>
      </c>
    </row>
    <row r="395" spans="1:25" x14ac:dyDescent="0.35">
      <c r="A395" s="23">
        <v>6237</v>
      </c>
      <c r="B395" s="44" t="s">
        <v>374</v>
      </c>
      <c r="C395" s="45">
        <f>VLOOKUP(A395,[1]Membership!$A$3:$BE$524,57,FALSE)</f>
        <v>1358</v>
      </c>
      <c r="D395" s="46">
        <f>VLOOKUP(A395,'[1]Geo Area'!$B$1:$G$422,6,FALSE)</f>
        <v>175.538033431701</v>
      </c>
      <c r="E395" s="46">
        <f t="shared" si="108"/>
        <v>7.7362151862569188</v>
      </c>
      <c r="F395" s="47">
        <f t="shared" si="110"/>
        <v>0</v>
      </c>
      <c r="G395" s="26">
        <f t="shared" si="111"/>
        <v>0</v>
      </c>
      <c r="H395" s="45">
        <f t="shared" si="109"/>
        <v>0</v>
      </c>
      <c r="I395" s="47">
        <f t="shared" si="112"/>
        <v>0</v>
      </c>
      <c r="J395" s="26">
        <f t="shared" si="113"/>
        <v>0</v>
      </c>
      <c r="K395" s="45">
        <f t="shared" si="114"/>
        <v>0</v>
      </c>
      <c r="L395" s="47">
        <f t="shared" si="115"/>
        <v>0</v>
      </c>
      <c r="M395" s="26">
        <f t="shared" si="115"/>
        <v>0</v>
      </c>
      <c r="N395" s="47">
        <f t="shared" si="115"/>
        <v>0</v>
      </c>
      <c r="O395" s="48">
        <f>VLOOKUP($A395,'[1]11.1.2022 for 2023-24 stop gap'!$A$3:$K$424,11,FALSE)</f>
        <v>0</v>
      </c>
      <c r="P395" s="47">
        <f t="shared" si="116"/>
        <v>0</v>
      </c>
      <c r="Q395" s="26">
        <f t="shared" si="117"/>
        <v>0</v>
      </c>
      <c r="R395" s="45">
        <f t="shared" si="118"/>
        <v>0</v>
      </c>
      <c r="S395" s="26">
        <f t="shared" si="119"/>
        <v>0</v>
      </c>
      <c r="T395" s="43">
        <f t="shared" si="120"/>
        <v>0</v>
      </c>
      <c r="U395" s="43">
        <f t="shared" si="121"/>
        <v>0</v>
      </c>
      <c r="V395" s="43">
        <f t="shared" si="122"/>
        <v>0</v>
      </c>
      <c r="W395" s="43">
        <f t="shared" si="123"/>
        <v>0</v>
      </c>
      <c r="X395" s="26">
        <f t="shared" si="124"/>
        <v>0</v>
      </c>
      <c r="Y395" s="26">
        <f t="shared" si="125"/>
        <v>0</v>
      </c>
    </row>
    <row r="396" spans="1:25" x14ac:dyDescent="0.35">
      <c r="A396" s="23">
        <v>6244</v>
      </c>
      <c r="B396" s="44" t="s">
        <v>375</v>
      </c>
      <c r="C396" s="45">
        <f>VLOOKUP(A396,[1]Membership!$A$3:$BE$524,57,FALSE)</f>
        <v>6046</v>
      </c>
      <c r="D396" s="46">
        <f>VLOOKUP(A396,'[1]Geo Area'!$B$1:$G$422,6,FALSE)</f>
        <v>13.221540319208</v>
      </c>
      <c r="E396" s="46">
        <f t="shared" si="108"/>
        <v>457.28408748385294</v>
      </c>
      <c r="F396" s="47">
        <f t="shared" si="110"/>
        <v>0</v>
      </c>
      <c r="G396" s="26">
        <f t="shared" si="111"/>
        <v>0</v>
      </c>
      <c r="H396" s="45">
        <f t="shared" si="109"/>
        <v>0</v>
      </c>
      <c r="I396" s="47">
        <f t="shared" si="112"/>
        <v>0</v>
      </c>
      <c r="J396" s="26">
        <f t="shared" si="113"/>
        <v>0</v>
      </c>
      <c r="K396" s="45">
        <f t="shared" si="114"/>
        <v>0</v>
      </c>
      <c r="L396" s="47">
        <f t="shared" si="115"/>
        <v>0</v>
      </c>
      <c r="M396" s="26">
        <f t="shared" si="115"/>
        <v>0</v>
      </c>
      <c r="N396" s="47">
        <f t="shared" si="115"/>
        <v>0</v>
      </c>
      <c r="O396" s="48">
        <f>VLOOKUP($A396,'[1]11.1.2022 for 2023-24 stop gap'!$A$3:$K$424,11,FALSE)</f>
        <v>0</v>
      </c>
      <c r="P396" s="47">
        <f t="shared" si="116"/>
        <v>0</v>
      </c>
      <c r="Q396" s="26">
        <f t="shared" si="117"/>
        <v>0</v>
      </c>
      <c r="R396" s="45">
        <f t="shared" si="118"/>
        <v>0</v>
      </c>
      <c r="S396" s="26">
        <f t="shared" si="119"/>
        <v>0</v>
      </c>
      <c r="T396" s="43">
        <f t="shared" si="120"/>
        <v>0</v>
      </c>
      <c r="U396" s="43">
        <f t="shared" si="121"/>
        <v>0</v>
      </c>
      <c r="V396" s="43">
        <f t="shared" si="122"/>
        <v>0</v>
      </c>
      <c r="W396" s="43">
        <f t="shared" si="123"/>
        <v>0</v>
      </c>
      <c r="X396" s="26">
        <f t="shared" si="124"/>
        <v>0</v>
      </c>
      <c r="Y396" s="26">
        <f t="shared" si="125"/>
        <v>0</v>
      </c>
    </row>
    <row r="397" spans="1:25" x14ac:dyDescent="0.35">
      <c r="A397" s="23">
        <v>6251</v>
      </c>
      <c r="B397" s="44" t="s">
        <v>169</v>
      </c>
      <c r="C397" s="45">
        <f>VLOOKUP(A397,[1]Membership!$A$3:$BE$524,57,FALSE)</f>
        <v>246</v>
      </c>
      <c r="D397" s="46">
        <f>VLOOKUP(A397,'[1]Geo Area'!$B$1:$G$422,6,FALSE)</f>
        <v>94.746623938502097</v>
      </c>
      <c r="E397" s="46">
        <f t="shared" si="108"/>
        <v>2.5963985815438981</v>
      </c>
      <c r="F397" s="47">
        <f t="shared" si="110"/>
        <v>1</v>
      </c>
      <c r="G397" s="26">
        <f t="shared" si="111"/>
        <v>98400</v>
      </c>
      <c r="H397" s="45">
        <f t="shared" si="109"/>
        <v>246</v>
      </c>
      <c r="I397" s="47">
        <f t="shared" si="112"/>
        <v>0</v>
      </c>
      <c r="J397" s="26">
        <f t="shared" si="113"/>
        <v>0</v>
      </c>
      <c r="K397" s="45">
        <f t="shared" si="114"/>
        <v>0</v>
      </c>
      <c r="L397" s="47">
        <f t="shared" si="115"/>
        <v>1</v>
      </c>
      <c r="M397" s="26">
        <f t="shared" si="115"/>
        <v>98400</v>
      </c>
      <c r="N397" s="47">
        <f t="shared" si="115"/>
        <v>246</v>
      </c>
      <c r="O397" s="48">
        <f>VLOOKUP($A397,'[1]11.1.2022 for 2023-24 stop gap'!$A$3:$K$424,11,FALSE)</f>
        <v>0</v>
      </c>
      <c r="P397" s="47">
        <f t="shared" si="116"/>
        <v>0</v>
      </c>
      <c r="Q397" s="26">
        <f t="shared" si="117"/>
        <v>0</v>
      </c>
      <c r="R397" s="45">
        <f t="shared" si="118"/>
        <v>0</v>
      </c>
      <c r="S397" s="26">
        <f t="shared" si="119"/>
        <v>98400</v>
      </c>
      <c r="T397" s="43">
        <f t="shared" si="120"/>
        <v>98333</v>
      </c>
      <c r="U397" s="43">
        <f t="shared" si="121"/>
        <v>98333</v>
      </c>
      <c r="V397" s="43">
        <f t="shared" si="122"/>
        <v>93416</v>
      </c>
      <c r="W397" s="43">
        <f t="shared" si="123"/>
        <v>4917</v>
      </c>
      <c r="X397" s="26">
        <f t="shared" si="124"/>
        <v>98333</v>
      </c>
      <c r="Y397" s="26">
        <f t="shared" si="125"/>
        <v>0</v>
      </c>
    </row>
    <row r="398" spans="1:25" x14ac:dyDescent="0.35">
      <c r="A398" s="23">
        <v>6293</v>
      </c>
      <c r="B398" s="44" t="s">
        <v>170</v>
      </c>
      <c r="C398" s="45">
        <f>VLOOKUP(A398,[1]Membership!$A$3:$BE$524,57,FALSE)</f>
        <v>624</v>
      </c>
      <c r="D398" s="46">
        <f>VLOOKUP(A398,'[1]Geo Area'!$B$1:$G$422,6,FALSE)</f>
        <v>488.00668350261401</v>
      </c>
      <c r="E398" s="46">
        <f t="shared" si="108"/>
        <v>1.2786710122929239</v>
      </c>
      <c r="F398" s="47">
        <f t="shared" si="110"/>
        <v>1</v>
      </c>
      <c r="G398" s="26">
        <f t="shared" si="111"/>
        <v>249600</v>
      </c>
      <c r="H398" s="45">
        <f t="shared" si="109"/>
        <v>624</v>
      </c>
      <c r="I398" s="47">
        <f t="shared" si="112"/>
        <v>0</v>
      </c>
      <c r="J398" s="26">
        <f t="shared" si="113"/>
        <v>0</v>
      </c>
      <c r="K398" s="45">
        <f t="shared" si="114"/>
        <v>0</v>
      </c>
      <c r="L398" s="47">
        <f t="shared" si="115"/>
        <v>1</v>
      </c>
      <c r="M398" s="26">
        <f t="shared" si="115"/>
        <v>249600</v>
      </c>
      <c r="N398" s="47">
        <f t="shared" si="115"/>
        <v>624</v>
      </c>
      <c r="O398" s="48">
        <f>VLOOKUP($A398,'[1]11.1.2022 for 2023-24 stop gap'!$A$3:$K$424,11,FALSE)</f>
        <v>0</v>
      </c>
      <c r="P398" s="47">
        <f t="shared" si="116"/>
        <v>0</v>
      </c>
      <c r="Q398" s="26">
        <f t="shared" si="117"/>
        <v>0</v>
      </c>
      <c r="R398" s="45">
        <f t="shared" si="118"/>
        <v>0</v>
      </c>
      <c r="S398" s="26">
        <f t="shared" si="119"/>
        <v>249600</v>
      </c>
      <c r="T398" s="43">
        <f t="shared" si="120"/>
        <v>249430</v>
      </c>
      <c r="U398" s="43">
        <f t="shared" si="121"/>
        <v>249430</v>
      </c>
      <c r="V398" s="43">
        <f t="shared" si="122"/>
        <v>236959</v>
      </c>
      <c r="W398" s="43">
        <f t="shared" si="123"/>
        <v>12471</v>
      </c>
      <c r="X398" s="26">
        <f t="shared" si="124"/>
        <v>249430</v>
      </c>
      <c r="Y398" s="26">
        <f t="shared" si="125"/>
        <v>0</v>
      </c>
    </row>
    <row r="399" spans="1:25" x14ac:dyDescent="0.35">
      <c r="A399" s="23">
        <v>6300</v>
      </c>
      <c r="B399" s="44" t="s">
        <v>454</v>
      </c>
      <c r="C399" s="45">
        <f>VLOOKUP(A399,[1]Membership!$A$3:$BE$524,57,FALSE)</f>
        <v>7734</v>
      </c>
      <c r="D399" s="46">
        <f>VLOOKUP(A399,'[1]Geo Area'!$B$1:$G$422,6,FALSE)</f>
        <v>13.7856112601254</v>
      </c>
      <c r="E399" s="46">
        <f t="shared" si="108"/>
        <v>561.01973674322574</v>
      </c>
      <c r="F399" s="47">
        <f t="shared" si="110"/>
        <v>0</v>
      </c>
      <c r="G399" s="26">
        <f t="shared" si="111"/>
        <v>0</v>
      </c>
      <c r="H399" s="45">
        <f t="shared" si="109"/>
        <v>0</v>
      </c>
      <c r="I399" s="47">
        <f t="shared" si="112"/>
        <v>0</v>
      </c>
      <c r="J399" s="26">
        <f t="shared" si="113"/>
        <v>0</v>
      </c>
      <c r="K399" s="45">
        <f t="shared" si="114"/>
        <v>0</v>
      </c>
      <c r="L399" s="47">
        <f t="shared" si="115"/>
        <v>0</v>
      </c>
      <c r="M399" s="26">
        <f t="shared" si="115"/>
        <v>0</v>
      </c>
      <c r="N399" s="47">
        <f t="shared" si="115"/>
        <v>0</v>
      </c>
      <c r="O399" s="48">
        <f>VLOOKUP($A399,'[1]11.1.2022 for 2023-24 stop gap'!$A$3:$K$424,11,FALSE)</f>
        <v>0</v>
      </c>
      <c r="P399" s="47">
        <f t="shared" si="116"/>
        <v>0</v>
      </c>
      <c r="Q399" s="26">
        <f t="shared" si="117"/>
        <v>0</v>
      </c>
      <c r="R399" s="45">
        <f t="shared" si="118"/>
        <v>0</v>
      </c>
      <c r="S399" s="26">
        <f t="shared" si="119"/>
        <v>0</v>
      </c>
      <c r="T399" s="43">
        <f t="shared" si="120"/>
        <v>0</v>
      </c>
      <c r="U399" s="43">
        <f t="shared" si="121"/>
        <v>0</v>
      </c>
      <c r="V399" s="43">
        <f t="shared" si="122"/>
        <v>0</v>
      </c>
      <c r="W399" s="43">
        <f t="shared" si="123"/>
        <v>0</v>
      </c>
      <c r="X399" s="26">
        <f t="shared" si="124"/>
        <v>0</v>
      </c>
      <c r="Y399" s="26">
        <f t="shared" si="125"/>
        <v>0</v>
      </c>
    </row>
    <row r="400" spans="1:25" x14ac:dyDescent="0.35">
      <c r="A400" s="23">
        <v>6307</v>
      </c>
      <c r="B400" s="44" t="s">
        <v>376</v>
      </c>
      <c r="C400" s="45">
        <f>VLOOKUP(A400,[1]Membership!$A$3:$BE$524,57,FALSE)</f>
        <v>6035</v>
      </c>
      <c r="D400" s="46">
        <f>VLOOKUP(A400,'[1]Geo Area'!$B$1:$G$422,6,FALSE)</f>
        <v>100.41237010800999</v>
      </c>
      <c r="E400" s="46">
        <f t="shared" si="108"/>
        <v>60.102156671616918</v>
      </c>
      <c r="F400" s="47">
        <f t="shared" si="110"/>
        <v>0</v>
      </c>
      <c r="G400" s="26">
        <f t="shared" si="111"/>
        <v>0</v>
      </c>
      <c r="H400" s="45">
        <f t="shared" si="109"/>
        <v>0</v>
      </c>
      <c r="I400" s="47">
        <f t="shared" si="112"/>
        <v>0</v>
      </c>
      <c r="J400" s="26">
        <f t="shared" si="113"/>
        <v>0</v>
      </c>
      <c r="K400" s="45">
        <f t="shared" si="114"/>
        <v>0</v>
      </c>
      <c r="L400" s="47">
        <f t="shared" si="115"/>
        <v>0</v>
      </c>
      <c r="M400" s="26">
        <f t="shared" si="115"/>
        <v>0</v>
      </c>
      <c r="N400" s="47">
        <f t="shared" si="115"/>
        <v>0</v>
      </c>
      <c r="O400" s="48">
        <f>VLOOKUP($A400,'[1]11.1.2022 for 2023-24 stop gap'!$A$3:$K$424,11,FALSE)</f>
        <v>0</v>
      </c>
      <c r="P400" s="47">
        <f t="shared" si="116"/>
        <v>0</v>
      </c>
      <c r="Q400" s="26">
        <f t="shared" si="117"/>
        <v>0</v>
      </c>
      <c r="R400" s="45">
        <f t="shared" si="118"/>
        <v>0</v>
      </c>
      <c r="S400" s="26">
        <f t="shared" si="119"/>
        <v>0</v>
      </c>
      <c r="T400" s="43">
        <f t="shared" si="120"/>
        <v>0</v>
      </c>
      <c r="U400" s="43">
        <f t="shared" si="121"/>
        <v>0</v>
      </c>
      <c r="V400" s="43">
        <f t="shared" si="122"/>
        <v>0</v>
      </c>
      <c r="W400" s="43">
        <f t="shared" si="123"/>
        <v>0</v>
      </c>
      <c r="X400" s="26">
        <f t="shared" si="124"/>
        <v>0</v>
      </c>
      <c r="Y400" s="26">
        <f t="shared" si="125"/>
        <v>0</v>
      </c>
    </row>
    <row r="401" spans="1:25" x14ac:dyDescent="0.35">
      <c r="A401" s="23">
        <v>6321</v>
      </c>
      <c r="B401" s="44" t="s">
        <v>377</v>
      </c>
      <c r="C401" s="45">
        <f>VLOOKUP(A401,[1]Membership!$A$3:$BE$524,57,FALSE)</f>
        <v>1102</v>
      </c>
      <c r="D401" s="46">
        <f>VLOOKUP(A401,'[1]Geo Area'!$B$1:$G$422,6,FALSE)</f>
        <v>170.213568647725</v>
      </c>
      <c r="E401" s="46">
        <f t="shared" si="108"/>
        <v>6.4742194688409693</v>
      </c>
      <c r="F401" s="47">
        <f t="shared" si="110"/>
        <v>0</v>
      </c>
      <c r="G401" s="26">
        <f t="shared" si="111"/>
        <v>0</v>
      </c>
      <c r="H401" s="45">
        <f t="shared" si="109"/>
        <v>0</v>
      </c>
      <c r="I401" s="47">
        <f t="shared" si="112"/>
        <v>0</v>
      </c>
      <c r="J401" s="26">
        <f t="shared" si="113"/>
        <v>0</v>
      </c>
      <c r="K401" s="45">
        <f t="shared" si="114"/>
        <v>0</v>
      </c>
      <c r="L401" s="47">
        <f t="shared" si="115"/>
        <v>0</v>
      </c>
      <c r="M401" s="26">
        <f t="shared" si="115"/>
        <v>0</v>
      </c>
      <c r="N401" s="47">
        <f t="shared" si="115"/>
        <v>0</v>
      </c>
      <c r="O401" s="48">
        <f>VLOOKUP($A401,'[1]11.1.2022 for 2023-24 stop gap'!$A$3:$K$424,11,FALSE)</f>
        <v>0</v>
      </c>
      <c r="P401" s="47">
        <f t="shared" si="116"/>
        <v>0</v>
      </c>
      <c r="Q401" s="26">
        <f t="shared" si="117"/>
        <v>0</v>
      </c>
      <c r="R401" s="45">
        <f t="shared" si="118"/>
        <v>0</v>
      </c>
      <c r="S401" s="26">
        <f t="shared" si="119"/>
        <v>0</v>
      </c>
      <c r="T401" s="43">
        <f t="shared" si="120"/>
        <v>0</v>
      </c>
      <c r="U401" s="43">
        <f t="shared" si="121"/>
        <v>0</v>
      </c>
      <c r="V401" s="43">
        <f t="shared" si="122"/>
        <v>0</v>
      </c>
      <c r="W401" s="43">
        <f t="shared" si="123"/>
        <v>0</v>
      </c>
      <c r="X401" s="26">
        <f t="shared" si="124"/>
        <v>0</v>
      </c>
      <c r="Y401" s="26">
        <f t="shared" si="125"/>
        <v>0</v>
      </c>
    </row>
    <row r="402" spans="1:25" x14ac:dyDescent="0.35">
      <c r="A402" s="23">
        <v>6328</v>
      </c>
      <c r="B402" s="44" t="s">
        <v>455</v>
      </c>
      <c r="C402" s="45">
        <f>VLOOKUP(A402,[1]Membership!$A$3:$BE$524,57,FALSE)</f>
        <v>3848</v>
      </c>
      <c r="D402" s="46">
        <f>VLOOKUP(A402,'[1]Geo Area'!$B$1:$G$422,6,FALSE)</f>
        <v>46.796122608229098</v>
      </c>
      <c r="E402" s="46">
        <f t="shared" si="108"/>
        <v>82.229034918447056</v>
      </c>
      <c r="F402" s="47">
        <f t="shared" si="110"/>
        <v>0</v>
      </c>
      <c r="G402" s="26">
        <f t="shared" si="111"/>
        <v>0</v>
      </c>
      <c r="H402" s="45">
        <f t="shared" si="109"/>
        <v>0</v>
      </c>
      <c r="I402" s="47">
        <f t="shared" si="112"/>
        <v>0</v>
      </c>
      <c r="J402" s="26">
        <f t="shared" si="113"/>
        <v>0</v>
      </c>
      <c r="K402" s="45">
        <f t="shared" si="114"/>
        <v>0</v>
      </c>
      <c r="L402" s="47">
        <f t="shared" si="115"/>
        <v>0</v>
      </c>
      <c r="M402" s="26">
        <f t="shared" si="115"/>
        <v>0</v>
      </c>
      <c r="N402" s="47">
        <f t="shared" si="115"/>
        <v>0</v>
      </c>
      <c r="O402" s="48">
        <f>VLOOKUP($A402,'[1]11.1.2022 for 2023-24 stop gap'!$A$3:$K$424,11,FALSE)</f>
        <v>0</v>
      </c>
      <c r="P402" s="47">
        <f t="shared" si="116"/>
        <v>0</v>
      </c>
      <c r="Q402" s="26">
        <f t="shared" si="117"/>
        <v>0</v>
      </c>
      <c r="R402" s="45">
        <f t="shared" si="118"/>
        <v>0</v>
      </c>
      <c r="S402" s="26">
        <f t="shared" si="119"/>
        <v>0</v>
      </c>
      <c r="T402" s="43">
        <f t="shared" si="120"/>
        <v>0</v>
      </c>
      <c r="U402" s="43">
        <f t="shared" si="121"/>
        <v>0</v>
      </c>
      <c r="V402" s="43">
        <f t="shared" si="122"/>
        <v>0</v>
      </c>
      <c r="W402" s="43">
        <f t="shared" si="123"/>
        <v>0</v>
      </c>
      <c r="X402" s="26">
        <f t="shared" si="124"/>
        <v>0</v>
      </c>
      <c r="Y402" s="26">
        <f t="shared" si="125"/>
        <v>0</v>
      </c>
    </row>
    <row r="403" spans="1:25" x14ac:dyDescent="0.35">
      <c r="A403" s="23">
        <v>6335</v>
      </c>
      <c r="B403" s="44" t="s">
        <v>378</v>
      </c>
      <c r="C403" s="45">
        <f>VLOOKUP(A403,[1]Membership!$A$3:$BE$524,57,FALSE)</f>
        <v>1160</v>
      </c>
      <c r="D403" s="46">
        <f>VLOOKUP(A403,'[1]Geo Area'!$B$1:$G$422,6,FALSE)</f>
        <v>286.93522866304102</v>
      </c>
      <c r="E403" s="46">
        <f t="shared" si="108"/>
        <v>4.042724225271872</v>
      </c>
      <c r="F403" s="47">
        <f t="shared" si="110"/>
        <v>0</v>
      </c>
      <c r="G403" s="26">
        <f t="shared" si="111"/>
        <v>0</v>
      </c>
      <c r="H403" s="45">
        <f t="shared" si="109"/>
        <v>0</v>
      </c>
      <c r="I403" s="47">
        <f t="shared" si="112"/>
        <v>0</v>
      </c>
      <c r="J403" s="26">
        <f t="shared" si="113"/>
        <v>0</v>
      </c>
      <c r="K403" s="45">
        <f t="shared" si="114"/>
        <v>0</v>
      </c>
      <c r="L403" s="47">
        <f t="shared" si="115"/>
        <v>0</v>
      </c>
      <c r="M403" s="26">
        <f t="shared" si="115"/>
        <v>0</v>
      </c>
      <c r="N403" s="47">
        <f t="shared" si="115"/>
        <v>0</v>
      </c>
      <c r="O403" s="48">
        <f>VLOOKUP($A403,'[1]11.1.2022 for 2023-24 stop gap'!$A$3:$K$424,11,FALSE)</f>
        <v>0</v>
      </c>
      <c r="P403" s="47">
        <f t="shared" si="116"/>
        <v>0</v>
      </c>
      <c r="Q403" s="26">
        <f t="shared" si="117"/>
        <v>0</v>
      </c>
      <c r="R403" s="45">
        <f t="shared" si="118"/>
        <v>0</v>
      </c>
      <c r="S403" s="26">
        <f t="shared" si="119"/>
        <v>0</v>
      </c>
      <c r="T403" s="43">
        <f t="shared" si="120"/>
        <v>0</v>
      </c>
      <c r="U403" s="43">
        <f t="shared" si="121"/>
        <v>0</v>
      </c>
      <c r="V403" s="43">
        <f t="shared" si="122"/>
        <v>0</v>
      </c>
      <c r="W403" s="43">
        <f t="shared" si="123"/>
        <v>0</v>
      </c>
      <c r="X403" s="26">
        <f t="shared" si="124"/>
        <v>0</v>
      </c>
      <c r="Y403" s="26">
        <f t="shared" si="125"/>
        <v>0</v>
      </c>
    </row>
    <row r="404" spans="1:25" x14ac:dyDescent="0.35">
      <c r="A404" s="23">
        <v>6354</v>
      </c>
      <c r="B404" s="44" t="s">
        <v>171</v>
      </c>
      <c r="C404" s="45">
        <f>VLOOKUP(A404,[1]Membership!$A$3:$BE$524,57,FALSE)</f>
        <v>267</v>
      </c>
      <c r="D404" s="46">
        <f>VLOOKUP(A404,'[1]Geo Area'!$B$1:$G$422,6,FALSE)</f>
        <v>98.786181650654697</v>
      </c>
      <c r="E404" s="46">
        <f t="shared" si="108"/>
        <v>2.7028071693692239</v>
      </c>
      <c r="F404" s="47">
        <f t="shared" si="110"/>
        <v>1</v>
      </c>
      <c r="G404" s="26">
        <f t="shared" si="111"/>
        <v>106800</v>
      </c>
      <c r="H404" s="45">
        <f t="shared" si="109"/>
        <v>267</v>
      </c>
      <c r="I404" s="47">
        <f t="shared" si="112"/>
        <v>0</v>
      </c>
      <c r="J404" s="26">
        <f t="shared" si="113"/>
        <v>0</v>
      </c>
      <c r="K404" s="45">
        <f t="shared" si="114"/>
        <v>0</v>
      </c>
      <c r="L404" s="47">
        <f t="shared" si="115"/>
        <v>1</v>
      </c>
      <c r="M404" s="26">
        <f t="shared" si="115"/>
        <v>106800</v>
      </c>
      <c r="N404" s="47">
        <f t="shared" si="115"/>
        <v>267</v>
      </c>
      <c r="O404" s="48">
        <f>VLOOKUP($A404,'[1]11.1.2022 for 2023-24 stop gap'!$A$3:$K$424,11,FALSE)</f>
        <v>0</v>
      </c>
      <c r="P404" s="47">
        <f t="shared" si="116"/>
        <v>0</v>
      </c>
      <c r="Q404" s="26">
        <f t="shared" si="117"/>
        <v>0</v>
      </c>
      <c r="R404" s="45">
        <f t="shared" si="118"/>
        <v>0</v>
      </c>
      <c r="S404" s="26">
        <f t="shared" si="119"/>
        <v>106800</v>
      </c>
      <c r="T404" s="43">
        <f t="shared" si="120"/>
        <v>106727</v>
      </c>
      <c r="U404" s="43">
        <f t="shared" si="121"/>
        <v>106727</v>
      </c>
      <c r="V404" s="43">
        <f t="shared" si="122"/>
        <v>101391</v>
      </c>
      <c r="W404" s="43">
        <f t="shared" si="123"/>
        <v>5336</v>
      </c>
      <c r="X404" s="26">
        <f t="shared" si="124"/>
        <v>106727</v>
      </c>
      <c r="Y404" s="26">
        <f t="shared" si="125"/>
        <v>0</v>
      </c>
    </row>
    <row r="405" spans="1:25" x14ac:dyDescent="0.35">
      <c r="A405" s="23">
        <v>6370</v>
      </c>
      <c r="B405" s="44" t="s">
        <v>379</v>
      </c>
      <c r="C405" s="45">
        <f>VLOOKUP(A405,[1]Membership!$A$3:$BE$524,57,FALSE)</f>
        <v>1780</v>
      </c>
      <c r="D405" s="46">
        <f>VLOOKUP(A405,'[1]Geo Area'!$B$1:$G$422,6,FALSE)</f>
        <v>94.607767809010397</v>
      </c>
      <c r="E405" s="46">
        <f t="shared" si="108"/>
        <v>18.814522752438027</v>
      </c>
      <c r="F405" s="47">
        <f t="shared" si="110"/>
        <v>0</v>
      </c>
      <c r="G405" s="26">
        <f t="shared" si="111"/>
        <v>0</v>
      </c>
      <c r="H405" s="45">
        <f t="shared" si="109"/>
        <v>0</v>
      </c>
      <c r="I405" s="47">
        <f t="shared" si="112"/>
        <v>0</v>
      </c>
      <c r="J405" s="26">
        <f t="shared" si="113"/>
        <v>0</v>
      </c>
      <c r="K405" s="45">
        <f t="shared" si="114"/>
        <v>0</v>
      </c>
      <c r="L405" s="47">
        <f t="shared" si="115"/>
        <v>0</v>
      </c>
      <c r="M405" s="26">
        <f t="shared" si="115"/>
        <v>0</v>
      </c>
      <c r="N405" s="47">
        <f t="shared" si="115"/>
        <v>0</v>
      </c>
      <c r="O405" s="48">
        <f>VLOOKUP($A405,'[1]11.1.2022 for 2023-24 stop gap'!$A$3:$K$424,11,FALSE)</f>
        <v>0</v>
      </c>
      <c r="P405" s="47">
        <f t="shared" si="116"/>
        <v>0</v>
      </c>
      <c r="Q405" s="26">
        <f t="shared" si="117"/>
        <v>0</v>
      </c>
      <c r="R405" s="45">
        <f t="shared" si="118"/>
        <v>0</v>
      </c>
      <c r="S405" s="26">
        <f t="shared" si="119"/>
        <v>0</v>
      </c>
      <c r="T405" s="43">
        <f t="shared" si="120"/>
        <v>0</v>
      </c>
      <c r="U405" s="43">
        <f t="shared" si="121"/>
        <v>0</v>
      </c>
      <c r="V405" s="43">
        <f t="shared" si="122"/>
        <v>0</v>
      </c>
      <c r="W405" s="43">
        <f t="shared" si="123"/>
        <v>0</v>
      </c>
      <c r="X405" s="26">
        <f t="shared" si="124"/>
        <v>0</v>
      </c>
      <c r="Y405" s="26">
        <f t="shared" si="125"/>
        <v>0</v>
      </c>
    </row>
    <row r="406" spans="1:25" x14ac:dyDescent="0.35">
      <c r="A406" s="23">
        <v>6384</v>
      </c>
      <c r="B406" s="44" t="s">
        <v>172</v>
      </c>
      <c r="C406" s="45">
        <f>VLOOKUP(A406,[1]Membership!$A$3:$BE$524,57,FALSE)</f>
        <v>844</v>
      </c>
      <c r="D406" s="46">
        <f>VLOOKUP(A406,'[1]Geo Area'!$B$1:$G$422,6,FALSE)</f>
        <v>150.828791964586</v>
      </c>
      <c r="E406" s="46">
        <f t="shared" si="108"/>
        <v>5.5957485902172301</v>
      </c>
      <c r="F406" s="47">
        <f t="shared" si="110"/>
        <v>0</v>
      </c>
      <c r="G406" s="26">
        <f t="shared" si="111"/>
        <v>0</v>
      </c>
      <c r="H406" s="45">
        <f t="shared" si="109"/>
        <v>0</v>
      </c>
      <c r="I406" s="47">
        <f t="shared" si="112"/>
        <v>1</v>
      </c>
      <c r="J406" s="26">
        <f t="shared" si="113"/>
        <v>84400</v>
      </c>
      <c r="K406" s="45">
        <f t="shared" si="114"/>
        <v>844</v>
      </c>
      <c r="L406" s="47">
        <f t="shared" si="115"/>
        <v>1</v>
      </c>
      <c r="M406" s="26">
        <f t="shared" si="115"/>
        <v>84400</v>
      </c>
      <c r="N406" s="47">
        <f t="shared" si="115"/>
        <v>844</v>
      </c>
      <c r="O406" s="48">
        <f>VLOOKUP($A406,'[1]11.1.2022 for 2023-24 stop gap'!$A$3:$K$424,11,FALSE)</f>
        <v>82700</v>
      </c>
      <c r="P406" s="47">
        <f t="shared" si="116"/>
        <v>0</v>
      </c>
      <c r="Q406" s="26">
        <f t="shared" si="117"/>
        <v>0</v>
      </c>
      <c r="R406" s="45">
        <f t="shared" si="118"/>
        <v>0</v>
      </c>
      <c r="S406" s="26">
        <f t="shared" si="119"/>
        <v>84400</v>
      </c>
      <c r="T406" s="43">
        <f t="shared" si="120"/>
        <v>84343</v>
      </c>
      <c r="U406" s="43">
        <f t="shared" si="121"/>
        <v>84343</v>
      </c>
      <c r="V406" s="43">
        <f t="shared" si="122"/>
        <v>80126</v>
      </c>
      <c r="W406" s="43">
        <f t="shared" si="123"/>
        <v>4217</v>
      </c>
      <c r="X406" s="26">
        <f t="shared" si="124"/>
        <v>84343</v>
      </c>
      <c r="Y406" s="26">
        <f t="shared" si="125"/>
        <v>0</v>
      </c>
    </row>
    <row r="407" spans="1:25" x14ac:dyDescent="0.35">
      <c r="A407" s="23">
        <v>6412</v>
      </c>
      <c r="B407" s="44" t="s">
        <v>380</v>
      </c>
      <c r="C407" s="45">
        <f>VLOOKUP(A407,[1]Membership!$A$3:$BE$524,57,FALSE)</f>
        <v>475</v>
      </c>
      <c r="D407" s="46">
        <f>VLOOKUP(A407,'[1]Geo Area'!$B$1:$G$422,6,FALSE)</f>
        <v>31.5419089598021</v>
      </c>
      <c r="E407" s="46">
        <f t="shared" si="108"/>
        <v>15.059329497315886</v>
      </c>
      <c r="F407" s="47">
        <f t="shared" si="110"/>
        <v>0</v>
      </c>
      <c r="G407" s="26">
        <f t="shared" si="111"/>
        <v>0</v>
      </c>
      <c r="H407" s="45">
        <f t="shared" si="109"/>
        <v>0</v>
      </c>
      <c r="I407" s="47">
        <f t="shared" si="112"/>
        <v>0</v>
      </c>
      <c r="J407" s="26">
        <f t="shared" si="113"/>
        <v>0</v>
      </c>
      <c r="K407" s="45">
        <f t="shared" si="114"/>
        <v>0</v>
      </c>
      <c r="L407" s="47">
        <f t="shared" si="115"/>
        <v>0</v>
      </c>
      <c r="M407" s="26">
        <f t="shared" si="115"/>
        <v>0</v>
      </c>
      <c r="N407" s="47">
        <f t="shared" si="115"/>
        <v>0</v>
      </c>
      <c r="O407" s="48">
        <f>VLOOKUP($A407,'[1]11.1.2022 for 2023-24 stop gap'!$A$3:$K$424,11,FALSE)</f>
        <v>0</v>
      </c>
      <c r="P407" s="47">
        <f t="shared" si="116"/>
        <v>0</v>
      </c>
      <c r="Q407" s="26">
        <f t="shared" si="117"/>
        <v>0</v>
      </c>
      <c r="R407" s="45">
        <f t="shared" si="118"/>
        <v>0</v>
      </c>
      <c r="S407" s="26">
        <f t="shared" si="119"/>
        <v>0</v>
      </c>
      <c r="T407" s="43">
        <f t="shared" si="120"/>
        <v>0</v>
      </c>
      <c r="U407" s="43">
        <f t="shared" si="121"/>
        <v>0</v>
      </c>
      <c r="V407" s="43">
        <f t="shared" si="122"/>
        <v>0</v>
      </c>
      <c r="W407" s="43">
        <f t="shared" si="123"/>
        <v>0</v>
      </c>
      <c r="X407" s="26">
        <f t="shared" si="124"/>
        <v>0</v>
      </c>
      <c r="Y407" s="26">
        <f t="shared" si="125"/>
        <v>0</v>
      </c>
    </row>
    <row r="408" spans="1:25" x14ac:dyDescent="0.35">
      <c r="A408" s="23">
        <v>6419</v>
      </c>
      <c r="B408" s="44" t="s">
        <v>381</v>
      </c>
      <c r="C408" s="45">
        <f>VLOOKUP(A408,[1]Membership!$A$3:$BE$524,57,FALSE)</f>
        <v>2767</v>
      </c>
      <c r="D408" s="46">
        <f>VLOOKUP(A408,'[1]Geo Area'!$B$1:$G$422,6,FALSE)</f>
        <v>2.1050757851528701</v>
      </c>
      <c r="E408" s="46">
        <f t="shared" si="108"/>
        <v>1314.4419880346784</v>
      </c>
      <c r="F408" s="47">
        <f t="shared" si="110"/>
        <v>0</v>
      </c>
      <c r="G408" s="26">
        <f t="shared" si="111"/>
        <v>0</v>
      </c>
      <c r="H408" s="45">
        <f t="shared" si="109"/>
        <v>0</v>
      </c>
      <c r="I408" s="47">
        <f t="shared" si="112"/>
        <v>0</v>
      </c>
      <c r="J408" s="26">
        <f t="shared" si="113"/>
        <v>0</v>
      </c>
      <c r="K408" s="45">
        <f t="shared" si="114"/>
        <v>0</v>
      </c>
      <c r="L408" s="47">
        <f t="shared" si="115"/>
        <v>0</v>
      </c>
      <c r="M408" s="26">
        <f t="shared" si="115"/>
        <v>0</v>
      </c>
      <c r="N408" s="47">
        <f t="shared" si="115"/>
        <v>0</v>
      </c>
      <c r="O408" s="48">
        <f>VLOOKUP($A408,'[1]11.1.2022 for 2023-24 stop gap'!$A$3:$K$424,11,FALSE)</f>
        <v>0</v>
      </c>
      <c r="P408" s="47">
        <f t="shared" si="116"/>
        <v>0</v>
      </c>
      <c r="Q408" s="26">
        <f t="shared" si="117"/>
        <v>0</v>
      </c>
      <c r="R408" s="45">
        <f t="shared" si="118"/>
        <v>0</v>
      </c>
      <c r="S408" s="26">
        <f t="shared" si="119"/>
        <v>0</v>
      </c>
      <c r="T408" s="43">
        <f t="shared" si="120"/>
        <v>0</v>
      </c>
      <c r="U408" s="43">
        <f t="shared" si="121"/>
        <v>0</v>
      </c>
      <c r="V408" s="43">
        <f t="shared" si="122"/>
        <v>0</v>
      </c>
      <c r="W408" s="43">
        <f t="shared" si="123"/>
        <v>0</v>
      </c>
      <c r="X408" s="26">
        <f t="shared" si="124"/>
        <v>0</v>
      </c>
      <c r="Y408" s="26">
        <f t="shared" si="125"/>
        <v>0</v>
      </c>
    </row>
    <row r="409" spans="1:25" x14ac:dyDescent="0.35">
      <c r="A409" s="23">
        <v>6426</v>
      </c>
      <c r="B409" s="44" t="s">
        <v>173</v>
      </c>
      <c r="C409" s="45">
        <f>VLOOKUP(A409,[1]Membership!$A$3:$BE$524,57,FALSE)</f>
        <v>771</v>
      </c>
      <c r="D409" s="46">
        <f>VLOOKUP(A409,'[1]Geo Area'!$B$1:$G$422,6,FALSE)</f>
        <v>139.606198656728</v>
      </c>
      <c r="E409" s="46">
        <f t="shared" si="108"/>
        <v>5.5226774127399638</v>
      </c>
      <c r="F409" s="47">
        <f t="shared" si="110"/>
        <v>0</v>
      </c>
      <c r="G409" s="26">
        <f t="shared" si="111"/>
        <v>0</v>
      </c>
      <c r="H409" s="45">
        <f t="shared" si="109"/>
        <v>0</v>
      </c>
      <c r="I409" s="47">
        <f t="shared" si="112"/>
        <v>1</v>
      </c>
      <c r="J409" s="26">
        <f t="shared" si="113"/>
        <v>77100</v>
      </c>
      <c r="K409" s="45">
        <f t="shared" si="114"/>
        <v>771</v>
      </c>
      <c r="L409" s="47">
        <f t="shared" si="115"/>
        <v>1</v>
      </c>
      <c r="M409" s="26">
        <f t="shared" si="115"/>
        <v>77100</v>
      </c>
      <c r="N409" s="47">
        <f t="shared" si="115"/>
        <v>771</v>
      </c>
      <c r="O409" s="48">
        <f>VLOOKUP($A409,'[1]11.1.2022 for 2023-24 stop gap'!$A$3:$K$424,11,FALSE)</f>
        <v>76200</v>
      </c>
      <c r="P409" s="47">
        <f t="shared" si="116"/>
        <v>0</v>
      </c>
      <c r="Q409" s="26">
        <f t="shared" si="117"/>
        <v>0</v>
      </c>
      <c r="R409" s="45">
        <f t="shared" si="118"/>
        <v>0</v>
      </c>
      <c r="S409" s="26">
        <f t="shared" si="119"/>
        <v>77100</v>
      </c>
      <c r="T409" s="43">
        <f t="shared" si="120"/>
        <v>77048</v>
      </c>
      <c r="U409" s="43">
        <f t="shared" si="121"/>
        <v>77048</v>
      </c>
      <c r="V409" s="43">
        <f t="shared" si="122"/>
        <v>73196</v>
      </c>
      <c r="W409" s="43">
        <f t="shared" si="123"/>
        <v>3852</v>
      </c>
      <c r="X409" s="26">
        <f t="shared" si="124"/>
        <v>77048</v>
      </c>
      <c r="Y409" s="26">
        <f t="shared" si="125"/>
        <v>0</v>
      </c>
    </row>
    <row r="410" spans="1:25" x14ac:dyDescent="0.35">
      <c r="A410" s="23">
        <v>6440</v>
      </c>
      <c r="B410" s="44" t="s">
        <v>174</v>
      </c>
      <c r="C410" s="45">
        <f>VLOOKUP(A410,[1]Membership!$A$3:$BE$524,57,FALSE)</f>
        <v>165</v>
      </c>
      <c r="D410" s="46">
        <f>VLOOKUP(A410,'[1]Geo Area'!$B$1:$G$422,6,FALSE)</f>
        <v>189.94019673868601</v>
      </c>
      <c r="E410" s="46">
        <f t="shared" si="108"/>
        <v>0.86869447769922037</v>
      </c>
      <c r="F410" s="47">
        <f t="shared" si="110"/>
        <v>1</v>
      </c>
      <c r="G410" s="26">
        <f t="shared" si="111"/>
        <v>66000</v>
      </c>
      <c r="H410" s="45">
        <f t="shared" si="109"/>
        <v>165</v>
      </c>
      <c r="I410" s="47">
        <f t="shared" si="112"/>
        <v>0</v>
      </c>
      <c r="J410" s="26">
        <f t="shared" si="113"/>
        <v>0</v>
      </c>
      <c r="K410" s="45">
        <f t="shared" si="114"/>
        <v>0</v>
      </c>
      <c r="L410" s="47">
        <f t="shared" si="115"/>
        <v>1</v>
      </c>
      <c r="M410" s="26">
        <f t="shared" si="115"/>
        <v>66000</v>
      </c>
      <c r="N410" s="47">
        <f t="shared" si="115"/>
        <v>165</v>
      </c>
      <c r="O410" s="48">
        <f>VLOOKUP($A410,'[1]11.1.2022 for 2023-24 stop gap'!$A$3:$K$424,11,FALSE)</f>
        <v>0</v>
      </c>
      <c r="P410" s="47">
        <f t="shared" si="116"/>
        <v>0</v>
      </c>
      <c r="Q410" s="26">
        <f t="shared" si="117"/>
        <v>0</v>
      </c>
      <c r="R410" s="45">
        <f t="shared" si="118"/>
        <v>0</v>
      </c>
      <c r="S410" s="26">
        <f t="shared" si="119"/>
        <v>66000</v>
      </c>
      <c r="T410" s="43">
        <f t="shared" si="120"/>
        <v>65955</v>
      </c>
      <c r="U410" s="43">
        <f t="shared" si="121"/>
        <v>65955</v>
      </c>
      <c r="V410" s="43">
        <f t="shared" si="122"/>
        <v>62657</v>
      </c>
      <c r="W410" s="43">
        <f t="shared" si="123"/>
        <v>3298</v>
      </c>
      <c r="X410" s="26">
        <f t="shared" si="124"/>
        <v>65955</v>
      </c>
      <c r="Y410" s="26">
        <f t="shared" si="125"/>
        <v>0</v>
      </c>
    </row>
    <row r="411" spans="1:25" x14ac:dyDescent="0.35">
      <c r="A411" s="23">
        <v>6461</v>
      </c>
      <c r="B411" s="44" t="s">
        <v>456</v>
      </c>
      <c r="C411" s="45">
        <f>VLOOKUP(A411,[1]Membership!$A$3:$BE$524,57,FALSE)</f>
        <v>2165</v>
      </c>
      <c r="D411" s="46">
        <f>VLOOKUP(A411,'[1]Geo Area'!$B$1:$G$422,6,FALSE)</f>
        <v>136.68754914949801</v>
      </c>
      <c r="E411" s="46">
        <f t="shared" si="108"/>
        <v>15.839043230134257</v>
      </c>
      <c r="F411" s="47">
        <f t="shared" si="110"/>
        <v>0</v>
      </c>
      <c r="G411" s="26">
        <f t="shared" si="111"/>
        <v>0</v>
      </c>
      <c r="H411" s="45">
        <f t="shared" si="109"/>
        <v>0</v>
      </c>
      <c r="I411" s="47">
        <f t="shared" si="112"/>
        <v>0</v>
      </c>
      <c r="J411" s="26">
        <f t="shared" si="113"/>
        <v>0</v>
      </c>
      <c r="K411" s="45">
        <f t="shared" si="114"/>
        <v>0</v>
      </c>
      <c r="L411" s="47">
        <f t="shared" si="115"/>
        <v>0</v>
      </c>
      <c r="M411" s="26">
        <f t="shared" si="115"/>
        <v>0</v>
      </c>
      <c r="N411" s="47">
        <f t="shared" si="115"/>
        <v>0</v>
      </c>
      <c r="O411" s="48">
        <f>VLOOKUP($A411,'[1]11.1.2022 for 2023-24 stop gap'!$A$3:$K$424,11,FALSE)</f>
        <v>0</v>
      </c>
      <c r="P411" s="47">
        <f t="shared" si="116"/>
        <v>0</v>
      </c>
      <c r="Q411" s="26">
        <f t="shared" si="117"/>
        <v>0</v>
      </c>
      <c r="R411" s="45">
        <f t="shared" si="118"/>
        <v>0</v>
      </c>
      <c r="S411" s="26">
        <f t="shared" si="119"/>
        <v>0</v>
      </c>
      <c r="T411" s="43">
        <f t="shared" si="120"/>
        <v>0</v>
      </c>
      <c r="U411" s="43">
        <f t="shared" si="121"/>
        <v>0</v>
      </c>
      <c r="V411" s="43">
        <f t="shared" si="122"/>
        <v>0</v>
      </c>
      <c r="W411" s="43">
        <f t="shared" si="123"/>
        <v>0</v>
      </c>
      <c r="X411" s="26">
        <f t="shared" si="124"/>
        <v>0</v>
      </c>
      <c r="Y411" s="26">
        <f t="shared" si="125"/>
        <v>0</v>
      </c>
    </row>
    <row r="412" spans="1:25" x14ac:dyDescent="0.35">
      <c r="A412" s="23">
        <v>6470</v>
      </c>
      <c r="B412" s="44" t="s">
        <v>382</v>
      </c>
      <c r="C412" s="45">
        <f>VLOOKUP(A412,[1]Membership!$A$3:$BE$524,57,FALSE)</f>
        <v>2125</v>
      </c>
      <c r="D412" s="46">
        <f>VLOOKUP(A412,'[1]Geo Area'!$B$1:$G$422,6,FALSE)</f>
        <v>8.1357428962410303</v>
      </c>
      <c r="E412" s="46">
        <f t="shared" si="108"/>
        <v>261.19311132383706</v>
      </c>
      <c r="F412" s="47">
        <f t="shared" si="110"/>
        <v>0</v>
      </c>
      <c r="G412" s="26">
        <f t="shared" si="111"/>
        <v>0</v>
      </c>
      <c r="H412" s="45">
        <f t="shared" si="109"/>
        <v>0</v>
      </c>
      <c r="I412" s="47">
        <f t="shared" si="112"/>
        <v>0</v>
      </c>
      <c r="J412" s="26">
        <f t="shared" si="113"/>
        <v>0</v>
      </c>
      <c r="K412" s="45">
        <f t="shared" si="114"/>
        <v>0</v>
      </c>
      <c r="L412" s="47">
        <f t="shared" si="115"/>
        <v>0</v>
      </c>
      <c r="M412" s="26">
        <f t="shared" si="115"/>
        <v>0</v>
      </c>
      <c r="N412" s="47">
        <f t="shared" si="115"/>
        <v>0</v>
      </c>
      <c r="O412" s="48">
        <f>VLOOKUP($A412,'[1]11.1.2022 for 2023-24 stop gap'!$A$3:$K$424,11,FALSE)</f>
        <v>0</v>
      </c>
      <c r="P412" s="47">
        <f t="shared" si="116"/>
        <v>0</v>
      </c>
      <c r="Q412" s="26">
        <f t="shared" si="117"/>
        <v>0</v>
      </c>
      <c r="R412" s="45">
        <f t="shared" si="118"/>
        <v>0</v>
      </c>
      <c r="S412" s="26">
        <f t="shared" si="119"/>
        <v>0</v>
      </c>
      <c r="T412" s="43">
        <f t="shared" si="120"/>
        <v>0</v>
      </c>
      <c r="U412" s="43">
        <f t="shared" si="121"/>
        <v>0</v>
      </c>
      <c r="V412" s="43">
        <f t="shared" si="122"/>
        <v>0</v>
      </c>
      <c r="W412" s="43">
        <f t="shared" si="123"/>
        <v>0</v>
      </c>
      <c r="X412" s="26">
        <f t="shared" si="124"/>
        <v>0</v>
      </c>
      <c r="Y412" s="26">
        <f t="shared" si="125"/>
        <v>0</v>
      </c>
    </row>
    <row r="413" spans="1:25" x14ac:dyDescent="0.35">
      <c r="A413" s="23">
        <v>6475</v>
      </c>
      <c r="B413" s="44" t="s">
        <v>175</v>
      </c>
      <c r="C413" s="45">
        <f>VLOOKUP(A413,[1]Membership!$A$3:$BE$524,57,FALSE)</f>
        <v>547</v>
      </c>
      <c r="D413" s="46">
        <f>VLOOKUP(A413,'[1]Geo Area'!$B$1:$G$422,6,FALSE)</f>
        <v>143.97513550514401</v>
      </c>
      <c r="E413" s="46">
        <f t="shared" si="108"/>
        <v>3.799267130958571</v>
      </c>
      <c r="F413" s="47">
        <f t="shared" si="110"/>
        <v>1</v>
      </c>
      <c r="G413" s="26">
        <f t="shared" si="111"/>
        <v>218800</v>
      </c>
      <c r="H413" s="45">
        <f t="shared" si="109"/>
        <v>547</v>
      </c>
      <c r="I413" s="47">
        <f t="shared" si="112"/>
        <v>0</v>
      </c>
      <c r="J413" s="26">
        <f t="shared" si="113"/>
        <v>0</v>
      </c>
      <c r="K413" s="45">
        <f t="shared" si="114"/>
        <v>0</v>
      </c>
      <c r="L413" s="47">
        <f t="shared" si="115"/>
        <v>1</v>
      </c>
      <c r="M413" s="26">
        <f t="shared" si="115"/>
        <v>218800</v>
      </c>
      <c r="N413" s="47">
        <f t="shared" si="115"/>
        <v>547</v>
      </c>
      <c r="O413" s="48">
        <f>VLOOKUP($A413,'[1]11.1.2022 for 2023-24 stop gap'!$A$3:$K$424,11,FALSE)</f>
        <v>0</v>
      </c>
      <c r="P413" s="47">
        <f t="shared" si="116"/>
        <v>0</v>
      </c>
      <c r="Q413" s="26">
        <f t="shared" si="117"/>
        <v>0</v>
      </c>
      <c r="R413" s="45">
        <f t="shared" si="118"/>
        <v>0</v>
      </c>
      <c r="S413" s="26">
        <f t="shared" si="119"/>
        <v>218800</v>
      </c>
      <c r="T413" s="43">
        <f t="shared" si="120"/>
        <v>218651</v>
      </c>
      <c r="U413" s="43">
        <f t="shared" si="121"/>
        <v>218651</v>
      </c>
      <c r="V413" s="43">
        <f t="shared" si="122"/>
        <v>207718</v>
      </c>
      <c r="W413" s="43">
        <f t="shared" si="123"/>
        <v>10933</v>
      </c>
      <c r="X413" s="26">
        <f t="shared" si="124"/>
        <v>218651</v>
      </c>
      <c r="Y413" s="26">
        <f t="shared" si="125"/>
        <v>0</v>
      </c>
    </row>
    <row r="414" spans="1:25" x14ac:dyDescent="0.35">
      <c r="A414" s="23">
        <v>6482</v>
      </c>
      <c r="B414" s="44" t="s">
        <v>383</v>
      </c>
      <c r="C414" s="45">
        <f>VLOOKUP(A414,[1]Membership!$A$3:$BE$524,57,FALSE)</f>
        <v>503</v>
      </c>
      <c r="D414" s="46">
        <f>VLOOKUP(A414,'[1]Geo Area'!$B$1:$G$422,6,FALSE)</f>
        <v>10.272455286810599</v>
      </c>
      <c r="E414" s="46">
        <f t="shared" si="108"/>
        <v>48.965898215768419</v>
      </c>
      <c r="F414" s="47">
        <f t="shared" si="110"/>
        <v>0</v>
      </c>
      <c r="G414" s="26">
        <f t="shared" si="111"/>
        <v>0</v>
      </c>
      <c r="H414" s="45">
        <f t="shared" si="109"/>
        <v>0</v>
      </c>
      <c r="I414" s="47">
        <f t="shared" si="112"/>
        <v>0</v>
      </c>
      <c r="J414" s="26">
        <f t="shared" si="113"/>
        <v>0</v>
      </c>
      <c r="K414" s="45">
        <f t="shared" si="114"/>
        <v>0</v>
      </c>
      <c r="L414" s="47">
        <f t="shared" si="115"/>
        <v>0</v>
      </c>
      <c r="M414" s="26">
        <f t="shared" si="115"/>
        <v>0</v>
      </c>
      <c r="N414" s="47">
        <f t="shared" si="115"/>
        <v>0</v>
      </c>
      <c r="O414" s="48">
        <f>VLOOKUP($A414,'[1]11.1.2022 for 2023-24 stop gap'!$A$3:$K$424,11,FALSE)</f>
        <v>0</v>
      </c>
      <c r="P414" s="47">
        <f t="shared" si="116"/>
        <v>0</v>
      </c>
      <c r="Q414" s="26">
        <f t="shared" si="117"/>
        <v>0</v>
      </c>
      <c r="R414" s="45">
        <f t="shared" si="118"/>
        <v>0</v>
      </c>
      <c r="S414" s="26">
        <f t="shared" si="119"/>
        <v>0</v>
      </c>
      <c r="T414" s="43">
        <f t="shared" si="120"/>
        <v>0</v>
      </c>
      <c r="U414" s="43">
        <f t="shared" si="121"/>
        <v>0</v>
      </c>
      <c r="V414" s="43">
        <f t="shared" si="122"/>
        <v>0</v>
      </c>
      <c r="W414" s="43">
        <f t="shared" si="123"/>
        <v>0</v>
      </c>
      <c r="X414" s="26">
        <f t="shared" si="124"/>
        <v>0</v>
      </c>
      <c r="Y414" s="26">
        <f t="shared" si="125"/>
        <v>0</v>
      </c>
    </row>
    <row r="415" spans="1:25" x14ac:dyDescent="0.35">
      <c r="A415" s="23">
        <v>6545</v>
      </c>
      <c r="B415" s="44" t="s">
        <v>384</v>
      </c>
      <c r="C415" s="45">
        <f>VLOOKUP(A415,[1]Membership!$A$3:$BE$524,57,FALSE)</f>
        <v>958</v>
      </c>
      <c r="D415" s="46">
        <f>VLOOKUP(A415,'[1]Geo Area'!$B$1:$G$422,6,FALSE)</f>
        <v>48.338794199393703</v>
      </c>
      <c r="E415" s="46">
        <f t="shared" si="108"/>
        <v>19.818450498544209</v>
      </c>
      <c r="F415" s="47">
        <f t="shared" si="110"/>
        <v>0</v>
      </c>
      <c r="G415" s="26">
        <f t="shared" si="111"/>
        <v>0</v>
      </c>
      <c r="H415" s="45">
        <f t="shared" si="109"/>
        <v>0</v>
      </c>
      <c r="I415" s="47">
        <f t="shared" si="112"/>
        <v>0</v>
      </c>
      <c r="J415" s="26">
        <f t="shared" si="113"/>
        <v>0</v>
      </c>
      <c r="K415" s="45">
        <f t="shared" si="114"/>
        <v>0</v>
      </c>
      <c r="L415" s="47">
        <f t="shared" si="115"/>
        <v>0</v>
      </c>
      <c r="M415" s="26">
        <f t="shared" si="115"/>
        <v>0</v>
      </c>
      <c r="N415" s="47">
        <f t="shared" si="115"/>
        <v>0</v>
      </c>
      <c r="O415" s="48">
        <f>VLOOKUP($A415,'[1]11.1.2022 for 2023-24 stop gap'!$A$3:$K$424,11,FALSE)</f>
        <v>0</v>
      </c>
      <c r="P415" s="47">
        <f t="shared" si="116"/>
        <v>0</v>
      </c>
      <c r="Q415" s="26">
        <f t="shared" si="117"/>
        <v>0</v>
      </c>
      <c r="R415" s="45">
        <f t="shared" si="118"/>
        <v>0</v>
      </c>
      <c r="S415" s="26">
        <f t="shared" si="119"/>
        <v>0</v>
      </c>
      <c r="T415" s="43">
        <f t="shared" si="120"/>
        <v>0</v>
      </c>
      <c r="U415" s="43">
        <f t="shared" si="121"/>
        <v>0</v>
      </c>
      <c r="V415" s="43">
        <f t="shared" si="122"/>
        <v>0</v>
      </c>
      <c r="W415" s="43">
        <f t="shared" si="123"/>
        <v>0</v>
      </c>
      <c r="X415" s="26">
        <f t="shared" si="124"/>
        <v>0</v>
      </c>
      <c r="Y415" s="26">
        <f t="shared" si="125"/>
        <v>0</v>
      </c>
    </row>
    <row r="416" spans="1:25" x14ac:dyDescent="0.35">
      <c r="A416" s="23">
        <v>6608</v>
      </c>
      <c r="B416" s="44" t="s">
        <v>385</v>
      </c>
      <c r="C416" s="45">
        <f>VLOOKUP(A416,[1]Membership!$A$3:$BE$524,57,FALSE)</f>
        <v>1521</v>
      </c>
      <c r="D416" s="46">
        <f>VLOOKUP(A416,'[1]Geo Area'!$B$1:$G$422,6,FALSE)</f>
        <v>129.46126664060799</v>
      </c>
      <c r="E416" s="46">
        <f t="shared" si="108"/>
        <v>11.748687769465322</v>
      </c>
      <c r="F416" s="47">
        <f t="shared" si="110"/>
        <v>0</v>
      </c>
      <c r="G416" s="26">
        <f t="shared" si="111"/>
        <v>0</v>
      </c>
      <c r="H416" s="45">
        <f t="shared" si="109"/>
        <v>0</v>
      </c>
      <c r="I416" s="47">
        <f t="shared" si="112"/>
        <v>0</v>
      </c>
      <c r="J416" s="26">
        <f t="shared" si="113"/>
        <v>0</v>
      </c>
      <c r="K416" s="45">
        <f t="shared" si="114"/>
        <v>0</v>
      </c>
      <c r="L416" s="47">
        <f t="shared" si="115"/>
        <v>0</v>
      </c>
      <c r="M416" s="26">
        <f t="shared" si="115"/>
        <v>0</v>
      </c>
      <c r="N416" s="47">
        <f t="shared" si="115"/>
        <v>0</v>
      </c>
      <c r="O416" s="48">
        <f>VLOOKUP($A416,'[1]11.1.2022 for 2023-24 stop gap'!$A$3:$K$424,11,FALSE)</f>
        <v>0</v>
      </c>
      <c r="P416" s="47">
        <f t="shared" si="116"/>
        <v>0</v>
      </c>
      <c r="Q416" s="26">
        <f t="shared" si="117"/>
        <v>0</v>
      </c>
      <c r="R416" s="45">
        <f t="shared" si="118"/>
        <v>0</v>
      </c>
      <c r="S416" s="26">
        <f t="shared" si="119"/>
        <v>0</v>
      </c>
      <c r="T416" s="43">
        <f t="shared" si="120"/>
        <v>0</v>
      </c>
      <c r="U416" s="43">
        <f t="shared" si="121"/>
        <v>0</v>
      </c>
      <c r="V416" s="43">
        <f t="shared" si="122"/>
        <v>0</v>
      </c>
      <c r="W416" s="43">
        <f t="shared" si="123"/>
        <v>0</v>
      </c>
      <c r="X416" s="26">
        <f t="shared" si="124"/>
        <v>0</v>
      </c>
      <c r="Y416" s="26">
        <f t="shared" si="125"/>
        <v>0</v>
      </c>
    </row>
    <row r="417" spans="1:25" x14ac:dyDescent="0.35">
      <c r="A417" s="23">
        <v>6615</v>
      </c>
      <c r="B417" s="44" t="s">
        <v>176</v>
      </c>
      <c r="C417" s="45">
        <f>VLOOKUP(A417,[1]Membership!$A$3:$BE$524,57,FALSE)</f>
        <v>272</v>
      </c>
      <c r="D417" s="46">
        <f>VLOOKUP(A417,'[1]Geo Area'!$B$1:$G$422,6,FALSE)</f>
        <v>661.20733753765899</v>
      </c>
      <c r="E417" s="46">
        <f t="shared" si="108"/>
        <v>0.41136869565442213</v>
      </c>
      <c r="F417" s="47">
        <f t="shared" si="110"/>
        <v>1</v>
      </c>
      <c r="G417" s="26">
        <f t="shared" si="111"/>
        <v>108800</v>
      </c>
      <c r="H417" s="45">
        <f t="shared" si="109"/>
        <v>272</v>
      </c>
      <c r="I417" s="47">
        <f t="shared" si="112"/>
        <v>0</v>
      </c>
      <c r="J417" s="26">
        <f t="shared" si="113"/>
        <v>0</v>
      </c>
      <c r="K417" s="45">
        <f t="shared" si="114"/>
        <v>0</v>
      </c>
      <c r="L417" s="47">
        <f t="shared" si="115"/>
        <v>1</v>
      </c>
      <c r="M417" s="26">
        <f t="shared" si="115"/>
        <v>108800</v>
      </c>
      <c r="N417" s="47">
        <f t="shared" si="115"/>
        <v>272</v>
      </c>
      <c r="O417" s="48">
        <f>VLOOKUP($A417,'[1]11.1.2022 for 2023-24 stop gap'!$A$3:$K$424,11,FALSE)</f>
        <v>0</v>
      </c>
      <c r="P417" s="47">
        <f t="shared" si="116"/>
        <v>0</v>
      </c>
      <c r="Q417" s="26">
        <f t="shared" si="117"/>
        <v>0</v>
      </c>
      <c r="R417" s="45">
        <f t="shared" si="118"/>
        <v>0</v>
      </c>
      <c r="S417" s="26">
        <f t="shared" si="119"/>
        <v>108800</v>
      </c>
      <c r="T417" s="43">
        <f t="shared" si="120"/>
        <v>108726</v>
      </c>
      <c r="U417" s="43">
        <f t="shared" si="121"/>
        <v>108726</v>
      </c>
      <c r="V417" s="43">
        <f t="shared" si="122"/>
        <v>103290</v>
      </c>
      <c r="W417" s="43">
        <f t="shared" si="123"/>
        <v>5436</v>
      </c>
      <c r="X417" s="26">
        <f t="shared" si="124"/>
        <v>108726</v>
      </c>
      <c r="Y417" s="26">
        <f t="shared" si="125"/>
        <v>0</v>
      </c>
    </row>
    <row r="418" spans="1:25" x14ac:dyDescent="0.35">
      <c r="A418" s="23">
        <v>6678</v>
      </c>
      <c r="B418" s="44" t="s">
        <v>386</v>
      </c>
      <c r="C418" s="45">
        <f>VLOOKUP(A418,[1]Membership!$A$3:$BE$524,57,FALSE)</f>
        <v>1824</v>
      </c>
      <c r="D418" s="46">
        <f>VLOOKUP(A418,'[1]Geo Area'!$B$1:$G$422,6,FALSE)</f>
        <v>186.58946870362701</v>
      </c>
      <c r="E418" s="46">
        <f t="shared" si="108"/>
        <v>9.7754713203947521</v>
      </c>
      <c r="F418" s="47">
        <f t="shared" si="110"/>
        <v>0</v>
      </c>
      <c r="G418" s="26">
        <f t="shared" si="111"/>
        <v>0</v>
      </c>
      <c r="H418" s="45">
        <f t="shared" si="109"/>
        <v>0</v>
      </c>
      <c r="I418" s="47">
        <f t="shared" si="112"/>
        <v>0</v>
      </c>
      <c r="J418" s="26">
        <f t="shared" si="113"/>
        <v>0</v>
      </c>
      <c r="K418" s="45">
        <f t="shared" si="114"/>
        <v>0</v>
      </c>
      <c r="L418" s="47">
        <f t="shared" si="115"/>
        <v>0</v>
      </c>
      <c r="M418" s="26">
        <f t="shared" si="115"/>
        <v>0</v>
      </c>
      <c r="N418" s="47">
        <f t="shared" si="115"/>
        <v>0</v>
      </c>
      <c r="O418" s="48">
        <f>VLOOKUP($A418,'[1]11.1.2022 for 2023-24 stop gap'!$A$3:$K$424,11,FALSE)</f>
        <v>0</v>
      </c>
      <c r="P418" s="47">
        <f t="shared" si="116"/>
        <v>0</v>
      </c>
      <c r="Q418" s="26">
        <f t="shared" si="117"/>
        <v>0</v>
      </c>
      <c r="R418" s="45">
        <f t="shared" si="118"/>
        <v>0</v>
      </c>
      <c r="S418" s="26">
        <f t="shared" si="119"/>
        <v>0</v>
      </c>
      <c r="T418" s="43">
        <f t="shared" si="120"/>
        <v>0</v>
      </c>
      <c r="U418" s="43">
        <f t="shared" si="121"/>
        <v>0</v>
      </c>
      <c r="V418" s="43">
        <f t="shared" si="122"/>
        <v>0</v>
      </c>
      <c r="W418" s="43">
        <f t="shared" si="123"/>
        <v>0</v>
      </c>
      <c r="X418" s="26">
        <f t="shared" si="124"/>
        <v>0</v>
      </c>
      <c r="Y418" s="26">
        <f t="shared" si="125"/>
        <v>0</v>
      </c>
    </row>
    <row r="419" spans="1:25" x14ac:dyDescent="0.35">
      <c r="A419" s="23">
        <v>6685</v>
      </c>
      <c r="B419" s="44" t="s">
        <v>387</v>
      </c>
      <c r="C419" s="45">
        <f>VLOOKUP(A419,[1]Membership!$A$3:$BE$524,57,FALSE)</f>
        <v>4747</v>
      </c>
      <c r="D419" s="46">
        <f>VLOOKUP(A419,'[1]Geo Area'!$B$1:$G$422,6,FALSE)</f>
        <v>236.38629860763899</v>
      </c>
      <c r="E419" s="46">
        <f t="shared" si="108"/>
        <v>20.081536146387283</v>
      </c>
      <c r="F419" s="47">
        <f t="shared" si="110"/>
        <v>0</v>
      </c>
      <c r="G419" s="26">
        <f t="shared" si="111"/>
        <v>0</v>
      </c>
      <c r="H419" s="45">
        <f t="shared" si="109"/>
        <v>0</v>
      </c>
      <c r="I419" s="47">
        <f t="shared" si="112"/>
        <v>0</v>
      </c>
      <c r="J419" s="26">
        <f t="shared" si="113"/>
        <v>0</v>
      </c>
      <c r="K419" s="45">
        <f t="shared" si="114"/>
        <v>0</v>
      </c>
      <c r="L419" s="47">
        <f t="shared" si="115"/>
        <v>0</v>
      </c>
      <c r="M419" s="26">
        <f t="shared" si="115"/>
        <v>0</v>
      </c>
      <c r="N419" s="47">
        <f t="shared" si="115"/>
        <v>0</v>
      </c>
      <c r="O419" s="48">
        <f>VLOOKUP($A419,'[1]11.1.2022 for 2023-24 stop gap'!$A$3:$K$424,11,FALSE)</f>
        <v>0</v>
      </c>
      <c r="P419" s="47">
        <f t="shared" si="116"/>
        <v>0</v>
      </c>
      <c r="Q419" s="26">
        <f t="shared" si="117"/>
        <v>0</v>
      </c>
      <c r="R419" s="45">
        <f t="shared" si="118"/>
        <v>0</v>
      </c>
      <c r="S419" s="26">
        <f t="shared" si="119"/>
        <v>0</v>
      </c>
      <c r="T419" s="43">
        <f t="shared" si="120"/>
        <v>0</v>
      </c>
      <c r="U419" s="43">
        <f t="shared" si="121"/>
        <v>0</v>
      </c>
      <c r="V419" s="43">
        <f t="shared" si="122"/>
        <v>0</v>
      </c>
      <c r="W419" s="43">
        <f t="shared" si="123"/>
        <v>0</v>
      </c>
      <c r="X419" s="26">
        <f t="shared" si="124"/>
        <v>0</v>
      </c>
      <c r="Y419" s="26">
        <f t="shared" si="125"/>
        <v>0</v>
      </c>
    </row>
    <row r="420" spans="1:25" x14ac:dyDescent="0.35">
      <c r="A420" s="23">
        <v>6692</v>
      </c>
      <c r="B420" s="44" t="s">
        <v>388</v>
      </c>
      <c r="C420" s="45">
        <f>VLOOKUP(A420,[1]Membership!$A$3:$BE$524,57,FALSE)</f>
        <v>1107</v>
      </c>
      <c r="D420" s="46">
        <f>VLOOKUP(A420,'[1]Geo Area'!$B$1:$G$422,6,FALSE)</f>
        <v>251.625713957145</v>
      </c>
      <c r="E420" s="46">
        <f t="shared" si="108"/>
        <v>4.3993913920440422</v>
      </c>
      <c r="F420" s="47">
        <f t="shared" si="110"/>
        <v>0</v>
      </c>
      <c r="G420" s="26">
        <f t="shared" si="111"/>
        <v>0</v>
      </c>
      <c r="H420" s="45">
        <f t="shared" si="109"/>
        <v>0</v>
      </c>
      <c r="I420" s="47">
        <f t="shared" si="112"/>
        <v>0</v>
      </c>
      <c r="J420" s="26">
        <f t="shared" si="113"/>
        <v>0</v>
      </c>
      <c r="K420" s="45">
        <f t="shared" si="114"/>
        <v>0</v>
      </c>
      <c r="L420" s="47">
        <f t="shared" si="115"/>
        <v>0</v>
      </c>
      <c r="M420" s="26">
        <f t="shared" si="115"/>
        <v>0</v>
      </c>
      <c r="N420" s="47">
        <f t="shared" si="115"/>
        <v>0</v>
      </c>
      <c r="O420" s="48">
        <f>VLOOKUP($A420,'[1]11.1.2022 for 2023-24 stop gap'!$A$3:$K$424,11,FALSE)</f>
        <v>0</v>
      </c>
      <c r="P420" s="47">
        <f t="shared" si="116"/>
        <v>0</v>
      </c>
      <c r="Q420" s="26">
        <f t="shared" si="117"/>
        <v>0</v>
      </c>
      <c r="R420" s="45">
        <f t="shared" si="118"/>
        <v>0</v>
      </c>
      <c r="S420" s="26">
        <f t="shared" si="119"/>
        <v>0</v>
      </c>
      <c r="T420" s="43">
        <f t="shared" si="120"/>
        <v>0</v>
      </c>
      <c r="U420" s="43">
        <f t="shared" si="121"/>
        <v>0</v>
      </c>
      <c r="V420" s="43">
        <f t="shared" si="122"/>
        <v>0</v>
      </c>
      <c r="W420" s="43">
        <f t="shared" si="123"/>
        <v>0</v>
      </c>
      <c r="X420" s="26">
        <f t="shared" si="124"/>
        <v>0</v>
      </c>
      <c r="Y420" s="26">
        <f t="shared" si="125"/>
        <v>0</v>
      </c>
    </row>
    <row r="421" spans="1:25" x14ac:dyDescent="0.35">
      <c r="A421" s="23">
        <v>6713</v>
      </c>
      <c r="B421" s="44" t="s">
        <v>177</v>
      </c>
      <c r="C421" s="45">
        <f>VLOOKUP(A421,[1]Membership!$A$3:$BE$524,57,FALSE)</f>
        <v>392</v>
      </c>
      <c r="D421" s="46">
        <f>VLOOKUP(A421,'[1]Geo Area'!$B$1:$G$422,6,FALSE)</f>
        <v>93.637822642596205</v>
      </c>
      <c r="E421" s="46">
        <f t="shared" si="108"/>
        <v>4.1863425369918597</v>
      </c>
      <c r="F421" s="47">
        <f t="shared" si="110"/>
        <v>1</v>
      </c>
      <c r="G421" s="26">
        <f t="shared" si="111"/>
        <v>156800</v>
      </c>
      <c r="H421" s="45">
        <f t="shared" si="109"/>
        <v>392</v>
      </c>
      <c r="I421" s="47">
        <f t="shared" si="112"/>
        <v>0</v>
      </c>
      <c r="J421" s="26">
        <f t="shared" si="113"/>
        <v>0</v>
      </c>
      <c r="K421" s="45">
        <f t="shared" si="114"/>
        <v>0</v>
      </c>
      <c r="L421" s="47">
        <f t="shared" si="115"/>
        <v>1</v>
      </c>
      <c r="M421" s="26">
        <f t="shared" si="115"/>
        <v>156800</v>
      </c>
      <c r="N421" s="47">
        <f t="shared" si="115"/>
        <v>392</v>
      </c>
      <c r="O421" s="48">
        <f>VLOOKUP($A421,'[1]11.1.2022 for 2023-24 stop gap'!$A$3:$K$424,11,FALSE)</f>
        <v>0</v>
      </c>
      <c r="P421" s="47">
        <f t="shared" si="116"/>
        <v>0</v>
      </c>
      <c r="Q421" s="26">
        <f t="shared" si="117"/>
        <v>0</v>
      </c>
      <c r="R421" s="45">
        <f t="shared" si="118"/>
        <v>0</v>
      </c>
      <c r="S421" s="26">
        <f t="shared" si="119"/>
        <v>156800</v>
      </c>
      <c r="T421" s="43">
        <f t="shared" si="120"/>
        <v>156693</v>
      </c>
      <c r="U421" s="43">
        <f t="shared" si="121"/>
        <v>156693</v>
      </c>
      <c r="V421" s="43">
        <f t="shared" si="122"/>
        <v>148858</v>
      </c>
      <c r="W421" s="43">
        <f t="shared" si="123"/>
        <v>7835</v>
      </c>
      <c r="X421" s="26">
        <f t="shared" si="124"/>
        <v>156693</v>
      </c>
      <c r="Y421" s="26">
        <f t="shared" si="125"/>
        <v>0</v>
      </c>
    </row>
    <row r="422" spans="1:25" x14ac:dyDescent="0.35">
      <c r="A422" s="23">
        <v>6720</v>
      </c>
      <c r="B422" s="44" t="s">
        <v>178</v>
      </c>
      <c r="C422" s="45">
        <f>VLOOKUP(A422,[1]Membership!$A$3:$BE$524,57,FALSE)</f>
        <v>444</v>
      </c>
      <c r="D422" s="46">
        <f>VLOOKUP(A422,'[1]Geo Area'!$B$1:$G$422,6,FALSE)</f>
        <v>106.401107005917</v>
      </c>
      <c r="E422" s="46">
        <f t="shared" si="108"/>
        <v>4.1728889152939832</v>
      </c>
      <c r="F422" s="47">
        <f t="shared" si="110"/>
        <v>1</v>
      </c>
      <c r="G422" s="26">
        <f t="shared" si="111"/>
        <v>177600</v>
      </c>
      <c r="H422" s="45">
        <f t="shared" si="109"/>
        <v>444</v>
      </c>
      <c r="I422" s="47">
        <f t="shared" si="112"/>
        <v>0</v>
      </c>
      <c r="J422" s="26">
        <f t="shared" si="113"/>
        <v>0</v>
      </c>
      <c r="K422" s="45">
        <f t="shared" si="114"/>
        <v>0</v>
      </c>
      <c r="L422" s="47">
        <f t="shared" si="115"/>
        <v>1</v>
      </c>
      <c r="M422" s="26">
        <f t="shared" si="115"/>
        <v>177600</v>
      </c>
      <c r="N422" s="47">
        <f t="shared" si="115"/>
        <v>444</v>
      </c>
      <c r="O422" s="48">
        <f>VLOOKUP($A422,'[1]11.1.2022 for 2023-24 stop gap'!$A$3:$K$424,11,FALSE)</f>
        <v>0</v>
      </c>
      <c r="P422" s="47">
        <f t="shared" si="116"/>
        <v>0</v>
      </c>
      <c r="Q422" s="26">
        <f t="shared" si="117"/>
        <v>0</v>
      </c>
      <c r="R422" s="45">
        <f t="shared" si="118"/>
        <v>0</v>
      </c>
      <c r="S422" s="26">
        <f t="shared" si="119"/>
        <v>177600</v>
      </c>
      <c r="T422" s="43">
        <f t="shared" si="120"/>
        <v>177479</v>
      </c>
      <c r="U422" s="43">
        <f t="shared" si="121"/>
        <v>177479</v>
      </c>
      <c r="V422" s="43">
        <f t="shared" si="122"/>
        <v>168605</v>
      </c>
      <c r="W422" s="43">
        <f t="shared" si="123"/>
        <v>8874</v>
      </c>
      <c r="X422" s="26">
        <f t="shared" si="124"/>
        <v>177479</v>
      </c>
      <c r="Y422" s="26">
        <f t="shared" si="125"/>
        <v>0</v>
      </c>
    </row>
    <row r="423" spans="1:25" x14ac:dyDescent="0.35">
      <c r="A423" s="23">
        <v>6734</v>
      </c>
      <c r="B423" s="44" t="s">
        <v>389</v>
      </c>
      <c r="C423" s="45">
        <f>VLOOKUP(A423,[1]Membership!$A$3:$BE$524,57,FALSE)</f>
        <v>1305</v>
      </c>
      <c r="D423" s="46">
        <f>VLOOKUP(A423,'[1]Geo Area'!$B$1:$G$422,6,FALSE)</f>
        <v>80.063341450710894</v>
      </c>
      <c r="E423" s="46">
        <f t="shared" si="108"/>
        <v>16.299594500479255</v>
      </c>
      <c r="F423" s="47">
        <f t="shared" si="110"/>
        <v>0</v>
      </c>
      <c r="G423" s="26">
        <f t="shared" si="111"/>
        <v>0</v>
      </c>
      <c r="H423" s="45">
        <f t="shared" si="109"/>
        <v>0</v>
      </c>
      <c r="I423" s="47">
        <f t="shared" si="112"/>
        <v>0</v>
      </c>
      <c r="J423" s="26">
        <f t="shared" si="113"/>
        <v>0</v>
      </c>
      <c r="K423" s="45">
        <f t="shared" si="114"/>
        <v>0</v>
      </c>
      <c r="L423" s="47">
        <f t="shared" si="115"/>
        <v>0</v>
      </c>
      <c r="M423" s="26">
        <f t="shared" si="115"/>
        <v>0</v>
      </c>
      <c r="N423" s="47">
        <f t="shared" si="115"/>
        <v>0</v>
      </c>
      <c r="O423" s="48">
        <f>VLOOKUP($A423,'[1]11.1.2022 for 2023-24 stop gap'!$A$3:$K$424,11,FALSE)</f>
        <v>0</v>
      </c>
      <c r="P423" s="47">
        <f t="shared" si="116"/>
        <v>0</v>
      </c>
      <c r="Q423" s="26">
        <f t="shared" si="117"/>
        <v>0</v>
      </c>
      <c r="R423" s="45">
        <f t="shared" si="118"/>
        <v>0</v>
      </c>
      <c r="S423" s="26">
        <f t="shared" si="119"/>
        <v>0</v>
      </c>
      <c r="T423" s="43">
        <f t="shared" si="120"/>
        <v>0</v>
      </c>
      <c r="U423" s="43">
        <f t="shared" si="121"/>
        <v>0</v>
      </c>
      <c r="V423" s="43">
        <f t="shared" si="122"/>
        <v>0</v>
      </c>
      <c r="W423" s="43">
        <f t="shared" si="123"/>
        <v>0</v>
      </c>
      <c r="X423" s="26">
        <f t="shared" si="124"/>
        <v>0</v>
      </c>
      <c r="Y423" s="26">
        <f t="shared" si="125"/>
        <v>0</v>
      </c>
    </row>
    <row r="424" spans="1:25" x14ac:dyDescent="0.35">
      <c r="A424" s="23">
        <v>6748</v>
      </c>
      <c r="B424" s="44" t="s">
        <v>390</v>
      </c>
      <c r="C424" s="45">
        <f>VLOOKUP(A424,[1]Membership!$A$3:$BE$524,57,FALSE)</f>
        <v>343</v>
      </c>
      <c r="D424" s="46">
        <f>VLOOKUP(A424,'[1]Geo Area'!$B$1:$G$422,6,FALSE)</f>
        <v>28.543187449649999</v>
      </c>
      <c r="E424" s="46">
        <f t="shared" si="108"/>
        <v>12.01687795397938</v>
      </c>
      <c r="F424" s="47">
        <f t="shared" si="110"/>
        <v>0</v>
      </c>
      <c r="G424" s="26">
        <f t="shared" si="111"/>
        <v>0</v>
      </c>
      <c r="H424" s="45">
        <f t="shared" si="109"/>
        <v>0</v>
      </c>
      <c r="I424" s="47">
        <f t="shared" si="112"/>
        <v>0</v>
      </c>
      <c r="J424" s="26">
        <f t="shared" si="113"/>
        <v>0</v>
      </c>
      <c r="K424" s="45">
        <f t="shared" si="114"/>
        <v>0</v>
      </c>
      <c r="L424" s="47">
        <f t="shared" si="115"/>
        <v>0</v>
      </c>
      <c r="M424" s="26">
        <f t="shared" si="115"/>
        <v>0</v>
      </c>
      <c r="N424" s="47">
        <f t="shared" si="115"/>
        <v>0</v>
      </c>
      <c r="O424" s="48">
        <f>VLOOKUP($A424,'[1]11.1.2022 for 2023-24 stop gap'!$A$3:$K$424,11,FALSE)</f>
        <v>0</v>
      </c>
      <c r="P424" s="47">
        <f t="shared" si="116"/>
        <v>0</v>
      </c>
      <c r="Q424" s="26">
        <f t="shared" si="117"/>
        <v>0</v>
      </c>
      <c r="R424" s="45">
        <f t="shared" si="118"/>
        <v>0</v>
      </c>
      <c r="S424" s="26">
        <f t="shared" si="119"/>
        <v>0</v>
      </c>
      <c r="T424" s="43">
        <f t="shared" si="120"/>
        <v>0</v>
      </c>
      <c r="U424" s="43">
        <f t="shared" si="121"/>
        <v>0</v>
      </c>
      <c r="V424" s="43">
        <f t="shared" si="122"/>
        <v>0</v>
      </c>
      <c r="W424" s="43">
        <f t="shared" si="123"/>
        <v>0</v>
      </c>
      <c r="X424" s="26">
        <f t="shared" si="124"/>
        <v>0</v>
      </c>
      <c r="Y424" s="26">
        <f t="shared" si="125"/>
        <v>0</v>
      </c>
    </row>
    <row r="425" spans="1:25" x14ac:dyDescent="0.35">
      <c r="A425" s="23"/>
      <c r="B425" s="44"/>
      <c r="E425" s="46"/>
      <c r="F425" s="47"/>
      <c r="I425" s="47"/>
      <c r="P425" s="47"/>
    </row>
    <row r="426" spans="1:25" ht="15" thickBot="1" x14ac:dyDescent="0.4">
      <c r="A426" s="81"/>
      <c r="B426" s="82" t="s">
        <v>457</v>
      </c>
      <c r="C426" s="83">
        <f>SUM(C4:C424)</f>
        <v>807334</v>
      </c>
      <c r="D426" s="83">
        <f>SUM(D4:D424)</f>
        <v>57319.525727579654</v>
      </c>
      <c r="E426" s="83">
        <f>C426/D426</f>
        <v>14.084799023582049</v>
      </c>
      <c r="F426" s="83">
        <f>SUM(F4:F425)</f>
        <v>151</v>
      </c>
      <c r="G426" s="83">
        <f t="shared" ref="G426:Y426" si="126">SUM(G4:G424)</f>
        <v>26118000</v>
      </c>
      <c r="H426" s="83">
        <f t="shared" si="126"/>
        <v>65295</v>
      </c>
      <c r="I426" s="83">
        <f t="shared" si="126"/>
        <v>29</v>
      </c>
      <c r="J426" s="83">
        <f t="shared" si="126"/>
        <v>2466800</v>
      </c>
      <c r="K426" s="83">
        <f t="shared" si="126"/>
        <v>24668</v>
      </c>
      <c r="L426" s="83">
        <f>SUM(L4:L425)</f>
        <v>180</v>
      </c>
      <c r="M426" s="83">
        <f t="shared" si="126"/>
        <v>28584800</v>
      </c>
      <c r="N426" s="83">
        <f>SUM(N4:N425)</f>
        <v>89963</v>
      </c>
      <c r="O426" s="84">
        <f t="shared" si="126"/>
        <v>2788700</v>
      </c>
      <c r="P426" s="83">
        <f t="shared" si="126"/>
        <v>1</v>
      </c>
      <c r="Q426" s="83">
        <f t="shared" si="126"/>
        <v>48650</v>
      </c>
      <c r="R426" s="83">
        <f t="shared" si="126"/>
        <v>1037</v>
      </c>
      <c r="S426" s="83">
        <f t="shared" si="126"/>
        <v>28633450</v>
      </c>
      <c r="T426" s="85">
        <f t="shared" si="126"/>
        <v>28614001</v>
      </c>
      <c r="U426" s="85">
        <f t="shared" si="126"/>
        <v>28614000</v>
      </c>
      <c r="V426" s="86">
        <f t="shared" si="126"/>
        <v>27183308</v>
      </c>
      <c r="W426" s="86">
        <f t="shared" si="126"/>
        <v>1430692</v>
      </c>
      <c r="X426" s="83">
        <f t="shared" si="126"/>
        <v>28614000</v>
      </c>
      <c r="Y426" s="83">
        <f t="shared" si="126"/>
        <v>0</v>
      </c>
    </row>
    <row r="427" spans="1:25" x14ac:dyDescent="0.35">
      <c r="F427" s="47"/>
      <c r="I427" s="47"/>
      <c r="P427" s="47"/>
    </row>
    <row r="428" spans="1:25" x14ac:dyDescent="0.35">
      <c r="F428" s="47"/>
      <c r="I428" s="47"/>
      <c r="P428" s="47"/>
      <c r="R428" s="26" t="s">
        <v>183</v>
      </c>
      <c r="S428" s="43">
        <v>28614000</v>
      </c>
      <c r="T428" s="43">
        <v>28614000</v>
      </c>
      <c r="U428" s="43">
        <v>28614000</v>
      </c>
    </row>
    <row r="429" spans="1:25" x14ac:dyDescent="0.35">
      <c r="P429" s="89"/>
      <c r="Q429" s="89"/>
      <c r="R429" s="70" t="s">
        <v>458</v>
      </c>
      <c r="S429" s="90">
        <f>ROUND(S428/S426,7)</f>
        <v>0.99932069999999995</v>
      </c>
      <c r="T429" s="72">
        <f>T428-T426</f>
        <v>-1</v>
      </c>
      <c r="U429" s="72">
        <f>U428-U426</f>
        <v>0</v>
      </c>
    </row>
    <row r="430" spans="1:25" x14ac:dyDescent="0.35">
      <c r="R430" s="91" t="s">
        <v>184</v>
      </c>
      <c r="S430" s="92">
        <f>MIN(S429,1)</f>
        <v>0.99932069999999995</v>
      </c>
    </row>
    <row r="431" spans="1:25" x14ac:dyDescent="0.35">
      <c r="R431" s="26"/>
    </row>
  </sheetData>
  <autoFilter ref="A3:Y424" xr:uid="{F86398DD-A823-40DA-9162-D5BCA8819D19}"/>
  <hyperlinks>
    <hyperlink ref="B2" r:id="rId1" xr:uid="{5B5F6AE5-2C8F-4BBD-B873-A7B75CB8DDEC}"/>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10.19.2023</vt:lpstr>
      <vt:lpstr>10.19.2023 finalEligiblSortName</vt:lpstr>
      <vt:lpstr>10.19.2023 final all sortName</vt:lpstr>
      <vt:lpstr>10.19.2023 final all sortCode</vt:lpstr>
      <vt:lpstr>9.6.23 all districts_sort code</vt:lpstr>
      <vt:lpstr>'9.6.23 all districts_sort code'!area_calc_may2018_1</vt:lpstr>
      <vt:lpstr>'10.19.2023'!Print_Area</vt:lpstr>
      <vt:lpstr>'10.19.2023'!Print_Titles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 Erin K.   DPI</dc:creator>
  <cp:lastModifiedBy>Sengupta, Sumana   DPI</cp:lastModifiedBy>
  <cp:lastPrinted>2023-09-06T17:48:20Z</cp:lastPrinted>
  <dcterms:created xsi:type="dcterms:W3CDTF">2022-11-01T17:38:56Z</dcterms:created>
  <dcterms:modified xsi:type="dcterms:W3CDTF">2023-11-06T03:03:16Z</dcterms:modified>
</cp:coreProperties>
</file>