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4810" windowHeight="11985"/>
  </bookViews>
  <sheets>
    <sheet name="Sheet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36" i="1"/>
  <c r="C36"/>
  <c r="E35"/>
  <c r="D34"/>
  <c r="C34"/>
  <c r="D33"/>
  <c r="C33"/>
  <c r="D32"/>
  <c r="C32"/>
  <c r="E32" s="1"/>
  <c r="D31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D7"/>
  <c r="C7"/>
  <c r="D6"/>
  <c r="C6"/>
  <c r="D5"/>
  <c r="C5"/>
  <c r="E38"/>
  <c r="E14" l="1"/>
  <c r="E22"/>
  <c r="E30"/>
  <c r="E16"/>
  <c r="E26"/>
  <c r="E7"/>
  <c r="E18"/>
  <c r="E20"/>
  <c r="E11"/>
  <c r="E19"/>
  <c r="E9"/>
  <c r="E6"/>
  <c r="E36"/>
  <c r="E8"/>
  <c r="E15"/>
  <c r="E17"/>
  <c r="E21"/>
  <c r="E27"/>
  <c r="E29"/>
  <c r="E5"/>
  <c r="E13"/>
  <c r="E23"/>
  <c r="E10"/>
  <c r="E12"/>
  <c r="E24"/>
  <c r="E28"/>
  <c r="E31"/>
  <c r="E33"/>
  <c r="E34"/>
  <c r="E25"/>
  <c r="D37"/>
  <c r="D39" s="1"/>
  <c r="C37"/>
  <c r="E37" l="1"/>
  <c r="C39"/>
  <c r="E39" s="1"/>
  <c r="E42" s="1"/>
</calcChain>
</file>

<file path=xl/sharedStrings.xml><?xml version="1.0" encoding="utf-8"?>
<sst xmlns="http://schemas.openxmlformats.org/spreadsheetml/2006/main" count="78" uniqueCount="77">
  <si>
    <t>District</t>
  </si>
  <si>
    <t>Appleton</t>
  </si>
  <si>
    <t>Barron</t>
  </si>
  <si>
    <t>Eau Claire</t>
  </si>
  <si>
    <t>Franklin</t>
  </si>
  <si>
    <t>Green Bay</t>
  </si>
  <si>
    <t>Janesville</t>
  </si>
  <si>
    <t>Jefferson</t>
  </si>
  <si>
    <t>Kenosha</t>
  </si>
  <si>
    <t>La Crosse</t>
  </si>
  <si>
    <t>Madison</t>
  </si>
  <si>
    <t>Manitowoc</t>
  </si>
  <si>
    <t>Menomonie Area</t>
  </si>
  <si>
    <t>Milwaukee</t>
  </si>
  <si>
    <t>Neenah</t>
  </si>
  <si>
    <t>Oconto</t>
  </si>
  <si>
    <t>Oshkosh</t>
  </si>
  <si>
    <t>Platteville</t>
  </si>
  <si>
    <t>Port Washington-Saukville</t>
  </si>
  <si>
    <t>Racine</t>
  </si>
  <si>
    <t>Sparta</t>
  </si>
  <si>
    <t>Stevens Point</t>
  </si>
  <si>
    <t>Tomah</t>
  </si>
  <si>
    <t>Watertown</t>
  </si>
  <si>
    <t>Waukesha</t>
  </si>
  <si>
    <t>Waupaca</t>
  </si>
  <si>
    <t>Wausau</t>
  </si>
  <si>
    <t>Wauwatosa</t>
  </si>
  <si>
    <t>West Bend</t>
  </si>
  <si>
    <t>Fund 10</t>
  </si>
  <si>
    <t>Fund 27</t>
  </si>
  <si>
    <t>Code</t>
  </si>
  <si>
    <t>Total</t>
  </si>
  <si>
    <t>0147</t>
  </si>
  <si>
    <t>0308</t>
  </si>
  <si>
    <t>1554</t>
  </si>
  <si>
    <t>1862</t>
  </si>
  <si>
    <t>1900</t>
  </si>
  <si>
    <t>2289</t>
  </si>
  <si>
    <t>2695</t>
  </si>
  <si>
    <t>2702</t>
  </si>
  <si>
    <t>2793</t>
  </si>
  <si>
    <t>2849</t>
  </si>
  <si>
    <t>2863</t>
  </si>
  <si>
    <t>3269</t>
  </si>
  <si>
    <t>3290</t>
  </si>
  <si>
    <t>3444</t>
  </si>
  <si>
    <t>3619</t>
  </si>
  <si>
    <t>3892</t>
  </si>
  <si>
    <t>4067</t>
  </si>
  <si>
    <t>4179</t>
  </si>
  <si>
    <t>4389</t>
  </si>
  <si>
    <t>4515</t>
  </si>
  <si>
    <t>4620</t>
  </si>
  <si>
    <t>5271</t>
  </si>
  <si>
    <t>5460</t>
  </si>
  <si>
    <t>5607</t>
  </si>
  <si>
    <t>5747</t>
  </si>
  <si>
    <t>6125</t>
  </si>
  <si>
    <t>6174</t>
  </si>
  <si>
    <t>6195</t>
  </si>
  <si>
    <t>6223</t>
  </si>
  <si>
    <t>6244</t>
  </si>
  <si>
    <t>6307</t>
  </si>
  <si>
    <t>TOTAL</t>
  </si>
  <si>
    <t>Wauwatosa advance payments</t>
  </si>
  <si>
    <t>Appropriation</t>
  </si>
  <si>
    <t>Lapse</t>
  </si>
  <si>
    <t>Wisconsin Department of Public Instruction | School Financial Services</t>
  </si>
  <si>
    <t>Elkhorn</t>
  </si>
  <si>
    <t>Fond du Lac</t>
  </si>
  <si>
    <t>La Farge</t>
  </si>
  <si>
    <t>Sheboygan</t>
  </si>
  <si>
    <t>1638</t>
  </si>
  <si>
    <t>State Tuition Payments Based on Audited Claims | May 19, 2014</t>
  </si>
  <si>
    <t>TOTAL 6/2/14 PAYMENTS</t>
  </si>
  <si>
    <t>Open Enrollment Draw (final 6/5/14)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</si>
</sst>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1" applyNumberFormat="1" applyFont="1"/>
    <xf numFmtId="49" fontId="0" fillId="0" borderId="0" xfId="0" applyNumberFormat="1"/>
    <xf numFmtId="164" fontId="0" fillId="0" borderId="0" xfId="0" applyNumberFormat="1"/>
    <xf numFmtId="0" fontId="0" fillId="0" borderId="1" xfId="0" applyBorder="1"/>
    <xf numFmtId="49" fontId="0" fillId="0" borderId="1" xfId="0" applyNumberFormat="1" applyBorder="1"/>
    <xf numFmtId="164" fontId="0" fillId="0" borderId="1" xfId="1" applyNumberFormat="1" applyFont="1" applyBorder="1"/>
    <xf numFmtId="0" fontId="0" fillId="0" borderId="2" xfId="0" applyBorder="1"/>
    <xf numFmtId="164" fontId="0" fillId="0" borderId="2" xfId="0" applyNumberFormat="1" applyBorder="1"/>
    <xf numFmtId="164" fontId="0" fillId="0" borderId="2" xfId="1" applyNumberFormat="1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laim%20Summar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ims"/>
      <sheetName val="Payments"/>
    </sheetNames>
    <sheetDataSet>
      <sheetData sheetId="0"/>
      <sheetData sheetId="1">
        <row r="4">
          <cell r="C4" t="str">
            <v>Appleton</v>
          </cell>
          <cell r="D4">
            <v>95944.300000000148</v>
          </cell>
          <cell r="E4">
            <v>0</v>
          </cell>
          <cell r="F4">
            <v>95944.300000000148</v>
          </cell>
          <cell r="G4">
            <v>0</v>
          </cell>
          <cell r="H4">
            <v>95944</v>
          </cell>
          <cell r="I4">
            <v>0</v>
          </cell>
        </row>
        <row r="5">
          <cell r="C5" t="str">
            <v>Barron</v>
          </cell>
          <cell r="D5">
            <v>1497.27</v>
          </cell>
          <cell r="E5">
            <v>12959.35</v>
          </cell>
          <cell r="F5">
            <v>14456.62</v>
          </cell>
          <cell r="G5">
            <v>11216.83</v>
          </cell>
          <cell r="H5">
            <v>1497</v>
          </cell>
          <cell r="I5">
            <v>12959</v>
          </cell>
        </row>
        <row r="6">
          <cell r="C6" t="str">
            <v>Eau Claire</v>
          </cell>
          <cell r="D6">
            <v>143828.43599999999</v>
          </cell>
          <cell r="E6">
            <v>0</v>
          </cell>
          <cell r="F6">
            <v>143828.43599999999</v>
          </cell>
          <cell r="G6">
            <v>0</v>
          </cell>
          <cell r="H6">
            <v>143828</v>
          </cell>
          <cell r="I6">
            <v>0</v>
          </cell>
        </row>
        <row r="7">
          <cell r="C7" t="str">
            <v>Elkhorn</v>
          </cell>
          <cell r="D7">
            <v>4513.08</v>
          </cell>
          <cell r="E7">
            <v>0</v>
          </cell>
          <cell r="F7">
            <v>4513.08</v>
          </cell>
          <cell r="G7">
            <v>0</v>
          </cell>
          <cell r="H7">
            <v>4513</v>
          </cell>
          <cell r="I7">
            <v>0</v>
          </cell>
        </row>
        <row r="8">
          <cell r="C8" t="str">
            <v>Fond du Lac</v>
          </cell>
          <cell r="D8">
            <v>129376.01000000002</v>
          </cell>
          <cell r="E8">
            <v>0</v>
          </cell>
          <cell r="F8">
            <v>129376.01000000002</v>
          </cell>
          <cell r="G8">
            <v>0</v>
          </cell>
          <cell r="H8">
            <v>129376</v>
          </cell>
          <cell r="I8">
            <v>0</v>
          </cell>
        </row>
        <row r="9">
          <cell r="C9" t="str">
            <v>Franklin</v>
          </cell>
          <cell r="D9">
            <v>436693</v>
          </cell>
          <cell r="E9">
            <v>0</v>
          </cell>
          <cell r="F9">
            <v>436693</v>
          </cell>
          <cell r="G9">
            <v>0</v>
          </cell>
          <cell r="H9">
            <v>436693</v>
          </cell>
          <cell r="I9">
            <v>0</v>
          </cell>
        </row>
        <row r="10">
          <cell r="C10" t="str">
            <v>Green Bay</v>
          </cell>
          <cell r="D10">
            <v>112255.37999999996</v>
          </cell>
          <cell r="E10">
            <v>0</v>
          </cell>
          <cell r="F10">
            <v>112255.37999999996</v>
          </cell>
          <cell r="G10">
            <v>0</v>
          </cell>
          <cell r="H10">
            <v>112255</v>
          </cell>
          <cell r="I10">
            <v>0</v>
          </cell>
        </row>
        <row r="11">
          <cell r="C11" t="str">
            <v>Janesville</v>
          </cell>
          <cell r="D11">
            <v>339622.21250000002</v>
          </cell>
          <cell r="E11">
            <v>35378.000500000002</v>
          </cell>
          <cell r="F11">
            <v>375000.21300000005</v>
          </cell>
          <cell r="G11">
            <v>35202.7765</v>
          </cell>
          <cell r="H11">
            <v>339622</v>
          </cell>
          <cell r="I11">
            <v>35378</v>
          </cell>
        </row>
        <row r="12">
          <cell r="C12" t="str">
            <v>Jefferson</v>
          </cell>
          <cell r="D12">
            <v>5363.48</v>
          </cell>
          <cell r="E12">
            <v>0</v>
          </cell>
          <cell r="F12">
            <v>5363.48</v>
          </cell>
          <cell r="G12">
            <v>0</v>
          </cell>
          <cell r="H12">
            <v>5363</v>
          </cell>
          <cell r="I12">
            <v>0</v>
          </cell>
        </row>
        <row r="13">
          <cell r="C13" t="str">
            <v>Kenosha</v>
          </cell>
          <cell r="D13">
            <v>191853.44</v>
          </cell>
          <cell r="E13">
            <v>0</v>
          </cell>
          <cell r="F13">
            <v>191853.44</v>
          </cell>
          <cell r="G13">
            <v>0</v>
          </cell>
          <cell r="H13">
            <v>191853</v>
          </cell>
          <cell r="I13">
            <v>0</v>
          </cell>
        </row>
        <row r="14">
          <cell r="C14" t="str">
            <v>La Crosse</v>
          </cell>
          <cell r="D14">
            <v>303679.93449999997</v>
          </cell>
          <cell r="E14">
            <v>29325.539999999994</v>
          </cell>
          <cell r="F14">
            <v>333005.47449999995</v>
          </cell>
          <cell r="G14">
            <v>26039.11</v>
          </cell>
          <cell r="H14">
            <v>303680</v>
          </cell>
          <cell r="I14">
            <v>29326</v>
          </cell>
        </row>
        <row r="15">
          <cell r="C15" t="str">
            <v>La Farge</v>
          </cell>
          <cell r="D15">
            <v>0</v>
          </cell>
          <cell r="E15">
            <v>85655.54</v>
          </cell>
          <cell r="F15">
            <v>85655.54</v>
          </cell>
          <cell r="G15">
            <v>85655.54</v>
          </cell>
          <cell r="H15">
            <v>0</v>
          </cell>
          <cell r="I15">
            <v>85656</v>
          </cell>
        </row>
        <row r="16">
          <cell r="C16" t="str">
            <v>Madison</v>
          </cell>
          <cell r="D16">
            <v>364307.73999999993</v>
          </cell>
          <cell r="E16">
            <v>0</v>
          </cell>
          <cell r="F16">
            <v>364307.73999999993</v>
          </cell>
          <cell r="G16">
            <v>0</v>
          </cell>
          <cell r="H16">
            <v>364308</v>
          </cell>
          <cell r="I16">
            <v>0</v>
          </cell>
        </row>
        <row r="17">
          <cell r="C17" t="str">
            <v>Manitowoc</v>
          </cell>
          <cell r="D17">
            <v>31178.760000000002</v>
          </cell>
          <cell r="E17">
            <v>0</v>
          </cell>
          <cell r="F17">
            <v>31178.760000000002</v>
          </cell>
          <cell r="G17">
            <v>0</v>
          </cell>
          <cell r="H17">
            <v>31179</v>
          </cell>
          <cell r="I17">
            <v>0</v>
          </cell>
        </row>
        <row r="18">
          <cell r="C18" t="str">
            <v>Menomonie Area</v>
          </cell>
          <cell r="D18">
            <v>16999.800000000003</v>
          </cell>
          <cell r="E18">
            <v>0</v>
          </cell>
          <cell r="F18">
            <v>16999.800000000003</v>
          </cell>
          <cell r="G18">
            <v>0</v>
          </cell>
          <cell r="H18">
            <v>17000</v>
          </cell>
          <cell r="I18">
            <v>0</v>
          </cell>
        </row>
        <row r="19">
          <cell r="C19" t="str">
            <v>Milwaukee</v>
          </cell>
          <cell r="D19">
            <v>243763.05</v>
          </cell>
          <cell r="E19">
            <v>0</v>
          </cell>
          <cell r="F19">
            <v>243763.05</v>
          </cell>
          <cell r="G19">
            <v>0</v>
          </cell>
          <cell r="H19">
            <v>243763</v>
          </cell>
          <cell r="I19">
            <v>0</v>
          </cell>
        </row>
        <row r="20">
          <cell r="C20" t="str">
            <v>Neenah</v>
          </cell>
          <cell r="D20">
            <v>4687.2000000000007</v>
          </cell>
          <cell r="E20">
            <v>63419.540000000008</v>
          </cell>
          <cell r="F20">
            <v>68106.740000000005</v>
          </cell>
          <cell r="G20">
            <v>63419.540000000008</v>
          </cell>
          <cell r="H20">
            <v>4687</v>
          </cell>
          <cell r="I20">
            <v>63420</v>
          </cell>
        </row>
        <row r="21">
          <cell r="C21" t="str">
            <v>Norris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C22" t="str">
            <v>Oconto</v>
          </cell>
          <cell r="D22">
            <v>27548.5</v>
          </cell>
          <cell r="E22">
            <v>0</v>
          </cell>
          <cell r="F22">
            <v>27548.5</v>
          </cell>
          <cell r="G22">
            <v>0</v>
          </cell>
          <cell r="H22">
            <v>27549</v>
          </cell>
          <cell r="I22">
            <v>0</v>
          </cell>
        </row>
        <row r="23">
          <cell r="C23" t="str">
            <v>Oshkosh</v>
          </cell>
          <cell r="D23">
            <v>13934.368999999999</v>
          </cell>
          <cell r="E23">
            <v>2042.027</v>
          </cell>
          <cell r="F23">
            <v>15976.395999999999</v>
          </cell>
          <cell r="G23">
            <v>1638.048</v>
          </cell>
          <cell r="H23">
            <v>13934</v>
          </cell>
          <cell r="I23">
            <v>2042</v>
          </cell>
        </row>
        <row r="24">
          <cell r="C24" t="str">
            <v>Platteville</v>
          </cell>
          <cell r="D24">
            <v>31667.349999999995</v>
          </cell>
          <cell r="E24">
            <v>0</v>
          </cell>
          <cell r="F24">
            <v>31667.349999999995</v>
          </cell>
          <cell r="G24">
            <v>0</v>
          </cell>
          <cell r="H24">
            <v>31667</v>
          </cell>
          <cell r="I24">
            <v>0</v>
          </cell>
        </row>
        <row r="25">
          <cell r="C25" t="str">
            <v>Port Washington-Saukville</v>
          </cell>
          <cell r="D25">
            <v>12233.09</v>
          </cell>
          <cell r="E25">
            <v>0</v>
          </cell>
          <cell r="F25">
            <v>12233.09</v>
          </cell>
          <cell r="G25">
            <v>0</v>
          </cell>
          <cell r="H25">
            <v>12233</v>
          </cell>
          <cell r="I25">
            <v>0</v>
          </cell>
        </row>
        <row r="26">
          <cell r="C26" t="str">
            <v>Racine</v>
          </cell>
          <cell r="D26">
            <v>131307.54530000003</v>
          </cell>
          <cell r="E26">
            <v>226599.11469999998</v>
          </cell>
          <cell r="F26">
            <v>357906.66000000003</v>
          </cell>
          <cell r="G26">
            <v>215431.59</v>
          </cell>
          <cell r="H26">
            <v>131308</v>
          </cell>
          <cell r="I26">
            <v>226599</v>
          </cell>
        </row>
        <row r="27">
          <cell r="C27" t="str">
            <v>Sheboygan</v>
          </cell>
          <cell r="D27">
            <v>75383.790000000008</v>
          </cell>
          <cell r="E27">
            <v>0</v>
          </cell>
          <cell r="F27">
            <v>75383.790000000008</v>
          </cell>
          <cell r="G27">
            <v>0</v>
          </cell>
          <cell r="H27">
            <v>75384</v>
          </cell>
          <cell r="I27">
            <v>0</v>
          </cell>
        </row>
        <row r="28">
          <cell r="C28" t="str">
            <v>Sparta</v>
          </cell>
          <cell r="D28">
            <v>206109.49999999985</v>
          </cell>
          <cell r="E28">
            <v>0</v>
          </cell>
          <cell r="F28">
            <v>206109.49999999985</v>
          </cell>
          <cell r="G28">
            <v>0</v>
          </cell>
          <cell r="H28">
            <v>206110</v>
          </cell>
          <cell r="I28">
            <v>0</v>
          </cell>
        </row>
        <row r="29">
          <cell r="C29" t="str">
            <v>Stevens Point</v>
          </cell>
          <cell r="D29">
            <v>100534.85</v>
          </cell>
          <cell r="E29">
            <v>0</v>
          </cell>
          <cell r="F29">
            <v>100534.85</v>
          </cell>
          <cell r="G29">
            <v>0</v>
          </cell>
          <cell r="H29">
            <v>100535</v>
          </cell>
          <cell r="I29">
            <v>0</v>
          </cell>
        </row>
        <row r="30">
          <cell r="C30" t="str">
            <v>Tomah</v>
          </cell>
          <cell r="D30">
            <v>19131</v>
          </cell>
          <cell r="E30">
            <v>16464</v>
          </cell>
          <cell r="F30">
            <v>35595</v>
          </cell>
          <cell r="G30">
            <v>16464</v>
          </cell>
          <cell r="H30">
            <v>19131</v>
          </cell>
          <cell r="I30">
            <v>16464</v>
          </cell>
        </row>
        <row r="31">
          <cell r="C31" t="str">
            <v>Watertown</v>
          </cell>
          <cell r="D31">
            <v>22507.600000000002</v>
          </cell>
          <cell r="E31">
            <v>0</v>
          </cell>
          <cell r="F31">
            <v>22507.600000000002</v>
          </cell>
          <cell r="G31">
            <v>22507.600000000002</v>
          </cell>
          <cell r="H31">
            <v>22508</v>
          </cell>
          <cell r="I31">
            <v>0</v>
          </cell>
        </row>
        <row r="32">
          <cell r="C32" t="str">
            <v>Waukesha</v>
          </cell>
          <cell r="D32">
            <v>428578.48</v>
          </cell>
          <cell r="E32">
            <v>22186.51</v>
          </cell>
          <cell r="F32">
            <v>450764.99</v>
          </cell>
          <cell r="G32">
            <v>15319.11</v>
          </cell>
          <cell r="H32">
            <v>428578</v>
          </cell>
          <cell r="I32">
            <v>22187</v>
          </cell>
        </row>
        <row r="33">
          <cell r="C33" t="str">
            <v>Waupaca</v>
          </cell>
          <cell r="D33">
            <v>0</v>
          </cell>
          <cell r="E33">
            <v>1075.3500000000001</v>
          </cell>
          <cell r="F33">
            <v>1075.3500000000001</v>
          </cell>
          <cell r="G33">
            <v>595.50000000000011</v>
          </cell>
          <cell r="H33">
            <v>0</v>
          </cell>
          <cell r="I33">
            <v>1075</v>
          </cell>
        </row>
        <row r="34">
          <cell r="C34" t="str">
            <v>Wausau</v>
          </cell>
          <cell r="D34">
            <v>221618.30000000002</v>
          </cell>
          <cell r="E34">
            <v>0</v>
          </cell>
          <cell r="F34">
            <v>221618.30000000002</v>
          </cell>
          <cell r="G34">
            <v>0</v>
          </cell>
          <cell r="H34">
            <v>221618</v>
          </cell>
          <cell r="I34">
            <v>0</v>
          </cell>
        </row>
        <row r="35">
          <cell r="C35" t="str">
            <v>Wauwatosa</v>
          </cell>
          <cell r="D35">
            <v>2730659.7396030445</v>
          </cell>
          <cell r="E35">
            <v>469350.18349999998</v>
          </cell>
          <cell r="F35">
            <v>3200009.9231030443</v>
          </cell>
          <cell r="G35">
            <v>295543.56897185167</v>
          </cell>
          <cell r="H35">
            <v>2730660</v>
          </cell>
          <cell r="I35">
            <v>469350</v>
          </cell>
        </row>
        <row r="36">
          <cell r="C36" t="str">
            <v>West Bend</v>
          </cell>
          <cell r="D36">
            <v>191069.23000000004</v>
          </cell>
          <cell r="E36">
            <v>0</v>
          </cell>
          <cell r="F36">
            <v>191069.23000000004</v>
          </cell>
          <cell r="G36">
            <v>0</v>
          </cell>
          <cell r="H36">
            <v>191069</v>
          </cell>
          <cell r="I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>
      <selection activeCell="A43" sqref="A43"/>
    </sheetView>
  </sheetViews>
  <sheetFormatPr defaultRowHeight="15"/>
  <cols>
    <col min="1" max="1" width="28.7109375" bestFit="1" customWidth="1"/>
    <col min="2" max="2" width="5.5703125" bestFit="1" customWidth="1"/>
    <col min="3" max="5" width="11.5703125" bestFit="1" customWidth="1"/>
  </cols>
  <sheetData>
    <row r="1" spans="1:5">
      <c r="A1" s="11" t="s">
        <v>68</v>
      </c>
    </row>
    <row r="2" spans="1:5">
      <c r="A2" s="11" t="s">
        <v>74</v>
      </c>
    </row>
    <row r="3" spans="1:5">
      <c r="A3" s="11"/>
    </row>
    <row r="4" spans="1:5">
      <c r="A4" s="10" t="s">
        <v>0</v>
      </c>
      <c r="B4" s="10" t="s">
        <v>31</v>
      </c>
      <c r="C4" s="10" t="s">
        <v>29</v>
      </c>
      <c r="D4" s="10" t="s">
        <v>30</v>
      </c>
      <c r="E4" s="10" t="s">
        <v>32</v>
      </c>
    </row>
    <row r="5" spans="1:5">
      <c r="A5" t="s">
        <v>1</v>
      </c>
      <c r="B5" s="2" t="s">
        <v>33</v>
      </c>
      <c r="C5" s="1">
        <f>VLOOKUP($A5,[1]Payments!$C$4:$I$36,6,FALSE)</f>
        <v>95944</v>
      </c>
      <c r="D5" s="1">
        <f>VLOOKUP($A5,[1]Payments!$C$4:$I$36,7,FALSE)</f>
        <v>0</v>
      </c>
      <c r="E5" s="1">
        <f>SUM(C5:D5)</f>
        <v>95944</v>
      </c>
    </row>
    <row r="6" spans="1:5">
      <c r="A6" t="s">
        <v>2</v>
      </c>
      <c r="B6" s="2" t="s">
        <v>34</v>
      </c>
      <c r="C6" s="1">
        <f>VLOOKUP($A6,[1]Payments!$C$4:$I$36,6,FALSE)</f>
        <v>1497</v>
      </c>
      <c r="D6" s="1">
        <f>VLOOKUP($A6,[1]Payments!$C$4:$I$36,7,FALSE)</f>
        <v>12959</v>
      </c>
      <c r="E6" s="1">
        <f t="shared" ref="E6:E36" si="0">SUM(C6:D6)</f>
        <v>14456</v>
      </c>
    </row>
    <row r="7" spans="1:5">
      <c r="A7" t="s">
        <v>3</v>
      </c>
      <c r="B7" s="2" t="s">
        <v>35</v>
      </c>
      <c r="C7" s="1">
        <f>VLOOKUP($A7,[1]Payments!$C$4:$I$36,6,FALSE)</f>
        <v>143828</v>
      </c>
      <c r="D7" s="1">
        <f>VLOOKUP($A7,[1]Payments!$C$4:$I$36,7,FALSE)</f>
        <v>0</v>
      </c>
      <c r="E7" s="1">
        <f t="shared" si="0"/>
        <v>143828</v>
      </c>
    </row>
    <row r="8" spans="1:5">
      <c r="A8" t="s">
        <v>69</v>
      </c>
      <c r="B8" s="2" t="s">
        <v>73</v>
      </c>
      <c r="C8" s="1">
        <f>VLOOKUP($A8,[1]Payments!$C$4:$I$36,6,FALSE)</f>
        <v>4513</v>
      </c>
      <c r="D8" s="1">
        <f>VLOOKUP($A8,[1]Payments!$C$4:$I$36,7,FALSE)</f>
        <v>0</v>
      </c>
      <c r="E8" s="1">
        <f t="shared" si="0"/>
        <v>4513</v>
      </c>
    </row>
    <row r="9" spans="1:5">
      <c r="A9" t="s">
        <v>70</v>
      </c>
      <c r="B9" s="2" t="s">
        <v>36</v>
      </c>
      <c r="C9" s="1">
        <f>VLOOKUP($A9,[1]Payments!$C$4:$I$36,6,FALSE)</f>
        <v>129376</v>
      </c>
      <c r="D9" s="1">
        <f>VLOOKUP($A9,[1]Payments!$C$4:$I$36,7,FALSE)</f>
        <v>0</v>
      </c>
      <c r="E9" s="1">
        <f t="shared" si="0"/>
        <v>129376</v>
      </c>
    </row>
    <row r="10" spans="1:5">
      <c r="A10" t="s">
        <v>4</v>
      </c>
      <c r="B10" s="2" t="s">
        <v>37</v>
      </c>
      <c r="C10" s="1">
        <f>VLOOKUP($A10,[1]Payments!$C$4:$I$36,6,FALSE)</f>
        <v>436693</v>
      </c>
      <c r="D10" s="1">
        <f>VLOOKUP($A10,[1]Payments!$C$4:$I$36,7,FALSE)</f>
        <v>0</v>
      </c>
      <c r="E10" s="1">
        <f t="shared" si="0"/>
        <v>436693</v>
      </c>
    </row>
    <row r="11" spans="1:5">
      <c r="A11" t="s">
        <v>5</v>
      </c>
      <c r="B11" s="2" t="s">
        <v>38</v>
      </c>
      <c r="C11" s="1">
        <f>VLOOKUP($A11,[1]Payments!$C$4:$I$36,6,FALSE)</f>
        <v>112255</v>
      </c>
      <c r="D11" s="1">
        <f>VLOOKUP($A11,[1]Payments!$C$4:$I$36,7,FALSE)</f>
        <v>0</v>
      </c>
      <c r="E11" s="1">
        <f t="shared" si="0"/>
        <v>112255</v>
      </c>
    </row>
    <row r="12" spans="1:5">
      <c r="A12" t="s">
        <v>6</v>
      </c>
      <c r="B12" s="2" t="s">
        <v>39</v>
      </c>
      <c r="C12" s="1">
        <f>VLOOKUP($A12,[1]Payments!$C$4:$I$36,6,FALSE)</f>
        <v>339622</v>
      </c>
      <c r="D12" s="1">
        <f>VLOOKUP($A12,[1]Payments!$C$4:$I$36,7,FALSE)</f>
        <v>35378</v>
      </c>
      <c r="E12" s="1">
        <f t="shared" si="0"/>
        <v>375000</v>
      </c>
    </row>
    <row r="13" spans="1:5">
      <c r="A13" t="s">
        <v>7</v>
      </c>
      <c r="B13" s="2" t="s">
        <v>40</v>
      </c>
      <c r="C13" s="1">
        <f>VLOOKUP($A13,[1]Payments!$C$4:$I$36,6,FALSE)</f>
        <v>5363</v>
      </c>
      <c r="D13" s="1">
        <f>VLOOKUP($A13,[1]Payments!$C$4:$I$36,7,FALSE)</f>
        <v>0</v>
      </c>
      <c r="E13" s="1">
        <f t="shared" si="0"/>
        <v>5363</v>
      </c>
    </row>
    <row r="14" spans="1:5">
      <c r="A14" t="s">
        <v>8</v>
      </c>
      <c r="B14" s="2" t="s">
        <v>41</v>
      </c>
      <c r="C14" s="1">
        <f>VLOOKUP($A14,[1]Payments!$C$4:$I$36,6,FALSE)</f>
        <v>191853</v>
      </c>
      <c r="D14" s="1">
        <f>VLOOKUP($A14,[1]Payments!$C$4:$I$36,7,FALSE)</f>
        <v>0</v>
      </c>
      <c r="E14" s="1">
        <f t="shared" si="0"/>
        <v>191853</v>
      </c>
    </row>
    <row r="15" spans="1:5">
      <c r="A15" t="s">
        <v>9</v>
      </c>
      <c r="B15" s="2" t="s">
        <v>42</v>
      </c>
      <c r="C15" s="1">
        <f>VLOOKUP($A15,[1]Payments!$C$4:$I$36,6,FALSE)</f>
        <v>303680</v>
      </c>
      <c r="D15" s="1">
        <f>VLOOKUP($A15,[1]Payments!$C$4:$I$36,7,FALSE)</f>
        <v>29326</v>
      </c>
      <c r="E15" s="1">
        <f t="shared" si="0"/>
        <v>333006</v>
      </c>
    </row>
    <row r="16" spans="1:5">
      <c r="A16" t="s">
        <v>71</v>
      </c>
      <c r="B16" s="2" t="s">
        <v>43</v>
      </c>
      <c r="C16" s="1">
        <f>VLOOKUP($A16,[1]Payments!$C$4:$I$36,6,FALSE)</f>
        <v>0</v>
      </c>
      <c r="D16" s="1">
        <f>VLOOKUP($A16,[1]Payments!$C$4:$I$36,7,FALSE)</f>
        <v>85656</v>
      </c>
      <c r="E16" s="1">
        <f t="shared" si="0"/>
        <v>85656</v>
      </c>
    </row>
    <row r="17" spans="1:5">
      <c r="A17" t="s">
        <v>10</v>
      </c>
      <c r="B17" s="2" t="s">
        <v>44</v>
      </c>
      <c r="C17" s="1">
        <f>VLOOKUP($A17,[1]Payments!$C$4:$I$36,6,FALSE)</f>
        <v>364308</v>
      </c>
      <c r="D17" s="1">
        <f>VLOOKUP($A17,[1]Payments!$C$4:$I$36,7,FALSE)</f>
        <v>0</v>
      </c>
      <c r="E17" s="1">
        <f t="shared" si="0"/>
        <v>364308</v>
      </c>
    </row>
    <row r="18" spans="1:5">
      <c r="A18" t="s">
        <v>11</v>
      </c>
      <c r="B18" s="2" t="s">
        <v>45</v>
      </c>
      <c r="C18" s="1">
        <f>VLOOKUP($A18,[1]Payments!$C$4:$I$36,6,FALSE)</f>
        <v>31179</v>
      </c>
      <c r="D18" s="1">
        <f>VLOOKUP($A18,[1]Payments!$C$4:$I$36,7,FALSE)</f>
        <v>0</v>
      </c>
      <c r="E18" s="1">
        <f t="shared" si="0"/>
        <v>31179</v>
      </c>
    </row>
    <row r="19" spans="1:5">
      <c r="A19" t="s">
        <v>12</v>
      </c>
      <c r="B19" s="2" t="s">
        <v>46</v>
      </c>
      <c r="C19" s="1">
        <f>VLOOKUP($A19,[1]Payments!$C$4:$I$36,6,FALSE)</f>
        <v>17000</v>
      </c>
      <c r="D19" s="1">
        <f>VLOOKUP($A19,[1]Payments!$C$4:$I$36,7,FALSE)</f>
        <v>0</v>
      </c>
      <c r="E19" s="1">
        <f t="shared" si="0"/>
        <v>17000</v>
      </c>
    </row>
    <row r="20" spans="1:5">
      <c r="A20" t="s">
        <v>13</v>
      </c>
      <c r="B20" s="2" t="s">
        <v>47</v>
      </c>
      <c r="C20" s="1">
        <f>VLOOKUP($A20,[1]Payments!$C$4:$I$36,6,FALSE)</f>
        <v>243763</v>
      </c>
      <c r="D20" s="1">
        <f>VLOOKUP($A20,[1]Payments!$C$4:$I$36,7,FALSE)</f>
        <v>0</v>
      </c>
      <c r="E20" s="1">
        <f t="shared" si="0"/>
        <v>243763</v>
      </c>
    </row>
    <row r="21" spans="1:5">
      <c r="A21" t="s">
        <v>14</v>
      </c>
      <c r="B21" s="2" t="s">
        <v>48</v>
      </c>
      <c r="C21" s="1">
        <f>VLOOKUP($A21,[1]Payments!$C$4:$I$36,6,FALSE)</f>
        <v>4687</v>
      </c>
      <c r="D21" s="1">
        <f>VLOOKUP($A21,[1]Payments!$C$4:$I$36,7,FALSE)</f>
        <v>63420</v>
      </c>
      <c r="E21" s="1">
        <f t="shared" si="0"/>
        <v>68107</v>
      </c>
    </row>
    <row r="22" spans="1:5">
      <c r="A22" t="s">
        <v>15</v>
      </c>
      <c r="B22" s="2" t="s">
        <v>49</v>
      </c>
      <c r="C22" s="1">
        <f>VLOOKUP($A22,[1]Payments!$C$4:$I$36,6,FALSE)</f>
        <v>27549</v>
      </c>
      <c r="D22" s="1">
        <f>VLOOKUP($A22,[1]Payments!$C$4:$I$36,7,FALSE)</f>
        <v>0</v>
      </c>
      <c r="E22" s="1">
        <f t="shared" si="0"/>
        <v>27549</v>
      </c>
    </row>
    <row r="23" spans="1:5">
      <c r="A23" t="s">
        <v>16</v>
      </c>
      <c r="B23" s="2" t="s">
        <v>50</v>
      </c>
      <c r="C23" s="1">
        <f>VLOOKUP($A23,[1]Payments!$C$4:$I$36,6,FALSE)</f>
        <v>13934</v>
      </c>
      <c r="D23" s="1">
        <f>VLOOKUP($A23,[1]Payments!$C$4:$I$36,7,FALSE)</f>
        <v>2042</v>
      </c>
      <c r="E23" s="1">
        <f t="shared" si="0"/>
        <v>15976</v>
      </c>
    </row>
    <row r="24" spans="1:5">
      <c r="A24" t="s">
        <v>17</v>
      </c>
      <c r="B24" s="2" t="s">
        <v>51</v>
      </c>
      <c r="C24" s="1">
        <f>VLOOKUP($A24,[1]Payments!$C$4:$I$36,6,FALSE)</f>
        <v>31667</v>
      </c>
      <c r="D24" s="1">
        <f>VLOOKUP($A24,[1]Payments!$C$4:$I$36,7,FALSE)</f>
        <v>0</v>
      </c>
      <c r="E24" s="1">
        <f t="shared" si="0"/>
        <v>31667</v>
      </c>
    </row>
    <row r="25" spans="1:5">
      <c r="A25" t="s">
        <v>18</v>
      </c>
      <c r="B25" s="2" t="s">
        <v>52</v>
      </c>
      <c r="C25" s="1">
        <f>VLOOKUP($A25,[1]Payments!$C$4:$I$36,6,FALSE)</f>
        <v>12233</v>
      </c>
      <c r="D25" s="1">
        <f>VLOOKUP($A25,[1]Payments!$C$4:$I$36,7,FALSE)</f>
        <v>0</v>
      </c>
      <c r="E25" s="1">
        <f t="shared" si="0"/>
        <v>12233</v>
      </c>
    </row>
    <row r="26" spans="1:5">
      <c r="A26" t="s">
        <v>19</v>
      </c>
      <c r="B26" s="2" t="s">
        <v>53</v>
      </c>
      <c r="C26" s="1">
        <f>VLOOKUP($A26,[1]Payments!$C$4:$I$36,6,FALSE)</f>
        <v>131308</v>
      </c>
      <c r="D26" s="1">
        <f>VLOOKUP($A26,[1]Payments!$C$4:$I$36,7,FALSE)</f>
        <v>226599</v>
      </c>
      <c r="E26" s="1">
        <f t="shared" si="0"/>
        <v>357907</v>
      </c>
    </row>
    <row r="27" spans="1:5">
      <c r="A27" t="s">
        <v>72</v>
      </c>
      <c r="B27" s="2" t="s">
        <v>54</v>
      </c>
      <c r="C27" s="1">
        <f>VLOOKUP($A27,[1]Payments!$C$4:$I$36,6,FALSE)</f>
        <v>75384</v>
      </c>
      <c r="D27" s="1">
        <f>VLOOKUP($A27,[1]Payments!$C$4:$I$36,7,FALSE)</f>
        <v>0</v>
      </c>
      <c r="E27" s="1">
        <f t="shared" si="0"/>
        <v>75384</v>
      </c>
    </row>
    <row r="28" spans="1:5">
      <c r="A28" t="s">
        <v>20</v>
      </c>
      <c r="B28" s="2" t="s">
        <v>55</v>
      </c>
      <c r="C28" s="1">
        <f>VLOOKUP($A28,[1]Payments!$C$4:$I$36,6,FALSE)</f>
        <v>206110</v>
      </c>
      <c r="D28" s="1">
        <f>VLOOKUP($A28,[1]Payments!$C$4:$I$36,7,FALSE)</f>
        <v>0</v>
      </c>
      <c r="E28" s="1">
        <f t="shared" si="0"/>
        <v>206110</v>
      </c>
    </row>
    <row r="29" spans="1:5">
      <c r="A29" t="s">
        <v>21</v>
      </c>
      <c r="B29" s="2" t="s">
        <v>56</v>
      </c>
      <c r="C29" s="1">
        <f>VLOOKUP($A29,[1]Payments!$C$4:$I$36,6,FALSE)</f>
        <v>100535</v>
      </c>
      <c r="D29" s="1">
        <f>VLOOKUP($A29,[1]Payments!$C$4:$I$36,7,FALSE)</f>
        <v>0</v>
      </c>
      <c r="E29" s="1">
        <f t="shared" si="0"/>
        <v>100535</v>
      </c>
    </row>
    <row r="30" spans="1:5">
      <c r="A30" t="s">
        <v>22</v>
      </c>
      <c r="B30" s="2" t="s">
        <v>57</v>
      </c>
      <c r="C30" s="1">
        <f>VLOOKUP($A30,[1]Payments!$C$4:$I$36,6,FALSE)</f>
        <v>19131</v>
      </c>
      <c r="D30" s="1">
        <f>VLOOKUP($A30,[1]Payments!$C$4:$I$36,7,FALSE)</f>
        <v>16464</v>
      </c>
      <c r="E30" s="1">
        <f t="shared" si="0"/>
        <v>35595</v>
      </c>
    </row>
    <row r="31" spans="1:5">
      <c r="A31" t="s">
        <v>23</v>
      </c>
      <c r="B31" s="2" t="s">
        <v>58</v>
      </c>
      <c r="C31" s="1">
        <f>VLOOKUP($A31,[1]Payments!$C$4:$I$36,6,FALSE)</f>
        <v>22508</v>
      </c>
      <c r="D31" s="1">
        <f>VLOOKUP($A31,[1]Payments!$C$4:$I$36,7,FALSE)</f>
        <v>0</v>
      </c>
      <c r="E31" s="1">
        <f t="shared" si="0"/>
        <v>22508</v>
      </c>
    </row>
    <row r="32" spans="1:5">
      <c r="A32" t="s">
        <v>24</v>
      </c>
      <c r="B32" s="2" t="s">
        <v>59</v>
      </c>
      <c r="C32" s="1">
        <f>VLOOKUP($A32,[1]Payments!$C$4:$I$36,6,FALSE)</f>
        <v>428578</v>
      </c>
      <c r="D32" s="1">
        <f>VLOOKUP($A32,[1]Payments!$C$4:$I$36,7,FALSE)</f>
        <v>22187</v>
      </c>
      <c r="E32" s="1">
        <f t="shared" si="0"/>
        <v>450765</v>
      </c>
    </row>
    <row r="33" spans="1:5">
      <c r="A33" t="s">
        <v>25</v>
      </c>
      <c r="B33" s="2" t="s">
        <v>60</v>
      </c>
      <c r="C33" s="1">
        <f>VLOOKUP($A33,[1]Payments!$C$4:$I$36,6,FALSE)</f>
        <v>0</v>
      </c>
      <c r="D33" s="1">
        <f>VLOOKUP($A33,[1]Payments!$C$4:$I$36,7,FALSE)</f>
        <v>1075</v>
      </c>
      <c r="E33" s="1">
        <f t="shared" si="0"/>
        <v>1075</v>
      </c>
    </row>
    <row r="34" spans="1:5">
      <c r="A34" t="s">
        <v>26</v>
      </c>
      <c r="B34" s="2" t="s">
        <v>61</v>
      </c>
      <c r="C34" s="1">
        <f>VLOOKUP($A34,[1]Payments!$C$4:$I$36,6,FALSE)</f>
        <v>221618</v>
      </c>
      <c r="D34" s="1">
        <f>VLOOKUP($A34,[1]Payments!$C$4:$I$36,7,FALSE)</f>
        <v>0</v>
      </c>
      <c r="E34" s="1">
        <f t="shared" si="0"/>
        <v>221618</v>
      </c>
    </row>
    <row r="35" spans="1:5">
      <c r="A35" t="s">
        <v>27</v>
      </c>
      <c r="B35" s="2" t="s">
        <v>62</v>
      </c>
      <c r="C35" s="1">
        <v>683882</v>
      </c>
      <c r="D35" s="1">
        <v>118835</v>
      </c>
      <c r="E35" s="1">
        <f t="shared" si="0"/>
        <v>802717</v>
      </c>
    </row>
    <row r="36" spans="1:5">
      <c r="A36" s="4" t="s">
        <v>28</v>
      </c>
      <c r="B36" s="5" t="s">
        <v>63</v>
      </c>
      <c r="C36" s="6">
        <f>VLOOKUP($A36,[1]Payments!$C$4:$I$36,6,FALSE)</f>
        <v>191069</v>
      </c>
      <c r="D36" s="6">
        <f>VLOOKUP($A36,[1]Payments!$C$4:$I$36,7,FALSE)</f>
        <v>0</v>
      </c>
      <c r="E36" s="6">
        <f t="shared" si="0"/>
        <v>191069</v>
      </c>
    </row>
    <row r="37" spans="1:5">
      <c r="A37" t="s">
        <v>75</v>
      </c>
      <c r="C37" s="1">
        <f>SUM(C5:C36)</f>
        <v>4591067</v>
      </c>
      <c r="D37" s="1">
        <f>SUM(D5:D36)</f>
        <v>613941</v>
      </c>
      <c r="E37" s="1">
        <f t="shared" ref="E37:E39" si="1">SUM(C37:D37)</f>
        <v>5205008</v>
      </c>
    </row>
    <row r="38" spans="1:5">
      <c r="A38" s="4" t="s">
        <v>65</v>
      </c>
      <c r="B38" s="2" t="s">
        <v>62</v>
      </c>
      <c r="C38" s="6">
        <v>2046778</v>
      </c>
      <c r="D38" s="6">
        <v>350515</v>
      </c>
      <c r="E38" s="6">
        <f t="shared" si="1"/>
        <v>2397293</v>
      </c>
    </row>
    <row r="39" spans="1:5">
      <c r="A39" s="7" t="s">
        <v>64</v>
      </c>
      <c r="B39" s="7"/>
      <c r="C39" s="8">
        <f>SUM(C37:C38)</f>
        <v>6637845</v>
      </c>
      <c r="D39" s="8">
        <f>SUM(D37:D38)</f>
        <v>964456</v>
      </c>
      <c r="E39" s="9">
        <f t="shared" si="1"/>
        <v>7602301</v>
      </c>
    </row>
    <row r="40" spans="1:5">
      <c r="A40" t="s">
        <v>66</v>
      </c>
      <c r="E40" s="1">
        <v>8242900</v>
      </c>
    </row>
    <row r="41" spans="1:5">
      <c r="A41" t="s">
        <v>76</v>
      </c>
      <c r="E41" s="1">
        <v>36987</v>
      </c>
    </row>
    <row r="42" spans="1:5">
      <c r="A42" t="s">
        <v>67</v>
      </c>
      <c r="E42" s="3">
        <f>E40-E39-E41</f>
        <v>603612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Wisconsin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P. Bush</dc:creator>
  <cp:lastModifiedBy>Daniel P. Bush</cp:lastModifiedBy>
  <dcterms:created xsi:type="dcterms:W3CDTF">2013-04-04T20:28:58Z</dcterms:created>
  <dcterms:modified xsi:type="dcterms:W3CDTF">2014-06-09T16:11:39Z</dcterms:modified>
</cp:coreProperties>
</file>