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CCDEB SUMMARY TOTALS" sheetId="1" r:id="rId1"/>
    <sheet name="2009-10 AID BY DISTRICT" sheetId="2" r:id="rId2"/>
    <sheet name="DATA" sheetId="3" state="hidden" r:id="rId3"/>
  </sheets>
  <definedNames>
    <definedName name="_xlnm.Print_Area" localSheetId="0">'CCDEB SUMMARY TOTALS'!$A$1:$H$50</definedName>
  </definedNames>
  <calcPr fullCalcOnLoad="1"/>
</workbook>
</file>

<file path=xl/sharedStrings.xml><?xml version="1.0" encoding="utf-8"?>
<sst xmlns="http://schemas.openxmlformats.org/spreadsheetml/2006/main" count="255" uniqueCount="185">
  <si>
    <t>WISCONSIN DEPARTMENT OF PUBLIC INSTRUCTION</t>
  </si>
  <si>
    <t xml:space="preserve"> </t>
  </si>
  <si>
    <t>Ashwaubenon</t>
  </si>
  <si>
    <t>G1</t>
  </si>
  <si>
    <t>PRIMARY GUARANTEED VALUE PER MEMBER</t>
  </si>
  <si>
    <t>G2</t>
  </si>
  <si>
    <t>G3</t>
  </si>
  <si>
    <t>PRIMARY REQUIRED RATE (E8 / G2)</t>
  </si>
  <si>
    <t>G4</t>
  </si>
  <si>
    <t>PRIMARY NET GUARANTEED VALUE (G2 - F1)</t>
  </si>
  <si>
    <t>G5</t>
  </si>
  <si>
    <t>PRIMARY EQUALIZATION AID (G3 * G4) (NOT LESS THAN 0)</t>
  </si>
  <si>
    <t>G6</t>
  </si>
  <si>
    <t>SECONDARY GUARANTEED VALUE PER MEMB</t>
  </si>
  <si>
    <t>G7</t>
  </si>
  <si>
    <t>G8</t>
  </si>
  <si>
    <t>SECONDARY REQUIRED RATE (E11 / G7)</t>
  </si>
  <si>
    <t>G9</t>
  </si>
  <si>
    <t>SECONDARY NET GUARANTEED VALUE (G7 - F1)</t>
  </si>
  <si>
    <t>G10</t>
  </si>
  <si>
    <t>SECONDARY EQUALIZATION AID (G8 * G9)</t>
  </si>
  <si>
    <t>G11</t>
  </si>
  <si>
    <t>TERTIARY GUARANTEED VALUE PER MEMB</t>
  </si>
  <si>
    <t>G12</t>
  </si>
  <si>
    <t>G13</t>
  </si>
  <si>
    <t>TERTIARY REQUIRED RATE (E12 / G12)</t>
  </si>
  <si>
    <t>G14</t>
  </si>
  <si>
    <t>TERTIARY NET GUARANTEED VALUE (G12 - F1)</t>
  </si>
  <si>
    <t>G15</t>
  </si>
  <si>
    <t>TERTIARY EQUALIZATION AID (G13 * G14)</t>
  </si>
  <si>
    <t>E1</t>
  </si>
  <si>
    <t>+</t>
  </si>
  <si>
    <t>DISTRICT NET COST: GEN FUND + DEBT SER (C8+D11)</t>
  </si>
  <si>
    <t>E1A</t>
  </si>
  <si>
    <t>ENHANCED COST (DISTRICT + CCDEB COST)</t>
  </si>
  <si>
    <t>=</t>
  </si>
  <si>
    <t>E2</t>
  </si>
  <si>
    <t>COSTS OF LAWSUIT AND/OR INDIGENT TRANSPORTATION</t>
  </si>
  <si>
    <t>-</t>
  </si>
  <si>
    <t>E3</t>
  </si>
  <si>
    <t>FEDERAL IMPACT AID NON-DED HOLD HARMLESS</t>
  </si>
  <si>
    <t>E4</t>
  </si>
  <si>
    <t>TOTAL ENHANCED SHARED COST FOR EQUALIZATION AID</t>
  </si>
  <si>
    <t xml:space="preserve">ENHANCED COST/ENHANCED MEMBER = </t>
  </si>
  <si>
    <t>E5</t>
  </si>
  <si>
    <t>E6</t>
  </si>
  <si>
    <t>E7</t>
  </si>
  <si>
    <t>PRIMARY CEILING (A7A * E6)</t>
  </si>
  <si>
    <t>E8</t>
  </si>
  <si>
    <t>E9</t>
  </si>
  <si>
    <t>E10</t>
  </si>
  <si>
    <t>SECONDARY CEILING (A7A * E9)</t>
  </si>
  <si>
    <t>E11</t>
  </si>
  <si>
    <t xml:space="preserve">   ((LESSER OF E5 OR E10) - E8)</t>
  </si>
  <si>
    <t>E12</t>
  </si>
  <si>
    <t xml:space="preserve">  (GREATER OF (E5 - E8 - E11) OR 0)</t>
  </si>
  <si>
    <t>PART G: 2009-10 EQUALIZATION AID  CALCULATION</t>
  </si>
  <si>
    <t>PART E: 2008-09 SHARED COST + CCDEB COST**</t>
  </si>
  <si>
    <t>A7</t>
  </si>
  <si>
    <t xml:space="preserve">DISTRICT AID MEMBERSHIP </t>
  </si>
  <si>
    <t>A7A</t>
  </si>
  <si>
    <t>PRIMARY</t>
  </si>
  <si>
    <t>SECONDARY</t>
  </si>
  <si>
    <t>TERTIARY</t>
  </si>
  <si>
    <t>PRIMARY GUARANTEED VALUATION (A7A * G1)</t>
  </si>
  <si>
    <t>PART H: 2009-10 GENERAL AID ELIGIBILITY</t>
  </si>
  <si>
    <t>H1P</t>
  </si>
  <si>
    <t>H1S</t>
  </si>
  <si>
    <t>H1T</t>
  </si>
  <si>
    <t>H2</t>
  </si>
  <si>
    <t>H2A</t>
  </si>
  <si>
    <t>H2B</t>
  </si>
  <si>
    <t>H3</t>
  </si>
  <si>
    <t>PRIMARY EQUAL AID ELIG (FROM G5)</t>
  </si>
  <si>
    <t>SECONDARY EQUAL AID ELIG (FROM G10)</t>
  </si>
  <si>
    <t>TERTIARY EQUAL AID ELIG (FROM G15)</t>
  </si>
  <si>
    <t>PRIOR YEAR AID ADJUSTMENT</t>
  </si>
  <si>
    <t>SPECIAL ADJUSTMENT AID</t>
  </si>
  <si>
    <t>GENERAL AID ELIGIBILITY (H2+H2A+H2B)</t>
  </si>
  <si>
    <t>TOTAL EQUALIZATION AID ELIG (NOT&lt;H1P)</t>
  </si>
  <si>
    <t>PART I: 2009-10 CCDEB AID</t>
  </si>
  <si>
    <t>I1</t>
  </si>
  <si>
    <t>I2</t>
  </si>
  <si>
    <t>I3</t>
  </si>
  <si>
    <t>RATIO OF GEN AID TO ENHANCED COST (H3/E1A)</t>
  </si>
  <si>
    <t>CCDEB AID ELIGIBILITY (I1 * CCDEB COST) ROUNDED</t>
  </si>
  <si>
    <t>CODE</t>
  </si>
  <si>
    <t>NAME</t>
  </si>
  <si>
    <t>ccdeb_name</t>
  </si>
  <si>
    <t>PRIGVM</t>
  </si>
  <si>
    <t>SECGVM</t>
  </si>
  <si>
    <t>TERGVM</t>
  </si>
  <si>
    <t>CEILING</t>
  </si>
  <si>
    <t>SCEILING</t>
  </si>
  <si>
    <t>chcmem1</t>
  </si>
  <si>
    <t>chccst1</t>
  </si>
  <si>
    <t>PLREDIND</t>
  </si>
  <si>
    <t>TIFOUT</t>
  </si>
  <si>
    <t>TIFMEMB</t>
  </si>
  <si>
    <t>TOTADJ</t>
  </si>
  <si>
    <t>HOHARM</t>
  </si>
  <si>
    <t>h3</t>
  </si>
  <si>
    <t>i1</t>
  </si>
  <si>
    <t>i3</t>
  </si>
  <si>
    <t>BROWN COUNTY CCDEB</t>
  </si>
  <si>
    <t>Big Foot UHS</t>
  </si>
  <si>
    <t>WALWORTH COUNTY CCDEB</t>
  </si>
  <si>
    <t>Brillion</t>
  </si>
  <si>
    <t>CALUMET COUNTY CCDEB</t>
  </si>
  <si>
    <t>Chilton</t>
  </si>
  <si>
    <t>Delavan-Darien</t>
  </si>
  <si>
    <t>Denmark</t>
  </si>
  <si>
    <t>Depere</t>
  </si>
  <si>
    <t>East Troy Community</t>
  </si>
  <si>
    <t>Elkhorn Area</t>
  </si>
  <si>
    <t>Fontana J8</t>
  </si>
  <si>
    <t>Genoa City J2</t>
  </si>
  <si>
    <t>Hilbert</t>
  </si>
  <si>
    <t>Howard-Suamico</t>
  </si>
  <si>
    <t>Kaukauna Area</t>
  </si>
  <si>
    <t>Kimberly Area</t>
  </si>
  <si>
    <t>Lake Geneva J1</t>
  </si>
  <si>
    <t>Lake Geneva-Genoa UHS</t>
  </si>
  <si>
    <t>Linn J6</t>
  </si>
  <si>
    <t>New Holstein</t>
  </si>
  <si>
    <t>Pulaski Community</t>
  </si>
  <si>
    <t>Reedsville</t>
  </si>
  <si>
    <t>Sharon J11</t>
  </si>
  <si>
    <t>Stockbridge</t>
  </si>
  <si>
    <t>Walworth J1</t>
  </si>
  <si>
    <t>West Depere</t>
  </si>
  <si>
    <t>Whitewater</t>
  </si>
  <si>
    <t>Williams Bay</t>
  </si>
  <si>
    <t>Wrightstown Community</t>
  </si>
  <si>
    <t>Use arrow at right to select district.</t>
  </si>
  <si>
    <t>h2</t>
  </si>
  <si>
    <t>chcrate</t>
  </si>
  <si>
    <t>CCDEB AID APPROPRIATION PRORATION***</t>
  </si>
  <si>
    <t>SECONDARY GUARANTEED VALUATION (A7A * G6)</t>
  </si>
  <si>
    <t>TERTIARY GUARANTEED VALUATION (A7A * G11)</t>
  </si>
  <si>
    <t>ccdeb_tot_cost</t>
  </si>
  <si>
    <t>ccdeb_tot_kids</t>
  </si>
  <si>
    <t>chcmem2</t>
  </si>
  <si>
    <t>TOTAL CCDEB MEMBERSHIP:</t>
  </si>
  <si>
    <t>INPUT DATA FOR:</t>
  </si>
  <si>
    <t>PART F: 2008 SCH AID (MAY 09 CERT) + COMP VAL</t>
  </si>
  <si>
    <t>TOTAL CCDEB NET COST:</t>
  </si>
  <si>
    <t>CCDEB AVG/COST MEMBER:</t>
  </si>
  <si>
    <t>DISTRICT SHARED COST:</t>
  </si>
  <si>
    <t>DISTRICT AID MEMBERSHIP:</t>
  </si>
  <si>
    <t xml:space="preserve">DISTRICT SOLELY-ENROL MEMBS IN CCDEB: </t>
  </si>
  <si>
    <t>DISTRICT JOINTLY-ENROL MEMBS IN CCDEB:</t>
  </si>
  <si>
    <t>FINAL AID RUN GUARANTEES</t>
  </si>
  <si>
    <t>FINAL AID RUN COST CEILINGS</t>
  </si>
  <si>
    <t xml:space="preserve">VALUE PER ENHANCED MEMBERS = </t>
  </si>
  <si>
    <t>I4</t>
  </si>
  <si>
    <t>CCDEB PRORATED AID</t>
  </si>
  <si>
    <t>*** AID IS PRORATED BECAUSE THE STATE APPROPRIATION IS NOT ENOUGH TO FUND THE CCDEB AID ELIGIBILITY.</t>
  </si>
  <si>
    <t>PART A: 2008-09 MEMBERSHIP + CCDEB MEMBERSHIP*</t>
  </si>
  <si>
    <t>CCDEB CALC ENHANCED MEMBS (DISTRICT+SOLELY)</t>
  </si>
  <si>
    <t>PRIMARY COST CEILING PER ENH MEMBER</t>
  </si>
  <si>
    <t>PRIMARY ENH SHARED COST (LESSER OF E5 OR E7)</t>
  </si>
  <si>
    <t>SECONDARY COST CEILING PER ENH MEMB</t>
  </si>
  <si>
    <t>SECONDARY ENH SHARED COST</t>
  </si>
  <si>
    <t>TERTIARY ENH SHARED COST</t>
  </si>
  <si>
    <t>CCDEB COST (CCDEB AVG COST * SOLE+JOINT MEMBS)</t>
  </si>
  <si>
    <t>* SOLELY ENROLLED MEMBS IN CCDEB AS REPORTED ON THE 08-09 PI-1561.</t>
  </si>
  <si>
    <t>SOLELY ENROLLED MEMBS IN CCDEB</t>
  </si>
  <si>
    <t xml:space="preserve">DISTRICT EQUALIZED VALUE = </t>
  </si>
  <si>
    <t>** NET COST OF SOLELY AND JOINTLY ENROLLED MEMBS IN CCDEB, AS REPORTED IN THE 08-09 CCDEB ANNUALS.</t>
  </si>
  <si>
    <t>Geneva J4</t>
  </si>
  <si>
    <t>2009-10 CCDEB AID FINAL COMPUTATION</t>
  </si>
  <si>
    <t>May, 2010</t>
  </si>
  <si>
    <t>AID ELIGIBILITY</t>
  </si>
  <si>
    <t>DePere</t>
  </si>
  <si>
    <t>PRORATED AID*</t>
  </si>
  <si>
    <t>2009-10 CCDEB FINAL AID COMPUTATION*</t>
  </si>
  <si>
    <t>SUMMARY BY CCDEB</t>
  </si>
  <si>
    <t>* See individual district computations under the "2009-10 AID BY DISTRICT" tab in this workbook.</t>
  </si>
  <si>
    <t>*Final Aid Proration = .6400482668</t>
  </si>
  <si>
    <t>TOTAL</t>
  </si>
  <si>
    <t>GRAND TOTAL</t>
  </si>
  <si>
    <t>SOLELY ENROLLED</t>
  </si>
  <si>
    <t>JOINTLY ENROLLED</t>
  </si>
  <si>
    <t>NET COST FOR AID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</si>
</sst>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#,##0.000"/>
    <numFmt numFmtId="166" formatCode="#,##0.0"/>
    <numFmt numFmtId="167" formatCode="&quot;$&quot;#,##0"/>
    <numFmt numFmtId="168" formatCode="0.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double"/>
      <sz val="14"/>
      <color indexed="8"/>
      <name val="Arial"/>
      <family val="2"/>
    </font>
    <font>
      <sz val="8"/>
      <name val="MS Shell Dlg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 val="single"/>
      <sz val="14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4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3" fontId="5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NumberFormat="1" applyFon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 quotePrefix="1">
      <alignment horizontal="right"/>
    </xf>
    <xf numFmtId="0" fontId="5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vertical="top"/>
    </xf>
    <xf numFmtId="0" fontId="55" fillId="0" borderId="10" xfId="0" applyFont="1" applyBorder="1" applyAlignment="1">
      <alignment vertical="top"/>
    </xf>
    <xf numFmtId="0" fontId="54" fillId="0" borderId="11" xfId="0" applyFont="1" applyBorder="1" applyAlignment="1">
      <alignment horizontal="right" vertical="top"/>
    </xf>
    <xf numFmtId="0" fontId="54" fillId="0" borderId="11" xfId="0" applyFont="1" applyBorder="1" applyAlignment="1">
      <alignment vertical="top"/>
    </xf>
    <xf numFmtId="0" fontId="54" fillId="0" borderId="12" xfId="0" applyFont="1" applyBorder="1" applyAlignment="1">
      <alignment vertical="top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horizontal="right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 horizontal="right"/>
    </xf>
    <xf numFmtId="0" fontId="52" fillId="0" borderId="16" xfId="0" applyFont="1" applyBorder="1" applyAlignment="1">
      <alignment/>
    </xf>
    <xf numFmtId="4" fontId="52" fillId="0" borderId="14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4" fillId="0" borderId="11" xfId="0" applyFont="1" applyBorder="1" applyAlignment="1">
      <alignment horizontal="center" vertical="top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/>
    </xf>
    <xf numFmtId="3" fontId="52" fillId="0" borderId="14" xfId="0" applyNumberFormat="1" applyFont="1" applyBorder="1" applyAlignment="1">
      <alignment/>
    </xf>
    <xf numFmtId="0" fontId="52" fillId="0" borderId="15" xfId="0" applyFont="1" applyBorder="1" applyAlignment="1">
      <alignment/>
    </xf>
    <xf numFmtId="3" fontId="52" fillId="0" borderId="17" xfId="0" applyNumberFormat="1" applyFont="1" applyBorder="1" applyAlignment="1">
      <alignment/>
    </xf>
    <xf numFmtId="4" fontId="52" fillId="0" borderId="17" xfId="0" applyNumberFormat="1" applyFont="1" applyBorder="1" applyAlignment="1">
      <alignment/>
    </xf>
    <xf numFmtId="0" fontId="56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3" fontId="52" fillId="0" borderId="0" xfId="0" applyNumberFormat="1" applyFont="1" applyBorder="1" applyAlignment="1">
      <alignment horizontal="left"/>
    </xf>
    <xf numFmtId="3" fontId="52" fillId="0" borderId="0" xfId="0" applyNumberFormat="1" applyFont="1" applyBorder="1" applyAlignment="1">
      <alignment/>
    </xf>
    <xf numFmtId="167" fontId="52" fillId="0" borderId="0" xfId="0" applyNumberFormat="1" applyFont="1" applyAlignment="1">
      <alignment/>
    </xf>
    <xf numFmtId="4" fontId="52" fillId="0" borderId="0" xfId="0" applyNumberFormat="1" applyFont="1" applyBorder="1" applyAlignment="1">
      <alignment horizontal="center"/>
    </xf>
    <xf numFmtId="0" fontId="57" fillId="0" borderId="0" xfId="0" applyFont="1" applyAlignment="1" quotePrefix="1">
      <alignment horizontal="right"/>
    </xf>
    <xf numFmtId="0" fontId="54" fillId="0" borderId="0" xfId="0" applyFont="1" applyBorder="1" applyAlignment="1" quotePrefix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7" fontId="60" fillId="0" borderId="0" xfId="0" applyNumberFormat="1" applyFont="1" applyAlignment="1">
      <alignment/>
    </xf>
    <xf numFmtId="167" fontId="61" fillId="0" borderId="0" xfId="0" applyNumberFormat="1" applyFont="1" applyBorder="1" applyAlignment="1">
      <alignment/>
    </xf>
    <xf numFmtId="0" fontId="62" fillId="0" borderId="0" xfId="0" applyFont="1" applyAlignment="1">
      <alignment horizontal="right"/>
    </xf>
    <xf numFmtId="167" fontId="61" fillId="0" borderId="0" xfId="0" applyNumberFormat="1" applyFont="1" applyAlignment="1">
      <alignment/>
    </xf>
    <xf numFmtId="0" fontId="63" fillId="0" borderId="0" xfId="0" applyFont="1" applyAlignment="1">
      <alignment horizontal="right"/>
    </xf>
    <xf numFmtId="167" fontId="60" fillId="0" borderId="0" xfId="0" applyNumberFormat="1" applyFont="1" applyBorder="1" applyAlignment="1">
      <alignment/>
    </xf>
    <xf numFmtId="0" fontId="57" fillId="0" borderId="18" xfId="0" applyFont="1" applyBorder="1" applyAlignment="1">
      <alignment horizontal="right"/>
    </xf>
    <xf numFmtId="167" fontId="63" fillId="0" borderId="18" xfId="0" applyNumberFormat="1" applyFont="1" applyBorder="1" applyAlignment="1">
      <alignment/>
    </xf>
    <xf numFmtId="0" fontId="57" fillId="0" borderId="0" xfId="0" applyFont="1" applyAlignment="1" quotePrefix="1">
      <alignment horizontal="right"/>
    </xf>
    <xf numFmtId="168" fontId="52" fillId="0" borderId="0" xfId="0" applyNumberFormat="1" applyFont="1" applyAlignment="1">
      <alignment/>
    </xf>
    <xf numFmtId="0" fontId="64" fillId="0" borderId="0" xfId="0" applyFont="1" applyAlignment="1">
      <alignment horizontal="right"/>
    </xf>
    <xf numFmtId="167" fontId="64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5" fillId="0" borderId="15" xfId="0" applyFont="1" applyBorder="1" applyAlignment="1">
      <alignment horizontal="center" vertical="top"/>
    </xf>
    <xf numFmtId="0" fontId="55" fillId="0" borderId="16" xfId="0" applyFont="1" applyBorder="1" applyAlignment="1">
      <alignment horizontal="center" vertical="top"/>
    </xf>
    <xf numFmtId="0" fontId="55" fillId="0" borderId="17" xfId="0" applyFont="1" applyBorder="1" applyAlignment="1">
      <alignment horizontal="center" vertical="top"/>
    </xf>
    <xf numFmtId="0" fontId="52" fillId="0" borderId="0" xfId="0" applyFont="1" applyAlignment="1">
      <alignment horizontal="right"/>
    </xf>
    <xf numFmtId="3" fontId="60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3" fontId="61" fillId="0" borderId="0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1" fontId="60" fillId="0" borderId="0" xfId="0" applyNumberFormat="1" applyFont="1" applyAlignment="1">
      <alignment/>
    </xf>
    <xf numFmtId="1" fontId="61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167" fontId="64" fillId="0" borderId="18" xfId="0" applyNumberFormat="1" applyFont="1" applyBorder="1" applyAlignment="1">
      <alignment/>
    </xf>
    <xf numFmtId="3" fontId="6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48.8515625" style="1" customWidth="1"/>
    <col min="2" max="4" width="22.00390625" style="1" customWidth="1"/>
    <col min="5" max="5" width="18.28125" style="1" customWidth="1"/>
    <col min="6" max="6" width="2.57421875" style="1" customWidth="1"/>
    <col min="7" max="7" width="18.421875" style="1" customWidth="1"/>
    <col min="8" max="16384" width="9.140625" style="1" customWidth="1"/>
  </cols>
  <sheetData>
    <row r="1" spans="1:16" ht="16.5">
      <c r="A1" s="73" t="s">
        <v>0</v>
      </c>
      <c r="B1" s="73"/>
      <c r="C1" s="73"/>
      <c r="D1" s="73"/>
      <c r="E1" s="73"/>
      <c r="F1" s="73"/>
      <c r="G1" s="73"/>
      <c r="H1" s="73"/>
      <c r="I1" s="17"/>
      <c r="J1" s="17"/>
      <c r="K1" s="17"/>
      <c r="L1" s="17"/>
      <c r="M1" s="17"/>
      <c r="N1" s="17"/>
      <c r="O1" s="17"/>
      <c r="P1" s="17"/>
    </row>
    <row r="2" spans="1:16" ht="16.5">
      <c r="A2" s="73" t="s">
        <v>176</v>
      </c>
      <c r="B2" s="73"/>
      <c r="C2" s="73"/>
      <c r="D2" s="73"/>
      <c r="E2" s="73"/>
      <c r="F2" s="73"/>
      <c r="G2" s="73"/>
      <c r="H2" s="73"/>
      <c r="I2" s="17"/>
      <c r="J2" s="17"/>
      <c r="K2" s="17"/>
      <c r="L2" s="17"/>
      <c r="M2" s="17"/>
      <c r="N2" s="17"/>
      <c r="O2" s="17"/>
      <c r="P2" s="17"/>
    </row>
    <row r="3" spans="1:16" ht="16.5">
      <c r="A3" s="73" t="s">
        <v>177</v>
      </c>
      <c r="B3" s="73"/>
      <c r="C3" s="73"/>
      <c r="D3" s="73"/>
      <c r="E3" s="73"/>
      <c r="F3" s="73"/>
      <c r="G3" s="73"/>
      <c r="H3" s="73"/>
      <c r="I3" s="17"/>
      <c r="J3" s="17"/>
      <c r="K3" s="17"/>
      <c r="L3" s="17"/>
      <c r="M3" s="17"/>
      <c r="N3" s="17"/>
      <c r="O3" s="17"/>
      <c r="P3" s="17"/>
    </row>
    <row r="4" ht="15">
      <c r="H4" s="69" t="s">
        <v>172</v>
      </c>
    </row>
    <row r="5" spans="9:10" ht="15.75" thickBot="1">
      <c r="I5" s="56"/>
      <c r="J5" s="56"/>
    </row>
    <row r="6" spans="2:16" ht="15.75" thickBot="1">
      <c r="B6" s="90" t="s">
        <v>182</v>
      </c>
      <c r="C6" s="90" t="s">
        <v>183</v>
      </c>
      <c r="D6" s="90" t="s">
        <v>184</v>
      </c>
      <c r="E6" s="63" t="s">
        <v>173</v>
      </c>
      <c r="F6" s="63"/>
      <c r="G6" s="67" t="s">
        <v>175</v>
      </c>
      <c r="O6" s="56"/>
      <c r="P6" s="56"/>
    </row>
    <row r="7" spans="1:4" ht="18">
      <c r="A7" s="59" t="str">
        <f>DATA!C3</f>
        <v>BROWN COUNTY CCDEB</v>
      </c>
      <c r="B7" s="59"/>
      <c r="C7" s="59"/>
      <c r="D7" s="59"/>
    </row>
    <row r="8" spans="1:7" s="60" customFormat="1" ht="15">
      <c r="A8" s="60" t="str">
        <f>DATA!B3</f>
        <v>Ashwaubenon</v>
      </c>
      <c r="B8" s="83">
        <f>DATA!J3</f>
        <v>30</v>
      </c>
      <c r="C8" s="83">
        <f>DATA!AZ3</f>
        <v>0</v>
      </c>
      <c r="D8" s="61">
        <f>DATA!M3</f>
        <v>490433.05</v>
      </c>
      <c r="E8" s="61">
        <f>DATA!AU3</f>
        <v>221306</v>
      </c>
      <c r="F8" s="61"/>
      <c r="G8" s="61">
        <f>DATA!AV3</f>
        <v>141647</v>
      </c>
    </row>
    <row r="9" spans="1:11" s="60" customFormat="1" ht="15">
      <c r="A9" s="60" t="str">
        <f>DATA!B8</f>
        <v>Denmark</v>
      </c>
      <c r="B9" s="83">
        <f>DATA!J8</f>
        <v>12</v>
      </c>
      <c r="C9" s="83">
        <f>DATA!AZ8</f>
        <v>10</v>
      </c>
      <c r="D9" s="61">
        <f>DATA!M8</f>
        <v>359650.91</v>
      </c>
      <c r="E9" s="61">
        <f>DATA!AU8</f>
        <v>239702</v>
      </c>
      <c r="F9" s="61"/>
      <c r="G9" s="61">
        <f>DATA!AV8</f>
        <v>153421</v>
      </c>
      <c r="J9" s="60" t="s">
        <v>1</v>
      </c>
      <c r="K9" s="60" t="s">
        <v>1</v>
      </c>
    </row>
    <row r="10" spans="1:7" s="60" customFormat="1" ht="15">
      <c r="A10" s="60" t="s">
        <v>174</v>
      </c>
      <c r="B10" s="83">
        <f>DATA!J9</f>
        <v>54</v>
      </c>
      <c r="C10" s="83">
        <f>DATA!AZ9</f>
        <v>39</v>
      </c>
      <c r="D10" s="61">
        <f>DATA!M9</f>
        <v>1520342.47</v>
      </c>
      <c r="E10" s="61">
        <f>DATA!AU9</f>
        <v>855672</v>
      </c>
      <c r="F10" s="61"/>
      <c r="G10" s="61">
        <f>DATA!AV9</f>
        <v>547671</v>
      </c>
    </row>
    <row r="11" spans="1:7" s="60" customFormat="1" ht="15">
      <c r="A11" s="60" t="str">
        <f>DATA!B16</f>
        <v>Howard-Suamico</v>
      </c>
      <c r="B11" s="83">
        <f>DATA!J16</f>
        <v>21</v>
      </c>
      <c r="C11" s="83">
        <f>DATA!AZ16</f>
        <v>0</v>
      </c>
      <c r="D11" s="61">
        <f>DATA!M16</f>
        <v>343303.14</v>
      </c>
      <c r="E11" s="61">
        <f>DATA!AU16</f>
        <v>230914</v>
      </c>
      <c r="F11" s="61"/>
      <c r="G11" s="61">
        <f>DATA!AV16</f>
        <v>147796</v>
      </c>
    </row>
    <row r="12" spans="1:7" s="60" customFormat="1" ht="15">
      <c r="A12" s="60" t="str">
        <f>DATA!B23</f>
        <v>Pulaski Community</v>
      </c>
      <c r="B12" s="83">
        <f>DATA!J23</f>
        <v>3</v>
      </c>
      <c r="C12" s="83">
        <f>DATA!AZ23</f>
        <v>0</v>
      </c>
      <c r="D12" s="61">
        <f>DATA!M23</f>
        <v>49043.31</v>
      </c>
      <c r="E12" s="61">
        <f>DATA!AU23</f>
        <v>32080</v>
      </c>
      <c r="F12" s="61"/>
      <c r="G12" s="61">
        <f>DATA!AV23</f>
        <v>20533</v>
      </c>
    </row>
    <row r="13" spans="1:7" s="60" customFormat="1" ht="15">
      <c r="A13" s="60" t="str">
        <f>DATA!B28</f>
        <v>West Depere</v>
      </c>
      <c r="B13" s="83">
        <f>DATA!J28</f>
        <v>36</v>
      </c>
      <c r="C13" s="83">
        <f>DATA!AZ28</f>
        <v>18</v>
      </c>
      <c r="D13" s="61">
        <f>DATA!M28</f>
        <v>882779.5</v>
      </c>
      <c r="E13" s="61">
        <f>DATA!AU28</f>
        <v>431606</v>
      </c>
      <c r="F13" s="61"/>
      <c r="G13" s="61">
        <f>DATA!AV28</f>
        <v>276249</v>
      </c>
    </row>
    <row r="14" spans="1:7" s="60" customFormat="1" ht="15.75" thickBot="1">
      <c r="A14" s="60" t="str">
        <f>DATA!B31</f>
        <v>Wrightstown Community</v>
      </c>
      <c r="B14" s="86">
        <f>DATA!J31</f>
        <v>11</v>
      </c>
      <c r="C14" s="86">
        <f>DATA!AZ31</f>
        <v>10</v>
      </c>
      <c r="D14" s="62">
        <f>DATA!M31</f>
        <v>343303.14</v>
      </c>
      <c r="E14" s="62">
        <f>DATA!AU31</f>
        <v>222798</v>
      </c>
      <c r="F14" s="62"/>
      <c r="G14" s="62">
        <f>DATA!AV31</f>
        <v>142601</v>
      </c>
    </row>
    <row r="15" spans="2:8" s="60" customFormat="1" ht="16.5" thickBot="1">
      <c r="B15" s="83">
        <f>SUM(B8:B14)</f>
        <v>167</v>
      </c>
      <c r="C15" s="83">
        <f>SUM(C8:C14)</f>
        <v>77</v>
      </c>
      <c r="D15" s="61">
        <f>SUM(D8:D14)</f>
        <v>3988855.52</v>
      </c>
      <c r="E15" s="61">
        <f>SUM(E8:E14)</f>
        <v>2234078</v>
      </c>
      <c r="F15" s="61"/>
      <c r="G15" s="68">
        <f>SUM(G8:G14)</f>
        <v>1429918</v>
      </c>
      <c r="H15" s="65" t="s">
        <v>180</v>
      </c>
    </row>
    <row r="16" spans="2:7" s="60" customFormat="1" ht="15">
      <c r="B16" s="83"/>
      <c r="C16" s="83"/>
      <c r="D16" s="83"/>
      <c r="E16" s="61"/>
      <c r="F16" s="61"/>
      <c r="G16" s="66"/>
    </row>
    <row r="17" spans="1:7" ht="18">
      <c r="A17" s="59" t="str">
        <f>DATA!C5</f>
        <v>CALUMET COUNTY CCDEB</v>
      </c>
      <c r="B17" s="84"/>
      <c r="C17" s="84"/>
      <c r="D17" s="84"/>
      <c r="G17" s="48"/>
    </row>
    <row r="18" spans="1:7" s="60" customFormat="1" ht="15">
      <c r="A18" s="60" t="str">
        <f>DATA!B5</f>
        <v>Brillion</v>
      </c>
      <c r="B18" s="83">
        <f>DATA!J5</f>
        <v>4</v>
      </c>
      <c r="C18" s="88">
        <f>DATA!AZ5</f>
        <v>8</v>
      </c>
      <c r="D18" s="61">
        <f>DATA!M5</f>
        <v>222548.42</v>
      </c>
      <c r="E18" s="61">
        <f>DATA!AU5</f>
        <v>156964</v>
      </c>
      <c r="F18" s="61"/>
      <c r="G18" s="66">
        <f>DATA!AV5</f>
        <v>100465</v>
      </c>
    </row>
    <row r="19" spans="1:7" s="60" customFormat="1" ht="15">
      <c r="A19" s="60" t="str">
        <f>DATA!B6</f>
        <v>Chilton</v>
      </c>
      <c r="B19" s="83">
        <f>DATA!J6</f>
        <v>3</v>
      </c>
      <c r="C19" s="88">
        <f>DATA!AZ6</f>
        <v>20</v>
      </c>
      <c r="D19" s="61">
        <f>DATA!M6</f>
        <v>426551.14</v>
      </c>
      <c r="E19" s="61">
        <f>DATA!AU6</f>
        <v>261993</v>
      </c>
      <c r="F19" s="61"/>
      <c r="G19" s="66">
        <f>DATA!AV6</f>
        <v>167688</v>
      </c>
    </row>
    <row r="20" spans="1:7" s="60" customFormat="1" ht="15">
      <c r="A20" s="60" t="str">
        <f>DATA!B15</f>
        <v>Hilbert</v>
      </c>
      <c r="B20" s="83">
        <f>DATA!J15</f>
        <v>4</v>
      </c>
      <c r="C20" s="88">
        <f>DATA!AZ15</f>
        <v>1</v>
      </c>
      <c r="D20" s="61">
        <f>DATA!M15</f>
        <v>92728.51</v>
      </c>
      <c r="E20" s="61">
        <f>DATA!AU15</f>
        <v>61265</v>
      </c>
      <c r="F20" s="61"/>
      <c r="G20" s="66">
        <f>DATA!AV15</f>
        <v>39213</v>
      </c>
    </row>
    <row r="21" spans="1:7" s="60" customFormat="1" ht="15">
      <c r="A21" s="60" t="str">
        <f>DATA!B17</f>
        <v>Kaukauna Area</v>
      </c>
      <c r="B21" s="83">
        <f>DATA!J17</f>
        <v>2</v>
      </c>
      <c r="C21" s="88">
        <f>DATA!AZ17</f>
        <v>0</v>
      </c>
      <c r="D21" s="61">
        <f>DATA!M17</f>
        <v>37091.4</v>
      </c>
      <c r="E21" s="61">
        <f>DATA!AU17</f>
        <v>24535</v>
      </c>
      <c r="F21" s="61"/>
      <c r="G21" s="66">
        <f>DATA!AV17</f>
        <v>15704</v>
      </c>
    </row>
    <row r="22" spans="1:7" s="60" customFormat="1" ht="15">
      <c r="A22" s="60" t="str">
        <f>DATA!B18</f>
        <v>Kimberly Area</v>
      </c>
      <c r="B22" s="83">
        <f>DATA!J18</f>
        <v>1</v>
      </c>
      <c r="C22" s="88">
        <f>DATA!AZ18</f>
        <v>0</v>
      </c>
      <c r="D22" s="61">
        <f>DATA!M18</f>
        <v>18545.7</v>
      </c>
      <c r="E22" s="61">
        <f>DATA!AU18</f>
        <v>12582</v>
      </c>
      <c r="F22" s="61"/>
      <c r="G22" s="66">
        <f>DATA!AV18</f>
        <v>8053</v>
      </c>
    </row>
    <row r="23" spans="1:7" s="60" customFormat="1" ht="15">
      <c r="A23" s="60" t="str">
        <f>DATA!B22</f>
        <v>New Holstein</v>
      </c>
      <c r="B23" s="83">
        <f>DATA!J22</f>
        <v>3</v>
      </c>
      <c r="C23" s="88">
        <f>DATA!AZ22</f>
        <v>17</v>
      </c>
      <c r="D23" s="61">
        <f>DATA!M22</f>
        <v>370914.04</v>
      </c>
      <c r="E23" s="61">
        <f>DATA!AU22</f>
        <v>195351</v>
      </c>
      <c r="F23" s="61"/>
      <c r="G23" s="66">
        <f>DATA!AV22</f>
        <v>125034</v>
      </c>
    </row>
    <row r="24" spans="1:7" s="60" customFormat="1" ht="15">
      <c r="A24" s="60" t="str">
        <f>DATA!B24</f>
        <v>Reedsville</v>
      </c>
      <c r="B24" s="83">
        <f>DATA!J24</f>
        <v>1</v>
      </c>
      <c r="C24" s="88">
        <f>DATA!AZ24</f>
        <v>0</v>
      </c>
      <c r="D24" s="61">
        <f>DATA!M24</f>
        <v>18545.7</v>
      </c>
      <c r="E24" s="61">
        <f>DATA!AU24</f>
        <v>11361</v>
      </c>
      <c r="F24" s="61"/>
      <c r="G24" s="66">
        <f>DATA!AV24</f>
        <v>7272</v>
      </c>
    </row>
    <row r="25" spans="1:7" s="60" customFormat="1" ht="15.75" thickBot="1">
      <c r="A25" s="60" t="str">
        <f>DATA!B26</f>
        <v>Stockbridge</v>
      </c>
      <c r="B25" s="87">
        <f>DATA!J26</f>
        <v>4</v>
      </c>
      <c r="C25" s="89">
        <f>DATA!AZ26</f>
        <v>0</v>
      </c>
      <c r="D25" s="64">
        <f>DATA!M26</f>
        <v>74182.81</v>
      </c>
      <c r="E25" s="64">
        <f>DATA!AU26</f>
        <v>19963</v>
      </c>
      <c r="F25" s="64"/>
      <c r="G25" s="62">
        <f>DATA!AV26</f>
        <v>12777</v>
      </c>
    </row>
    <row r="26" spans="2:8" s="60" customFormat="1" ht="16.5" thickBot="1">
      <c r="B26" s="83">
        <f>SUM(B18:B25)</f>
        <v>22</v>
      </c>
      <c r="C26" s="88">
        <f>SUM(C18:C25)</f>
        <v>46</v>
      </c>
      <c r="D26" s="61">
        <f>SUM(D18:D25)</f>
        <v>1261107.72</v>
      </c>
      <c r="E26" s="61">
        <f>SUM(E18:E25)</f>
        <v>744014</v>
      </c>
      <c r="F26" s="61"/>
      <c r="G26" s="68">
        <f>SUM(G18:G25)</f>
        <v>476206</v>
      </c>
      <c r="H26" s="65" t="s">
        <v>180</v>
      </c>
    </row>
    <row r="27" spans="2:4" ht="14.25">
      <c r="B27" s="85"/>
      <c r="C27" s="85"/>
      <c r="D27" s="85"/>
    </row>
    <row r="28" spans="1:4" ht="18">
      <c r="A28" s="59" t="str">
        <f>DATA!C4</f>
        <v>WALWORTH COUNTY CCDEB</v>
      </c>
      <c r="B28" s="84"/>
      <c r="C28" s="84"/>
      <c r="D28" s="84"/>
    </row>
    <row r="29" spans="1:7" s="60" customFormat="1" ht="15">
      <c r="A29" s="60" t="str">
        <f>DATA!B4</f>
        <v>Big Foot UHS</v>
      </c>
      <c r="B29" s="88">
        <f>DATA!$J4</f>
        <v>21</v>
      </c>
      <c r="C29" s="88">
        <f>DATA!$AZ4</f>
        <v>7</v>
      </c>
      <c r="D29" s="61">
        <f>DATA!$M4</f>
        <v>593579.36</v>
      </c>
      <c r="E29" s="61">
        <f>DATA!$AU4</f>
        <v>11890</v>
      </c>
      <c r="F29" s="61"/>
      <c r="G29" s="61">
        <f>DATA!$AV4</f>
        <v>7610</v>
      </c>
    </row>
    <row r="30" spans="1:7" s="60" customFormat="1" ht="15">
      <c r="A30" s="60" t="str">
        <f>DATA!B7</f>
        <v>Delavan-Darien</v>
      </c>
      <c r="B30" s="88">
        <f>DATA!$J7</f>
        <v>45</v>
      </c>
      <c r="C30" s="88">
        <f>DATA!$AZ7</f>
        <v>38</v>
      </c>
      <c r="D30" s="61">
        <f>DATA!$M7</f>
        <v>1759538.83</v>
      </c>
      <c r="E30" s="61">
        <f>DATA!$AU7</f>
        <v>632653</v>
      </c>
      <c r="F30" s="61"/>
      <c r="G30" s="61">
        <f>DATA!$AV7</f>
        <v>404928</v>
      </c>
    </row>
    <row r="31" spans="1:7" s="60" customFormat="1" ht="15">
      <c r="A31" s="60" t="str">
        <f>DATA!B10</f>
        <v>East Troy Community</v>
      </c>
      <c r="B31" s="88">
        <f>DATA!$J10</f>
        <v>13</v>
      </c>
      <c r="C31" s="88">
        <f>DATA!$AZ10</f>
        <v>24</v>
      </c>
      <c r="D31" s="61">
        <f>DATA!$M10</f>
        <v>784372.73</v>
      </c>
      <c r="E31" s="61">
        <f>DATA!$AU10</f>
        <v>179486</v>
      </c>
      <c r="F31" s="61"/>
      <c r="G31" s="61">
        <f>DATA!$AV10</f>
        <v>114880</v>
      </c>
    </row>
    <row r="32" spans="1:7" s="60" customFormat="1" ht="15">
      <c r="A32" s="60" t="str">
        <f>DATA!B11</f>
        <v>Elkhorn Area</v>
      </c>
      <c r="B32" s="88">
        <f>DATA!$J11</f>
        <v>52</v>
      </c>
      <c r="C32" s="88">
        <f>DATA!$AZ11</f>
        <v>24</v>
      </c>
      <c r="D32" s="61">
        <f>DATA!$M11</f>
        <v>1611143.99</v>
      </c>
      <c r="E32" s="61">
        <f>DATA!$AU11</f>
        <v>754513</v>
      </c>
      <c r="F32" s="61"/>
      <c r="G32" s="61">
        <f>DATA!$AV11</f>
        <v>482925</v>
      </c>
    </row>
    <row r="33" spans="1:7" s="60" customFormat="1" ht="15">
      <c r="A33" s="60" t="str">
        <f>DATA!B12</f>
        <v>Fontana J8</v>
      </c>
      <c r="B33" s="88">
        <f>DATA!$J12</f>
        <v>1</v>
      </c>
      <c r="C33" s="88">
        <f>DATA!$AZ12</f>
        <v>0</v>
      </c>
      <c r="D33" s="61">
        <f>DATA!$M12</f>
        <v>21199.26</v>
      </c>
      <c r="E33" s="61">
        <f>DATA!$AU12</f>
        <v>130</v>
      </c>
      <c r="F33" s="61"/>
      <c r="G33" s="61">
        <f>DATA!$AV12</f>
        <v>83</v>
      </c>
    </row>
    <row r="34" spans="1:7" s="60" customFormat="1" ht="15">
      <c r="A34" s="60" t="str">
        <f>DATA!B13</f>
        <v>Geneva J4</v>
      </c>
      <c r="B34" s="88">
        <f>DATA!$J13</f>
        <v>1</v>
      </c>
      <c r="C34" s="88">
        <f>DATA!$AZ13</f>
        <v>0</v>
      </c>
      <c r="D34" s="61">
        <f>DATA!$M13</f>
        <v>21199.26</v>
      </c>
      <c r="E34" s="61">
        <f>DATA!$AU13</f>
        <v>105</v>
      </c>
      <c r="F34" s="61"/>
      <c r="G34" s="61">
        <f>DATA!$AV13</f>
        <v>67</v>
      </c>
    </row>
    <row r="35" spans="1:7" s="60" customFormat="1" ht="15">
      <c r="A35" s="60" t="str">
        <f>DATA!B14</f>
        <v>Genoa City J2</v>
      </c>
      <c r="B35" s="88">
        <f>DATA!$J14</f>
        <v>6</v>
      </c>
      <c r="C35" s="88">
        <f>DATA!$AZ14</f>
        <v>4</v>
      </c>
      <c r="D35" s="61">
        <f>DATA!$M14</f>
        <v>211992.63</v>
      </c>
      <c r="E35" s="61">
        <f>DATA!$AU14</f>
        <v>147792</v>
      </c>
      <c r="F35" s="61"/>
      <c r="G35" s="61">
        <f>DATA!$AV14</f>
        <v>94594</v>
      </c>
    </row>
    <row r="36" spans="1:7" s="60" customFormat="1" ht="15">
      <c r="A36" s="60" t="str">
        <f>DATA!B19</f>
        <v>Lake Geneva J1</v>
      </c>
      <c r="B36" s="88">
        <f>DATA!$J19</f>
        <v>14</v>
      </c>
      <c r="C36" s="88">
        <f>DATA!$AZ19</f>
        <v>5</v>
      </c>
      <c r="D36" s="61">
        <f>DATA!$M19</f>
        <v>402786</v>
      </c>
      <c r="E36" s="61">
        <f>DATA!$AU19</f>
        <v>126196</v>
      </c>
      <c r="F36" s="61"/>
      <c r="G36" s="61">
        <f>DATA!$AV19</f>
        <v>80772</v>
      </c>
    </row>
    <row r="37" spans="1:7" s="60" customFormat="1" ht="15">
      <c r="A37" s="60" t="str">
        <f>DATA!B20</f>
        <v>Lake Geneva-Genoa UHS</v>
      </c>
      <c r="B37" s="88">
        <f>DATA!$J20</f>
        <v>16</v>
      </c>
      <c r="C37" s="88">
        <f>DATA!$AZ20</f>
        <v>11</v>
      </c>
      <c r="D37" s="61">
        <f>DATA!$M20</f>
        <v>572380.1</v>
      </c>
      <c r="E37" s="61">
        <f>DATA!$AU20</f>
        <v>75793</v>
      </c>
      <c r="F37" s="61"/>
      <c r="G37" s="61">
        <f>DATA!$AV20</f>
        <v>48511</v>
      </c>
    </row>
    <row r="38" spans="1:7" s="60" customFormat="1" ht="15">
      <c r="A38" s="60" t="str">
        <f>DATA!B21</f>
        <v>Linn J6</v>
      </c>
      <c r="B38" s="88">
        <f>DATA!$J21</f>
        <v>1</v>
      </c>
      <c r="C38" s="88">
        <f>DATA!$AZ21</f>
        <v>0</v>
      </c>
      <c r="D38" s="61">
        <f>DATA!$M21</f>
        <v>21199.26</v>
      </c>
      <c r="E38" s="61">
        <f>DATA!$AU21</f>
        <v>57</v>
      </c>
      <c r="F38" s="61"/>
      <c r="G38" s="61">
        <f>DATA!$AV21</f>
        <v>36</v>
      </c>
    </row>
    <row r="39" spans="1:7" s="60" customFormat="1" ht="15">
      <c r="A39" s="60" t="str">
        <f>DATA!B25</f>
        <v>Sharon J11</v>
      </c>
      <c r="B39" s="88">
        <f>DATA!$J25</f>
        <v>9</v>
      </c>
      <c r="C39" s="88">
        <f>DATA!$AZ25</f>
        <v>6</v>
      </c>
      <c r="D39" s="61">
        <f>DATA!$M25</f>
        <v>317988.94</v>
      </c>
      <c r="E39" s="61">
        <f>DATA!$AU25</f>
        <v>241026</v>
      </c>
      <c r="F39" s="61"/>
      <c r="G39" s="61">
        <f>DATA!$AV25</f>
        <v>154268</v>
      </c>
    </row>
    <row r="40" spans="1:7" s="60" customFormat="1" ht="15">
      <c r="A40" s="60" t="str">
        <f>DATA!B27</f>
        <v>Walworth J1</v>
      </c>
      <c r="B40" s="88">
        <f>DATA!$J27</f>
        <v>5</v>
      </c>
      <c r="C40" s="88">
        <f>DATA!$AZ27</f>
        <v>9</v>
      </c>
      <c r="D40" s="61">
        <f>DATA!$M27</f>
        <v>296789.68</v>
      </c>
      <c r="E40" s="61">
        <f>DATA!$AU27</f>
        <v>176184</v>
      </c>
      <c r="F40" s="61"/>
      <c r="G40" s="61">
        <f>DATA!$AV27</f>
        <v>112766</v>
      </c>
    </row>
    <row r="41" spans="1:7" s="60" customFormat="1" ht="15">
      <c r="A41" s="60" t="str">
        <f>DATA!B29</f>
        <v>Whitewater</v>
      </c>
      <c r="B41" s="88">
        <f>DATA!$J29</f>
        <v>20</v>
      </c>
      <c r="C41" s="88">
        <f>DATA!$AZ29</f>
        <v>120</v>
      </c>
      <c r="D41" s="61">
        <f>DATA!$M29</f>
        <v>2967896.82</v>
      </c>
      <c r="E41" s="61">
        <f>DATA!$AU29</f>
        <v>1027971</v>
      </c>
      <c r="F41" s="61"/>
      <c r="G41" s="61">
        <f>DATA!$AV29</f>
        <v>657951</v>
      </c>
    </row>
    <row r="42" spans="1:7" s="60" customFormat="1" ht="15.75" thickBot="1">
      <c r="A42" s="60" t="str">
        <f>DATA!B30</f>
        <v>Williams Bay</v>
      </c>
      <c r="B42" s="89">
        <f>DATA!$J30</f>
        <v>9</v>
      </c>
      <c r="C42" s="89">
        <f>DATA!$AZ30</f>
        <v>6</v>
      </c>
      <c r="D42" s="64">
        <f>DATA!$M30</f>
        <v>317988.94</v>
      </c>
      <c r="E42" s="64">
        <f>DATA!$AU30</f>
        <v>2789</v>
      </c>
      <c r="F42" s="64"/>
      <c r="G42" s="64">
        <f>DATA!$AV30</f>
        <v>1785</v>
      </c>
    </row>
    <row r="43" spans="2:8" s="60" customFormat="1" ht="16.5" thickBot="1">
      <c r="B43" s="88">
        <f>SUM(B29:B42)</f>
        <v>213</v>
      </c>
      <c r="C43" s="88">
        <f>SUM(C29:C42)</f>
        <v>254</v>
      </c>
      <c r="D43" s="61">
        <f>SUM(D29:D42)</f>
        <v>9900055.799999999</v>
      </c>
      <c r="E43" s="61">
        <f>SUM(E29:E42)</f>
        <v>3376585</v>
      </c>
      <c r="F43" s="61"/>
      <c r="G43" s="68">
        <f>SUM(G29:G42)</f>
        <v>2161176</v>
      </c>
      <c r="H43" s="65" t="s">
        <v>180</v>
      </c>
    </row>
    <row r="45" ht="15" thickBot="1"/>
    <row r="46" spans="1:7" ht="18.75" thickBot="1">
      <c r="A46" s="71" t="s">
        <v>181</v>
      </c>
      <c r="B46" s="92">
        <f>B43+B26+B15</f>
        <v>402</v>
      </c>
      <c r="C46" s="92">
        <f>C43+C26+C15</f>
        <v>377</v>
      </c>
      <c r="D46" s="72">
        <f>D43+D26+D15</f>
        <v>15150019.04</v>
      </c>
      <c r="E46" s="72">
        <f>E43+E26+E15</f>
        <v>6354677</v>
      </c>
      <c r="G46" s="91">
        <f>G43+G26+G15</f>
        <v>4067300</v>
      </c>
    </row>
    <row r="48" s="58" customFormat="1" ht="12">
      <c r="A48" s="58" t="s">
        <v>178</v>
      </c>
    </row>
    <row r="49" s="58" customFormat="1" ht="12"/>
    <row r="50" s="58" customFormat="1" ht="12">
      <c r="A50" s="58" t="s">
        <v>179</v>
      </c>
    </row>
  </sheetData>
  <sheetProtection/>
  <mergeCells count="3">
    <mergeCell ref="A1:H1"/>
    <mergeCell ref="A2:H2"/>
    <mergeCell ref="A3:H3"/>
  </mergeCells>
  <printOptions/>
  <pageMargins left="0.44" right="0.19" top="0.34" bottom="0.3" header="0.17" footer="0.17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95" zoomScaleNormal="95" zoomScalePageLayoutView="0" workbookViewId="0" topLeftCell="A1">
      <selection activeCell="P50" sqref="P50"/>
    </sheetView>
  </sheetViews>
  <sheetFormatPr defaultColWidth="9.140625" defaultRowHeight="12" customHeight="1"/>
  <cols>
    <col min="1" max="1" width="3.8515625" style="1" customWidth="1"/>
    <col min="2" max="2" width="0.9921875" style="1" customWidth="1"/>
    <col min="3" max="3" width="13.57421875" style="1" customWidth="1"/>
    <col min="4" max="4" width="9.8515625" style="7" customWidth="1"/>
    <col min="5" max="5" width="1.7109375" style="1" customWidth="1"/>
    <col min="6" max="6" width="16.8515625" style="1" customWidth="1"/>
    <col min="7" max="7" width="8.8515625" style="1" customWidth="1"/>
    <col min="8" max="8" width="11.28125" style="1" customWidth="1"/>
    <col min="9" max="9" width="1.57421875" style="1" customWidth="1"/>
    <col min="10" max="10" width="4.421875" style="6" customWidth="1"/>
    <col min="11" max="11" width="0.9921875" style="1" customWidth="1"/>
    <col min="12" max="12" width="11.00390625" style="1" customWidth="1"/>
    <col min="13" max="13" width="9.140625" style="1" customWidth="1"/>
    <col min="14" max="14" width="11.28125" style="1" customWidth="1"/>
    <col min="15" max="15" width="12.57421875" style="1" customWidth="1"/>
    <col min="16" max="16" width="12.8515625" style="1" customWidth="1"/>
    <col min="17" max="16384" width="9.140625" style="1" customWidth="1"/>
  </cols>
  <sheetData>
    <row r="1" spans="1:16" s="2" customFormat="1" ht="16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2" customFormat="1" ht="16.5">
      <c r="A2" s="73" t="s">
        <v>171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2" customFormat="1" ht="16.5">
      <c r="A3" s="73" t="str">
        <f>INDEX(DATA!B2:B31,DATA!A1)</f>
        <v>Use arrow at right to select district.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3" s="2" customFormat="1" ht="20.25" customHeight="1" thickBot="1">
      <c r="A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4:15" s="18" customFormat="1" ht="12" customHeight="1">
      <c r="D5" s="19" t="s">
        <v>144</v>
      </c>
      <c r="E5" s="20"/>
      <c r="F5" s="21"/>
      <c r="G5" s="22"/>
      <c r="K5" s="19" t="s">
        <v>144</v>
      </c>
      <c r="L5" s="36"/>
      <c r="M5" s="21"/>
      <c r="N5" s="21"/>
      <c r="O5" s="22"/>
    </row>
    <row r="6" spans="4:15" s="18" customFormat="1" ht="12" customHeight="1" thickBot="1">
      <c r="D6" s="79">
        <f>INDEX(DATA!C2:C31,DATA!A1)</f>
        <v>0</v>
      </c>
      <c r="E6" s="80"/>
      <c r="F6" s="80"/>
      <c r="G6" s="81"/>
      <c r="K6" s="79" t="str">
        <f>INDEX(DATA!B2:B31,DATA!A1)</f>
        <v>Use arrow at right to select district.</v>
      </c>
      <c r="L6" s="80"/>
      <c r="M6" s="80"/>
      <c r="N6" s="80"/>
      <c r="O6" s="81"/>
    </row>
    <row r="7" spans="4:15" s="2" customFormat="1" ht="12" customHeight="1">
      <c r="D7" s="23"/>
      <c r="E7" s="24"/>
      <c r="F7" s="25"/>
      <c r="G7" s="26"/>
      <c r="J7" s="29"/>
      <c r="K7" s="23"/>
      <c r="L7" s="37"/>
      <c r="M7" s="25"/>
      <c r="N7" s="25"/>
      <c r="O7" s="26"/>
    </row>
    <row r="8" spans="4:15" s="2" customFormat="1" ht="11.25">
      <c r="D8" s="27" t="s">
        <v>146</v>
      </c>
      <c r="E8" s="28"/>
      <c r="F8" s="29"/>
      <c r="G8" s="34">
        <f>INDEX(DATA!AX2:AX31,DATA!A1)</f>
        <v>0</v>
      </c>
      <c r="K8" s="38" t="s">
        <v>148</v>
      </c>
      <c r="L8" s="35"/>
      <c r="M8" s="35"/>
      <c r="N8" s="35"/>
      <c r="O8" s="34">
        <f>INDEX(DATA!L2:L31,DATA!A1)</f>
        <v>0</v>
      </c>
    </row>
    <row r="9" spans="4:15" s="2" customFormat="1" ht="11.25">
      <c r="D9" s="27" t="s">
        <v>143</v>
      </c>
      <c r="E9" s="28"/>
      <c r="F9" s="29"/>
      <c r="G9" s="30">
        <f>INDEX(DATA!AY2:AY31,DATA!A1)</f>
        <v>0</v>
      </c>
      <c r="K9" s="38" t="s">
        <v>149</v>
      </c>
      <c r="L9" s="29"/>
      <c r="M9" s="29"/>
      <c r="N9" s="29"/>
      <c r="O9" s="39">
        <f>INDEX(DATA!I2:I31,DATA!A1)</f>
        <v>0</v>
      </c>
    </row>
    <row r="10" spans="4:15" s="2" customFormat="1" ht="12" thickBot="1">
      <c r="D10" s="31" t="s">
        <v>147</v>
      </c>
      <c r="E10" s="32"/>
      <c r="F10" s="33"/>
      <c r="G10" s="42" t="e">
        <f>ROUND((G8/G9),2)</f>
        <v>#DIV/0!</v>
      </c>
      <c r="K10" s="38" t="s">
        <v>150</v>
      </c>
      <c r="L10" s="29"/>
      <c r="M10" s="29"/>
      <c r="N10" s="29"/>
      <c r="O10" s="39">
        <f>INDEX(DATA!J2:J31,DATA!A1)</f>
        <v>0</v>
      </c>
    </row>
    <row r="11" spans="4:15" s="2" customFormat="1" ht="12" thickBot="1">
      <c r="D11" s="14"/>
      <c r="K11" s="40" t="s">
        <v>151</v>
      </c>
      <c r="L11" s="33"/>
      <c r="M11" s="33"/>
      <c r="N11" s="33"/>
      <c r="O11" s="41">
        <f>INDEX(DATA!AZ2:AZ31,DATA!A1)</f>
        <v>0</v>
      </c>
    </row>
    <row r="12" spans="4:10" s="2" customFormat="1" ht="11.25">
      <c r="D12" s="14"/>
      <c r="J12" s="5"/>
    </row>
    <row r="13" spans="1:15" s="2" customFormat="1" ht="11.25">
      <c r="A13" s="14"/>
      <c r="D13" s="77" t="s">
        <v>152</v>
      </c>
      <c r="E13" s="77"/>
      <c r="F13" s="77"/>
      <c r="J13" s="5"/>
      <c r="L13" s="77" t="s">
        <v>153</v>
      </c>
      <c r="M13" s="77"/>
      <c r="N13" s="77"/>
      <c r="O13" s="77"/>
    </row>
    <row r="14" spans="1:14" s="2" customFormat="1" ht="11.25">
      <c r="A14" s="14"/>
      <c r="D14" s="82" t="s">
        <v>61</v>
      </c>
      <c r="E14" s="82"/>
      <c r="F14" s="4">
        <f>INDEX(DATA!D2:D35,DATA!A1)</f>
        <v>0</v>
      </c>
      <c r="J14" s="5"/>
      <c r="M14" s="14" t="s">
        <v>61</v>
      </c>
      <c r="N14" s="8">
        <f>INDEX(DATA!G2:G35,DATA!A1)</f>
        <v>0</v>
      </c>
    </row>
    <row r="15" spans="1:14" s="2" customFormat="1" ht="11.25">
      <c r="A15" s="14"/>
      <c r="D15" s="82" t="s">
        <v>62</v>
      </c>
      <c r="E15" s="82"/>
      <c r="F15" s="4">
        <f>INDEX(DATA!E2:E35,DATA!A1)</f>
        <v>0</v>
      </c>
      <c r="J15" s="5"/>
      <c r="M15" s="14" t="s">
        <v>62</v>
      </c>
      <c r="N15" s="8">
        <f>INDEX(DATA!H2:H35,DATA!A1)</f>
        <v>0</v>
      </c>
    </row>
    <row r="16" spans="1:10" s="2" customFormat="1" ht="11.25">
      <c r="A16" s="14"/>
      <c r="D16" s="82" t="s">
        <v>63</v>
      </c>
      <c r="E16" s="82"/>
      <c r="F16" s="4">
        <f>INDEX(DATA!F2:F35,DATA!A1)</f>
        <v>0</v>
      </c>
      <c r="G16" s="5"/>
      <c r="J16" s="5"/>
    </row>
    <row r="17" spans="1:10" s="2" customFormat="1" ht="12" customHeight="1">
      <c r="A17" s="14"/>
      <c r="G17" s="5"/>
      <c r="J17" s="5"/>
    </row>
    <row r="18" spans="2:18" s="29" customFormat="1" ht="12" customHeight="1">
      <c r="B18" s="43"/>
      <c r="C18" s="74" t="s">
        <v>158</v>
      </c>
      <c r="D18" s="75"/>
      <c r="E18" s="75"/>
      <c r="F18" s="75"/>
      <c r="G18" s="75"/>
      <c r="H18" s="76"/>
      <c r="L18" s="74" t="s">
        <v>56</v>
      </c>
      <c r="M18" s="75"/>
      <c r="N18" s="75"/>
      <c r="O18" s="75"/>
      <c r="P18" s="76"/>
      <c r="Q18" s="43"/>
      <c r="R18" s="43"/>
    </row>
    <row r="19" spans="2:18" s="29" customFormat="1" ht="12" customHeight="1">
      <c r="B19" s="43"/>
      <c r="C19" s="51"/>
      <c r="D19" s="51"/>
      <c r="E19" s="51"/>
      <c r="F19" s="51"/>
      <c r="G19" s="51"/>
      <c r="H19" s="51"/>
      <c r="L19" s="51"/>
      <c r="M19" s="51"/>
      <c r="N19" s="51"/>
      <c r="O19" s="51"/>
      <c r="P19" s="51"/>
      <c r="Q19" s="43"/>
      <c r="R19" s="43"/>
    </row>
    <row r="20" spans="1:16" s="29" customFormat="1" ht="12" customHeight="1">
      <c r="A20" s="28" t="s">
        <v>58</v>
      </c>
      <c r="C20" s="29" t="s">
        <v>59</v>
      </c>
      <c r="G20" s="57" t="s">
        <v>31</v>
      </c>
      <c r="H20" s="44">
        <f>INDEX(DATA!I2:I35,DATA!A1)</f>
        <v>0</v>
      </c>
      <c r="J20" s="28" t="s">
        <v>3</v>
      </c>
      <c r="K20" s="28"/>
      <c r="L20" s="29" t="s">
        <v>4</v>
      </c>
      <c r="P20" s="44">
        <f>F14</f>
        <v>0</v>
      </c>
    </row>
    <row r="21" spans="1:16" s="29" customFormat="1" ht="12" customHeight="1">
      <c r="A21" s="28"/>
      <c r="C21" s="78" t="s">
        <v>167</v>
      </c>
      <c r="D21" s="78"/>
      <c r="E21" s="78"/>
      <c r="F21" s="78"/>
      <c r="G21" s="57" t="s">
        <v>31</v>
      </c>
      <c r="H21" s="44">
        <f>INDEX(DATA!J2:J35,DATA!A1)</f>
        <v>0</v>
      </c>
      <c r="J21" s="28" t="s">
        <v>5</v>
      </c>
      <c r="K21" s="28"/>
      <c r="L21" s="29" t="s">
        <v>64</v>
      </c>
      <c r="P21" s="44">
        <f>INDEX(DATA!AB2:AB35,DATA!A1)</f>
        <v>0</v>
      </c>
    </row>
    <row r="22" spans="1:16" s="29" customFormat="1" ht="12" customHeight="1">
      <c r="A22" s="28" t="s">
        <v>60</v>
      </c>
      <c r="C22" s="29" t="s">
        <v>159</v>
      </c>
      <c r="G22" s="57" t="s">
        <v>35</v>
      </c>
      <c r="H22" s="44">
        <f>INDEX(DATA!K2:K35,DATA!A1)</f>
        <v>0</v>
      </c>
      <c r="J22" s="28" t="s">
        <v>6</v>
      </c>
      <c r="K22" s="28"/>
      <c r="L22" s="29" t="s">
        <v>7</v>
      </c>
      <c r="P22" s="45">
        <f>INDEX(DATA!AC2:AC35,DATA!A1)</f>
        <v>0</v>
      </c>
    </row>
    <row r="23" spans="1:16" s="29" customFormat="1" ht="12" customHeight="1">
      <c r="A23" s="28"/>
      <c r="G23" s="46"/>
      <c r="J23" s="28" t="s">
        <v>8</v>
      </c>
      <c r="K23" s="28"/>
      <c r="L23" s="29" t="s">
        <v>9</v>
      </c>
      <c r="P23" s="44">
        <f>INDEX(DATA!AD2:AD35,DATA!A1)</f>
        <v>0</v>
      </c>
    </row>
    <row r="24" spans="2:16" s="29" customFormat="1" ht="12" customHeight="1">
      <c r="B24" s="43"/>
      <c r="C24" s="74" t="s">
        <v>57</v>
      </c>
      <c r="D24" s="75"/>
      <c r="E24" s="75"/>
      <c r="F24" s="75"/>
      <c r="G24" s="75"/>
      <c r="H24" s="76"/>
      <c r="J24" s="28" t="s">
        <v>10</v>
      </c>
      <c r="K24" s="28"/>
      <c r="L24" s="29" t="s">
        <v>11</v>
      </c>
      <c r="P24" s="47">
        <f>INDEX(DATA!AE2:AE35,DATA!A1)</f>
        <v>0</v>
      </c>
    </row>
    <row r="25" spans="10:16" s="48" customFormat="1" ht="12" customHeight="1">
      <c r="J25" s="28" t="s">
        <v>12</v>
      </c>
      <c r="K25" s="28"/>
      <c r="L25" s="29" t="s">
        <v>13</v>
      </c>
      <c r="M25" s="29"/>
      <c r="N25" s="29"/>
      <c r="O25" s="29"/>
      <c r="P25" s="44">
        <f>F15</f>
        <v>0</v>
      </c>
    </row>
    <row r="26" spans="1:16" s="29" customFormat="1" ht="12" customHeight="1">
      <c r="A26" s="28" t="s">
        <v>30</v>
      </c>
      <c r="B26" s="28"/>
      <c r="C26" s="29" t="s">
        <v>32</v>
      </c>
      <c r="G26" s="57" t="s">
        <v>31</v>
      </c>
      <c r="H26" s="47">
        <f>INDEX(DATA!L2:L35,DATA!A1)</f>
        <v>0</v>
      </c>
      <c r="J26" s="28" t="s">
        <v>14</v>
      </c>
      <c r="K26" s="28"/>
      <c r="L26" s="29" t="s">
        <v>138</v>
      </c>
      <c r="P26" s="44">
        <f>INDEX(DATA!AG2:AG35,DATA!A1)</f>
        <v>0</v>
      </c>
    </row>
    <row r="27" spans="1:16" s="29" customFormat="1" ht="12" customHeight="1">
      <c r="A27" s="28"/>
      <c r="C27" s="78" t="s">
        <v>165</v>
      </c>
      <c r="D27" s="78"/>
      <c r="E27" s="78"/>
      <c r="F27" s="78"/>
      <c r="G27" s="78"/>
      <c r="H27" s="47">
        <f>INDEX(DATA!M2:M35,DATA!A1)</f>
        <v>0</v>
      </c>
      <c r="J27" s="28" t="s">
        <v>15</v>
      </c>
      <c r="K27" s="28"/>
      <c r="L27" s="29" t="s">
        <v>16</v>
      </c>
      <c r="P27" s="29">
        <f>INDEX(DATA!AH2:AH35,DATA!A1)</f>
        <v>0</v>
      </c>
    </row>
    <row r="28" spans="1:16" s="29" customFormat="1" ht="12" customHeight="1">
      <c r="A28" s="28" t="s">
        <v>33</v>
      </c>
      <c r="C28" s="29" t="s">
        <v>34</v>
      </c>
      <c r="G28" s="57" t="s">
        <v>35</v>
      </c>
      <c r="H28" s="47">
        <f>INDEX(DATA!K2:K35,DATA!A1)</f>
        <v>0</v>
      </c>
      <c r="J28" s="28" t="s">
        <v>17</v>
      </c>
      <c r="K28" s="28"/>
      <c r="L28" s="29" t="s">
        <v>18</v>
      </c>
      <c r="P28" s="44">
        <f>INDEX(DATA!AI2:AI35,DATA!A1)</f>
        <v>0</v>
      </c>
    </row>
    <row r="29" spans="1:16" s="29" customFormat="1" ht="12" customHeight="1">
      <c r="A29" s="28" t="s">
        <v>36</v>
      </c>
      <c r="C29" s="29" t="s">
        <v>37</v>
      </c>
      <c r="G29" s="57" t="s">
        <v>38</v>
      </c>
      <c r="H29" s="47">
        <f>INDEX(DATA!O2:O35,DATA!A1)</f>
        <v>0</v>
      </c>
      <c r="J29" s="28" t="s">
        <v>19</v>
      </c>
      <c r="K29" s="28"/>
      <c r="L29" s="29" t="s">
        <v>20</v>
      </c>
      <c r="P29" s="47">
        <f>INDEX(DATA!AJ2:AJ35,DATA!A1)</f>
        <v>0</v>
      </c>
    </row>
    <row r="30" spans="1:16" s="48" customFormat="1" ht="12" customHeight="1">
      <c r="A30" s="28" t="s">
        <v>39</v>
      </c>
      <c r="B30" s="29"/>
      <c r="C30" s="29" t="s">
        <v>40</v>
      </c>
      <c r="D30" s="29"/>
      <c r="E30" s="29"/>
      <c r="F30" s="29"/>
      <c r="G30" s="57" t="s">
        <v>38</v>
      </c>
      <c r="H30" s="47">
        <f>INDEX(DATA!P2:P35,DATA!A1)</f>
        <v>0</v>
      </c>
      <c r="J30" s="28" t="s">
        <v>21</v>
      </c>
      <c r="K30" s="28"/>
      <c r="L30" s="29" t="s">
        <v>22</v>
      </c>
      <c r="M30" s="29"/>
      <c r="N30" s="29"/>
      <c r="O30" s="29"/>
      <c r="P30" s="44">
        <f>F16</f>
        <v>0</v>
      </c>
    </row>
    <row r="31" spans="1:16" s="29" customFormat="1" ht="12" customHeight="1">
      <c r="A31" s="28" t="s">
        <v>41</v>
      </c>
      <c r="C31" s="29" t="s">
        <v>42</v>
      </c>
      <c r="G31" s="57" t="s">
        <v>35</v>
      </c>
      <c r="H31" s="47">
        <f>INDEX(DATA!N2:N35,DATA!A1)</f>
        <v>0</v>
      </c>
      <c r="J31" s="28" t="s">
        <v>23</v>
      </c>
      <c r="K31" s="28"/>
      <c r="L31" s="29" t="s">
        <v>139</v>
      </c>
      <c r="P31" s="44">
        <f>INDEX(DATA!AL2:AL31,DATA!A1)</f>
        <v>0</v>
      </c>
    </row>
    <row r="32" spans="1:16" s="29" customFormat="1" ht="12" customHeight="1">
      <c r="A32" s="28"/>
      <c r="C32" s="78" t="s">
        <v>43</v>
      </c>
      <c r="D32" s="78"/>
      <c r="E32" s="78"/>
      <c r="F32" s="78"/>
      <c r="G32" s="55" t="e">
        <f>ROUND((H31/H22),2)</f>
        <v>#DIV/0!</v>
      </c>
      <c r="H32" s="55"/>
      <c r="J32" s="28" t="s">
        <v>24</v>
      </c>
      <c r="K32" s="28"/>
      <c r="L32" s="29" t="s">
        <v>25</v>
      </c>
      <c r="P32" s="29">
        <f>INDEX(DATA!AM2:AM31,DATA!A1)</f>
        <v>0</v>
      </c>
    </row>
    <row r="33" spans="1:16" s="29" customFormat="1" ht="12" customHeight="1">
      <c r="A33" s="28" t="s">
        <v>44</v>
      </c>
      <c r="C33" s="29" t="s">
        <v>42</v>
      </c>
      <c r="G33" s="46"/>
      <c r="H33" s="47">
        <f>H31</f>
        <v>0</v>
      </c>
      <c r="J33" s="28" t="s">
        <v>26</v>
      </c>
      <c r="K33" s="28"/>
      <c r="L33" s="29" t="s">
        <v>27</v>
      </c>
      <c r="P33" s="44">
        <f>INDEX(DATA!AN2:AN31,DATA!A1)</f>
        <v>0</v>
      </c>
    </row>
    <row r="34" spans="1:16" s="29" customFormat="1" ht="12" customHeight="1">
      <c r="A34" s="28" t="s">
        <v>45</v>
      </c>
      <c r="C34" s="29" t="s">
        <v>160</v>
      </c>
      <c r="G34" s="46"/>
      <c r="H34" s="47">
        <f>N14</f>
        <v>0</v>
      </c>
      <c r="J34" s="28" t="s">
        <v>28</v>
      </c>
      <c r="K34" s="28"/>
      <c r="L34" s="29" t="s">
        <v>29</v>
      </c>
      <c r="P34" s="47">
        <f>INDEX(DATA!AO2:AO31,DATA!A1)</f>
        <v>0</v>
      </c>
    </row>
    <row r="35" spans="1:16" s="29" customFormat="1" ht="12" customHeight="1">
      <c r="A35" s="28" t="s">
        <v>46</v>
      </c>
      <c r="C35" s="29" t="s">
        <v>47</v>
      </c>
      <c r="G35" s="46"/>
      <c r="H35" s="47">
        <f>INDEX(DATA!S2:S35,DATA!A1)</f>
        <v>0</v>
      </c>
      <c r="J35" s="49"/>
      <c r="K35" s="48"/>
      <c r="L35" s="48"/>
      <c r="M35" s="48"/>
      <c r="N35" s="48"/>
      <c r="O35" s="48"/>
      <c r="P35" s="48"/>
    </row>
    <row r="36" spans="1:16" s="29" customFormat="1" ht="12" customHeight="1">
      <c r="A36" s="28" t="s">
        <v>48</v>
      </c>
      <c r="C36" s="29" t="s">
        <v>161</v>
      </c>
      <c r="G36" s="46"/>
      <c r="H36" s="47">
        <f>INDEX(DATA!T2:T35,DATA!A1)</f>
        <v>0</v>
      </c>
      <c r="J36" s="49"/>
      <c r="K36" s="48"/>
      <c r="L36" s="74" t="s">
        <v>65</v>
      </c>
      <c r="M36" s="75"/>
      <c r="N36" s="75"/>
      <c r="O36" s="75"/>
      <c r="P36" s="76"/>
    </row>
    <row r="37" spans="1:8" s="29" customFormat="1" ht="12" customHeight="1">
      <c r="A37" s="28" t="s">
        <v>49</v>
      </c>
      <c r="C37" s="29" t="s">
        <v>162</v>
      </c>
      <c r="G37" s="46"/>
      <c r="H37" s="47">
        <f>N15</f>
        <v>0</v>
      </c>
    </row>
    <row r="38" spans="1:16" s="29" customFormat="1" ht="12" customHeight="1">
      <c r="A38" s="28" t="s">
        <v>50</v>
      </c>
      <c r="C38" s="29" t="s">
        <v>51</v>
      </c>
      <c r="G38" s="29" t="s">
        <v>1</v>
      </c>
      <c r="H38" s="47">
        <f>INDEX(DATA!V2:V35,DATA!A1)</f>
        <v>0</v>
      </c>
      <c r="J38" s="28" t="s">
        <v>66</v>
      </c>
      <c r="K38" s="28"/>
      <c r="L38" s="29" t="s">
        <v>73</v>
      </c>
      <c r="N38" s="48"/>
      <c r="O38" s="48"/>
      <c r="P38" s="47">
        <f>INDEX(DATA!AE2:AE31,DATA!A1)</f>
        <v>0</v>
      </c>
    </row>
    <row r="39" spans="1:16" s="29" customFormat="1" ht="12" customHeight="1">
      <c r="A39" s="28" t="s">
        <v>52</v>
      </c>
      <c r="C39" s="29" t="s">
        <v>163</v>
      </c>
      <c r="G39" s="46"/>
      <c r="H39" s="47">
        <f>INDEX(DATA!W2:W35,DATA!A1)</f>
        <v>0</v>
      </c>
      <c r="J39" s="28" t="s">
        <v>67</v>
      </c>
      <c r="K39" s="28"/>
      <c r="L39" s="29" t="s">
        <v>74</v>
      </c>
      <c r="N39" s="48"/>
      <c r="O39" s="48"/>
      <c r="P39" s="47">
        <f>INDEX(DATA!AJ2:AJ31,DATA!A1)</f>
        <v>0</v>
      </c>
    </row>
    <row r="40" spans="1:16" s="29" customFormat="1" ht="12" customHeight="1">
      <c r="A40" s="28"/>
      <c r="C40" s="29" t="s">
        <v>53</v>
      </c>
      <c r="G40" s="46"/>
      <c r="H40" s="47"/>
      <c r="J40" s="28" t="s">
        <v>68</v>
      </c>
      <c r="K40" s="28"/>
      <c r="L40" s="29" t="s">
        <v>75</v>
      </c>
      <c r="N40" s="48"/>
      <c r="O40" s="48"/>
      <c r="P40" s="47">
        <f>INDEX(DATA!AO2:AO31,DATA!A1)</f>
        <v>0</v>
      </c>
    </row>
    <row r="41" spans="1:16" s="29" customFormat="1" ht="12" customHeight="1">
      <c r="A41" s="28" t="s">
        <v>54</v>
      </c>
      <c r="C41" s="29" t="s">
        <v>164</v>
      </c>
      <c r="G41" s="46"/>
      <c r="H41" s="47">
        <f>INDEX(DATA!X2:X35,DATA!A1)</f>
        <v>0</v>
      </c>
      <c r="J41" s="28" t="s">
        <v>69</v>
      </c>
      <c r="K41" s="28"/>
      <c r="L41" s="29" t="s">
        <v>79</v>
      </c>
      <c r="N41" s="48"/>
      <c r="O41" s="48"/>
      <c r="P41" s="47">
        <f>INDEX(DATA!AP2:AP31,DATA!A1)</f>
        <v>0</v>
      </c>
    </row>
    <row r="42" spans="1:16" s="29" customFormat="1" ht="12" customHeight="1">
      <c r="A42" s="28"/>
      <c r="C42" s="29" t="s">
        <v>55</v>
      </c>
      <c r="G42" s="46"/>
      <c r="H42" s="47"/>
      <c r="J42" s="28" t="s">
        <v>70</v>
      </c>
      <c r="K42" s="28"/>
      <c r="L42" s="29" t="s">
        <v>76</v>
      </c>
      <c r="N42" s="48"/>
      <c r="O42" s="48"/>
      <c r="P42" s="47">
        <f>INDEX(DATA!AQ2:AQ31,DATA!A1)</f>
        <v>0</v>
      </c>
    </row>
    <row r="43" spans="1:16" s="29" customFormat="1" ht="12" customHeight="1">
      <c r="A43" s="28"/>
      <c r="G43" s="46"/>
      <c r="J43" s="28" t="s">
        <v>71</v>
      </c>
      <c r="K43" s="28"/>
      <c r="L43" s="29" t="s">
        <v>77</v>
      </c>
      <c r="N43" s="48"/>
      <c r="O43" s="48"/>
      <c r="P43" s="47">
        <f>INDEX(DATA!AR2:AR31,DATA!A1)</f>
        <v>0</v>
      </c>
    </row>
    <row r="44" spans="2:16" s="29" customFormat="1" ht="12" customHeight="1">
      <c r="B44" s="43"/>
      <c r="C44" s="74" t="s">
        <v>145</v>
      </c>
      <c r="D44" s="75"/>
      <c r="E44" s="75"/>
      <c r="F44" s="75"/>
      <c r="G44" s="75"/>
      <c r="H44" s="76"/>
      <c r="J44" s="28" t="s">
        <v>72</v>
      </c>
      <c r="K44" s="28"/>
      <c r="L44" s="29" t="s">
        <v>78</v>
      </c>
      <c r="N44" s="48"/>
      <c r="O44" s="48"/>
      <c r="P44" s="47">
        <f>INDEX(DATA!AS2:AS31,DATA!A1)</f>
        <v>0</v>
      </c>
    </row>
    <row r="45" spans="2:16" s="29" customFormat="1" ht="12" customHeight="1">
      <c r="B45" s="43"/>
      <c r="C45" s="51"/>
      <c r="D45" s="51"/>
      <c r="E45" s="51"/>
      <c r="F45" s="51"/>
      <c r="G45" s="51"/>
      <c r="H45" s="51"/>
      <c r="J45" s="28"/>
      <c r="K45" s="28"/>
      <c r="N45" s="48"/>
      <c r="O45" s="48"/>
      <c r="P45" s="47"/>
    </row>
    <row r="46" spans="1:16" s="29" customFormat="1" ht="12" customHeight="1">
      <c r="A46" s="28"/>
      <c r="B46" s="50"/>
      <c r="J46" s="49"/>
      <c r="K46" s="48"/>
      <c r="L46" s="74" t="s">
        <v>80</v>
      </c>
      <c r="M46" s="75"/>
      <c r="N46" s="75"/>
      <c r="O46" s="75"/>
      <c r="P46" s="76"/>
    </row>
    <row r="47" spans="1:8" s="2" customFormat="1" ht="12" customHeight="1">
      <c r="A47" s="28"/>
      <c r="B47" s="29"/>
      <c r="C47" s="78" t="s">
        <v>168</v>
      </c>
      <c r="D47" s="78"/>
      <c r="E47" s="78"/>
      <c r="F47" s="53">
        <f>INDEX(DATA!Y2:Y35,DATA!A1)</f>
        <v>0</v>
      </c>
      <c r="G47" s="53"/>
      <c r="H47" s="29"/>
    </row>
    <row r="48" spans="3:16" s="2" customFormat="1" ht="12" customHeight="1">
      <c r="C48" s="78" t="s">
        <v>154</v>
      </c>
      <c r="D48" s="78"/>
      <c r="E48" s="78"/>
      <c r="F48" s="78"/>
      <c r="G48" s="52">
        <f>INDEX(DATA!Z2:Z35,DATA!A1)</f>
        <v>0</v>
      </c>
      <c r="H48" s="52"/>
      <c r="J48" s="3" t="s">
        <v>81</v>
      </c>
      <c r="K48" s="3"/>
      <c r="L48" s="2" t="s">
        <v>84</v>
      </c>
      <c r="M48" s="1"/>
      <c r="N48" s="1"/>
      <c r="O48" s="1"/>
      <c r="P48" s="2">
        <f>INDEX(DATA!AT2:AT31,DATA!A1)</f>
        <v>0</v>
      </c>
    </row>
    <row r="49" spans="10:16" s="2" customFormat="1" ht="12" customHeight="1">
      <c r="J49" s="3" t="s">
        <v>82</v>
      </c>
      <c r="K49" s="3"/>
      <c r="L49" s="2" t="s">
        <v>85</v>
      </c>
      <c r="M49" s="1"/>
      <c r="N49" s="1"/>
      <c r="O49" s="1"/>
      <c r="P49" s="4">
        <f>INDEX(DATA!AU2:AU31,DATA!A1)</f>
        <v>0</v>
      </c>
    </row>
    <row r="50" spans="10:16" s="2" customFormat="1" ht="12" customHeight="1">
      <c r="J50" s="3" t="s">
        <v>83</v>
      </c>
      <c r="K50" s="3"/>
      <c r="L50" s="2" t="s">
        <v>137</v>
      </c>
      <c r="P50" s="70">
        <f>INDEX(DATA!AW2:AW31,DATA!A1)</f>
        <v>0</v>
      </c>
    </row>
    <row r="51" spans="10:16" s="2" customFormat="1" ht="12" customHeight="1">
      <c r="J51" s="16" t="s">
        <v>155</v>
      </c>
      <c r="K51" s="16"/>
      <c r="L51" s="2" t="s">
        <v>156</v>
      </c>
      <c r="P51" s="54">
        <f>INDEX(DATA!AV2:AV31,DATA!A1)</f>
        <v>0</v>
      </c>
    </row>
    <row r="52" spans="3:10" s="2" customFormat="1" ht="12" customHeight="1">
      <c r="C52" s="2" t="s">
        <v>166</v>
      </c>
      <c r="D52" s="3"/>
      <c r="J52" s="5"/>
    </row>
    <row r="53" spans="3:10" s="2" customFormat="1" ht="12" customHeight="1">
      <c r="C53" s="2" t="s">
        <v>169</v>
      </c>
      <c r="D53" s="3"/>
      <c r="J53" s="5"/>
    </row>
    <row r="54" spans="3:10" s="2" customFormat="1" ht="12" customHeight="1">
      <c r="C54" s="2" t="s">
        <v>157</v>
      </c>
      <c r="D54" s="3"/>
      <c r="J54" s="5"/>
    </row>
    <row r="55" spans="4:10" s="2" customFormat="1" ht="12" customHeight="1">
      <c r="D55" s="3"/>
      <c r="J55" s="5"/>
    </row>
    <row r="56" spans="4:10" s="2" customFormat="1" ht="12" customHeight="1">
      <c r="D56" s="3"/>
      <c r="J56" s="5"/>
    </row>
    <row r="57" spans="4:10" s="2" customFormat="1" ht="12" customHeight="1">
      <c r="D57" s="3"/>
      <c r="J57" s="5"/>
    </row>
    <row r="58" spans="4:10" s="2" customFormat="1" ht="12" customHeight="1">
      <c r="D58" s="3"/>
      <c r="J58" s="5"/>
    </row>
    <row r="59" spans="4:10" s="2" customFormat="1" ht="12" customHeight="1">
      <c r="D59" s="3"/>
      <c r="J59" s="5"/>
    </row>
    <row r="60" spans="4:10" s="2" customFormat="1" ht="12" customHeight="1">
      <c r="D60" s="3"/>
      <c r="J60" s="5"/>
    </row>
  </sheetData>
  <sheetProtection/>
  <mergeCells count="21">
    <mergeCell ref="A1:P1"/>
    <mergeCell ref="A2:P2"/>
    <mergeCell ref="A3:P3"/>
    <mergeCell ref="K6:O6"/>
    <mergeCell ref="D14:E14"/>
    <mergeCell ref="C24:H24"/>
    <mergeCell ref="L18:P18"/>
    <mergeCell ref="C47:E47"/>
    <mergeCell ref="C48:F48"/>
    <mergeCell ref="D6:G6"/>
    <mergeCell ref="D15:E15"/>
    <mergeCell ref="D16:E16"/>
    <mergeCell ref="D13:F13"/>
    <mergeCell ref="L36:P36"/>
    <mergeCell ref="L46:P46"/>
    <mergeCell ref="L13:O13"/>
    <mergeCell ref="C32:F32"/>
    <mergeCell ref="C21:F21"/>
    <mergeCell ref="C44:H44"/>
    <mergeCell ref="C27:G27"/>
    <mergeCell ref="C18:H18"/>
  </mergeCells>
  <printOptions/>
  <pageMargins left="0.9" right="0.37" top="0.35" bottom="0.31" header="0.23" footer="0.17"/>
  <pageSetup fitToHeight="1" fitToWidth="1" horizontalDpi="600" verticalDpi="600" orientation="landscape" scale="8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5.8515625" style="9" bestFit="1" customWidth="1"/>
    <col min="2" max="2" width="32.421875" style="9" bestFit="1" customWidth="1"/>
    <col min="3" max="3" width="26.140625" style="9" bestFit="1" customWidth="1"/>
    <col min="4" max="4" width="8.140625" style="9" bestFit="1" customWidth="1"/>
    <col min="5" max="6" width="8.421875" style="9" bestFit="1" customWidth="1"/>
    <col min="7" max="7" width="7.8515625" style="9" bestFit="1" customWidth="1"/>
    <col min="8" max="8" width="8.8515625" style="9" bestFit="1" customWidth="1"/>
    <col min="9" max="9" width="5.00390625" style="9" bestFit="1" customWidth="1"/>
    <col min="10" max="10" width="9.421875" style="9" bestFit="1" customWidth="1"/>
    <col min="11" max="11" width="5.00390625" style="9" bestFit="1" customWidth="1"/>
    <col min="12" max="12" width="12.00390625" style="9" bestFit="1" customWidth="1"/>
    <col min="13" max="13" width="8.00390625" style="9" bestFit="1" customWidth="1"/>
    <col min="14" max="14" width="12.00390625" style="9" bestFit="1" customWidth="1"/>
    <col min="15" max="15" width="5.00390625" style="9" bestFit="1" customWidth="1"/>
    <col min="16" max="16" width="9.7109375" style="9" bestFit="1" customWidth="1"/>
    <col min="17" max="17" width="12.00390625" style="9" bestFit="1" customWidth="1"/>
    <col min="18" max="18" width="5.00390625" style="9" bestFit="1" customWidth="1"/>
    <col min="19" max="20" width="8.00390625" style="9" bestFit="1" customWidth="1"/>
    <col min="21" max="21" width="5.00390625" style="9" bestFit="1" customWidth="1"/>
    <col min="22" max="23" width="9.00390625" style="9" bestFit="1" customWidth="1"/>
    <col min="24" max="25" width="11.00390625" style="9" bestFit="1" customWidth="1"/>
    <col min="26" max="26" width="9.140625" style="9" bestFit="1" customWidth="1"/>
    <col min="27" max="27" width="8.00390625" style="9" bestFit="1" customWidth="1"/>
    <col min="28" max="28" width="12.00390625" style="9" bestFit="1" customWidth="1"/>
    <col min="29" max="31" width="11.00390625" style="9" bestFit="1" customWidth="1"/>
    <col min="32" max="32" width="8.00390625" style="9" bestFit="1" customWidth="1"/>
    <col min="33" max="35" width="11.00390625" style="9" bestFit="1" customWidth="1"/>
    <col min="36" max="36" width="12.00390625" style="9" bestFit="1" customWidth="1"/>
    <col min="37" max="37" width="8.00390625" style="9" bestFit="1" customWidth="1"/>
    <col min="38" max="39" width="11.00390625" style="9" bestFit="1" customWidth="1"/>
    <col min="40" max="41" width="11.7109375" style="9" bestFit="1" customWidth="1"/>
    <col min="42" max="42" width="12.00390625" style="9" bestFit="1" customWidth="1"/>
    <col min="43" max="43" width="7.7109375" style="9" bestFit="1" customWidth="1"/>
    <col min="44" max="44" width="11.00390625" style="9" bestFit="1" customWidth="1"/>
    <col min="45" max="45" width="12.00390625" style="9" bestFit="1" customWidth="1"/>
    <col min="46" max="46" width="11.00390625" style="9" bestFit="1" customWidth="1"/>
    <col min="47" max="47" width="8.00390625" style="9" bestFit="1" customWidth="1"/>
    <col min="48" max="48" width="7.00390625" style="9" bestFit="1" customWidth="1"/>
    <col min="49" max="49" width="10.00390625" style="9" bestFit="1" customWidth="1"/>
    <col min="50" max="51" width="14.421875" style="9" bestFit="1" customWidth="1"/>
    <col min="52" max="52" width="9.421875" style="9" bestFit="1" customWidth="1"/>
    <col min="53" max="16384" width="9.140625" style="9" customWidth="1"/>
  </cols>
  <sheetData>
    <row r="1" spans="1:52" s="12" customFormat="1" ht="15">
      <c r="A1" s="12">
        <v>1</v>
      </c>
      <c r="B1" s="13" t="s">
        <v>87</v>
      </c>
      <c r="C1" s="13" t="s">
        <v>88</v>
      </c>
      <c r="D1" s="13" t="s">
        <v>89</v>
      </c>
      <c r="E1" s="13" t="s">
        <v>90</v>
      </c>
      <c r="F1" s="13" t="s">
        <v>91</v>
      </c>
      <c r="G1" s="13" t="s">
        <v>92</v>
      </c>
      <c r="H1" s="13" t="s">
        <v>93</v>
      </c>
      <c r="I1" s="13" t="s">
        <v>58</v>
      </c>
      <c r="J1" s="13" t="s">
        <v>94</v>
      </c>
      <c r="K1" s="13" t="s">
        <v>60</v>
      </c>
      <c r="L1" s="13" t="s">
        <v>30</v>
      </c>
      <c r="M1" s="13" t="s">
        <v>95</v>
      </c>
      <c r="N1" s="13" t="s">
        <v>33</v>
      </c>
      <c r="O1" s="13" t="s">
        <v>36</v>
      </c>
      <c r="P1" s="13" t="s">
        <v>96</v>
      </c>
      <c r="Q1" s="13" t="s">
        <v>41</v>
      </c>
      <c r="R1" s="13" t="s">
        <v>45</v>
      </c>
      <c r="S1" s="13" t="s">
        <v>46</v>
      </c>
      <c r="T1" s="13" t="s">
        <v>48</v>
      </c>
      <c r="U1" s="13" t="s">
        <v>49</v>
      </c>
      <c r="V1" s="13" t="s">
        <v>50</v>
      </c>
      <c r="W1" s="13" t="s">
        <v>52</v>
      </c>
      <c r="X1" s="13" t="s">
        <v>54</v>
      </c>
      <c r="Y1" s="13" t="s">
        <v>97</v>
      </c>
      <c r="Z1" s="13" t="s">
        <v>98</v>
      </c>
      <c r="AA1" s="13" t="s">
        <v>3</v>
      </c>
      <c r="AB1" s="13" t="s">
        <v>5</v>
      </c>
      <c r="AC1" s="13" t="s">
        <v>6</v>
      </c>
      <c r="AD1" s="13" t="s">
        <v>8</v>
      </c>
      <c r="AE1" s="13" t="s">
        <v>10</v>
      </c>
      <c r="AF1" s="13" t="s">
        <v>12</v>
      </c>
      <c r="AG1" s="13" t="s">
        <v>14</v>
      </c>
      <c r="AH1" s="13" t="s">
        <v>15</v>
      </c>
      <c r="AI1" s="13" t="s">
        <v>17</v>
      </c>
      <c r="AJ1" s="13" t="s">
        <v>19</v>
      </c>
      <c r="AK1" s="13" t="s">
        <v>21</v>
      </c>
      <c r="AL1" s="13" t="s">
        <v>23</v>
      </c>
      <c r="AM1" s="13" t="s">
        <v>24</v>
      </c>
      <c r="AN1" s="13" t="s">
        <v>26</v>
      </c>
      <c r="AO1" s="13" t="s">
        <v>28</v>
      </c>
      <c r="AP1" s="13" t="s">
        <v>135</v>
      </c>
      <c r="AQ1" s="13" t="s">
        <v>99</v>
      </c>
      <c r="AR1" s="13" t="s">
        <v>100</v>
      </c>
      <c r="AS1" s="13" t="s">
        <v>101</v>
      </c>
      <c r="AT1" s="13" t="s">
        <v>102</v>
      </c>
      <c r="AU1" s="13" t="s">
        <v>82</v>
      </c>
      <c r="AV1" s="13" t="s">
        <v>103</v>
      </c>
      <c r="AW1" s="15" t="s">
        <v>136</v>
      </c>
      <c r="AX1" s="11" t="s">
        <v>140</v>
      </c>
      <c r="AY1" s="11" t="s">
        <v>141</v>
      </c>
      <c r="AZ1" s="15" t="s">
        <v>142</v>
      </c>
    </row>
    <row r="2" spans="1:49" ht="15">
      <c r="A2" s="10" t="s">
        <v>86</v>
      </c>
      <c r="B2" s="9" t="s">
        <v>134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0</v>
      </c>
    </row>
    <row r="3" spans="1:52" ht="15">
      <c r="A3" s="11">
        <v>182</v>
      </c>
      <c r="B3" s="11" t="s">
        <v>2</v>
      </c>
      <c r="C3" s="11" t="s">
        <v>104</v>
      </c>
      <c r="D3" s="11">
        <v>1930000</v>
      </c>
      <c r="E3" s="11">
        <v>1255691</v>
      </c>
      <c r="F3" s="11">
        <v>582588</v>
      </c>
      <c r="G3" s="11">
        <v>1000</v>
      </c>
      <c r="H3" s="11">
        <v>9206</v>
      </c>
      <c r="I3" s="11">
        <v>2707</v>
      </c>
      <c r="J3" s="11">
        <v>30</v>
      </c>
      <c r="K3" s="11">
        <v>2737</v>
      </c>
      <c r="L3" s="11">
        <v>27100371.630000003</v>
      </c>
      <c r="M3" s="11">
        <v>490433.05</v>
      </c>
      <c r="N3" s="11">
        <v>27590804.680000003</v>
      </c>
      <c r="O3" s="11">
        <v>0</v>
      </c>
      <c r="P3" s="11">
        <v>0</v>
      </c>
      <c r="Q3" s="11">
        <v>27590804.680000003</v>
      </c>
      <c r="R3" s="11">
        <v>1000</v>
      </c>
      <c r="S3" s="11">
        <v>2737000</v>
      </c>
      <c r="T3" s="11">
        <v>2737000</v>
      </c>
      <c r="U3" s="11">
        <v>9206</v>
      </c>
      <c r="V3" s="11">
        <v>25196822</v>
      </c>
      <c r="W3" s="11">
        <v>22459822</v>
      </c>
      <c r="X3" s="11">
        <v>2393982.6800000034</v>
      </c>
      <c r="Y3" s="11">
        <v>1769736501</v>
      </c>
      <c r="Z3" s="11">
        <v>646597</v>
      </c>
      <c r="AA3" s="11">
        <v>1930000</v>
      </c>
      <c r="AB3" s="11">
        <v>5282410000</v>
      </c>
      <c r="AC3" s="11">
        <v>0.00051813</v>
      </c>
      <c r="AD3" s="11">
        <v>3512673499</v>
      </c>
      <c r="AE3" s="11">
        <v>1820021.52</v>
      </c>
      <c r="AF3" s="11">
        <v>1255691</v>
      </c>
      <c r="AG3" s="11">
        <v>3436826267</v>
      </c>
      <c r="AH3" s="11">
        <v>0.00653505</v>
      </c>
      <c r="AI3" s="11">
        <v>1667089766</v>
      </c>
      <c r="AJ3" s="11">
        <v>10894514.98</v>
      </c>
      <c r="AK3" s="11">
        <v>582588</v>
      </c>
      <c r="AL3" s="11">
        <v>1594543356</v>
      </c>
      <c r="AM3" s="11">
        <v>0.00150136</v>
      </c>
      <c r="AN3" s="11">
        <v>-175193145</v>
      </c>
      <c r="AO3" s="11">
        <v>-263027.98</v>
      </c>
      <c r="AP3" s="11">
        <v>12451508.52</v>
      </c>
      <c r="AQ3" s="11">
        <v>-1262</v>
      </c>
      <c r="AR3" s="11">
        <v>0</v>
      </c>
      <c r="AS3" s="11">
        <v>12450246.52</v>
      </c>
      <c r="AT3" s="11">
        <v>0.45124623</v>
      </c>
      <c r="AU3" s="11">
        <v>221306</v>
      </c>
      <c r="AV3" s="11">
        <v>141647</v>
      </c>
      <c r="AW3" s="11">
        <v>0.6400482668</v>
      </c>
      <c r="AX3" s="11">
        <v>3988855.5</v>
      </c>
      <c r="AY3" s="11">
        <v>244</v>
      </c>
      <c r="AZ3" s="11">
        <v>0</v>
      </c>
    </row>
    <row r="4" spans="1:52" ht="15">
      <c r="A4" s="11">
        <v>6013</v>
      </c>
      <c r="B4" s="11" t="s">
        <v>105</v>
      </c>
      <c r="C4" s="11" t="s">
        <v>106</v>
      </c>
      <c r="D4" s="11">
        <v>5790000</v>
      </c>
      <c r="E4" s="11">
        <v>3767073</v>
      </c>
      <c r="F4" s="11">
        <v>1747764</v>
      </c>
      <c r="G4" s="11">
        <v>1000</v>
      </c>
      <c r="H4" s="11">
        <v>9206</v>
      </c>
      <c r="I4" s="11">
        <v>548</v>
      </c>
      <c r="J4" s="11">
        <v>21</v>
      </c>
      <c r="K4" s="11">
        <v>569</v>
      </c>
      <c r="L4" s="11">
        <v>7635740.720000001</v>
      </c>
      <c r="M4" s="11">
        <v>593579.36</v>
      </c>
      <c r="N4" s="11">
        <v>8229320.080000001</v>
      </c>
      <c r="O4" s="11">
        <v>0</v>
      </c>
      <c r="P4" s="11">
        <v>0</v>
      </c>
      <c r="Q4" s="11">
        <v>8229320.080000001</v>
      </c>
      <c r="R4" s="11">
        <v>1000</v>
      </c>
      <c r="S4" s="11">
        <v>569000</v>
      </c>
      <c r="T4" s="11">
        <v>569000</v>
      </c>
      <c r="U4" s="11">
        <v>9206</v>
      </c>
      <c r="V4" s="11">
        <v>5238214</v>
      </c>
      <c r="W4" s="11">
        <v>4669214</v>
      </c>
      <c r="X4" s="11">
        <v>2991106.080000001</v>
      </c>
      <c r="Y4" s="11">
        <v>2663303321</v>
      </c>
      <c r="Z4" s="11">
        <v>4680674</v>
      </c>
      <c r="AA4" s="11">
        <v>5790000</v>
      </c>
      <c r="AB4" s="11">
        <v>3294510000</v>
      </c>
      <c r="AC4" s="11">
        <v>0.00017271</v>
      </c>
      <c r="AD4" s="11">
        <v>631206679</v>
      </c>
      <c r="AE4" s="11">
        <v>109015.71</v>
      </c>
      <c r="AF4" s="11">
        <v>3767073</v>
      </c>
      <c r="AG4" s="11">
        <v>2143464537</v>
      </c>
      <c r="AH4" s="11">
        <v>0.00217835</v>
      </c>
      <c r="AI4" s="11">
        <v>-519838784</v>
      </c>
      <c r="AJ4" s="11">
        <v>-1132390.82</v>
      </c>
      <c r="AK4" s="11">
        <v>1747764</v>
      </c>
      <c r="AL4" s="11">
        <v>994477716</v>
      </c>
      <c r="AM4" s="11">
        <v>0.00300772</v>
      </c>
      <c r="AN4" s="11">
        <v>-1668825605</v>
      </c>
      <c r="AO4" s="11">
        <v>-5019360.15</v>
      </c>
      <c r="AP4" s="11">
        <v>109015.71</v>
      </c>
      <c r="AQ4" s="11">
        <v>0</v>
      </c>
      <c r="AR4" s="11">
        <v>55825.5</v>
      </c>
      <c r="AS4" s="11">
        <v>164841.21000000002</v>
      </c>
      <c r="AT4" s="11">
        <v>0.02003096</v>
      </c>
      <c r="AU4" s="11">
        <v>11890</v>
      </c>
      <c r="AV4" s="11">
        <v>7610</v>
      </c>
      <c r="AW4" s="11">
        <v>0.6400482668</v>
      </c>
      <c r="AX4" s="11">
        <v>9900055.82</v>
      </c>
      <c r="AY4" s="11">
        <v>467</v>
      </c>
      <c r="AZ4" s="11">
        <v>7</v>
      </c>
    </row>
    <row r="5" spans="1:52" ht="15">
      <c r="A5" s="11">
        <v>658</v>
      </c>
      <c r="B5" s="11" t="s">
        <v>107</v>
      </c>
      <c r="C5" s="11" t="s">
        <v>108</v>
      </c>
      <c r="D5" s="11">
        <v>1930000</v>
      </c>
      <c r="E5" s="11">
        <v>1255691</v>
      </c>
      <c r="F5" s="11">
        <v>582588</v>
      </c>
      <c r="G5" s="11">
        <v>1000</v>
      </c>
      <c r="H5" s="11">
        <v>9206</v>
      </c>
      <c r="I5" s="11">
        <v>921</v>
      </c>
      <c r="J5" s="11">
        <v>4</v>
      </c>
      <c r="K5" s="11">
        <v>925</v>
      </c>
      <c r="L5" s="11">
        <v>8938792.28</v>
      </c>
      <c r="M5" s="11">
        <v>222548.42</v>
      </c>
      <c r="N5" s="11">
        <v>9161340.7</v>
      </c>
      <c r="O5" s="11">
        <v>0</v>
      </c>
      <c r="P5" s="11">
        <v>0</v>
      </c>
      <c r="Q5" s="11">
        <v>9161340.7</v>
      </c>
      <c r="R5" s="11">
        <v>1000</v>
      </c>
      <c r="S5" s="11">
        <v>925000</v>
      </c>
      <c r="T5" s="11">
        <v>925000</v>
      </c>
      <c r="U5" s="11">
        <v>9206</v>
      </c>
      <c r="V5" s="11">
        <v>8515550</v>
      </c>
      <c r="W5" s="11">
        <v>7590550</v>
      </c>
      <c r="X5" s="11">
        <v>645790.6999999993</v>
      </c>
      <c r="Y5" s="11">
        <v>327165431</v>
      </c>
      <c r="Z5" s="11">
        <v>353692</v>
      </c>
      <c r="AA5" s="11">
        <v>1930000</v>
      </c>
      <c r="AB5" s="11">
        <v>1785250000</v>
      </c>
      <c r="AC5" s="11">
        <v>0.00051813</v>
      </c>
      <c r="AD5" s="11">
        <v>1458084569</v>
      </c>
      <c r="AE5" s="11">
        <v>755477.36</v>
      </c>
      <c r="AF5" s="11">
        <v>1255691</v>
      </c>
      <c r="AG5" s="11">
        <v>1161514175</v>
      </c>
      <c r="AH5" s="11">
        <v>0.00653505</v>
      </c>
      <c r="AI5" s="11">
        <v>834348744</v>
      </c>
      <c r="AJ5" s="11">
        <v>5452510.76</v>
      </c>
      <c r="AK5" s="11">
        <v>582588</v>
      </c>
      <c r="AL5" s="11">
        <v>538893900</v>
      </c>
      <c r="AM5" s="11">
        <v>0.00119836</v>
      </c>
      <c r="AN5" s="11">
        <v>211728469</v>
      </c>
      <c r="AO5" s="11">
        <v>253726.93</v>
      </c>
      <c r="AP5" s="11">
        <v>6461715.05</v>
      </c>
      <c r="AQ5" s="11">
        <v>-213</v>
      </c>
      <c r="AR5" s="11">
        <v>0</v>
      </c>
      <c r="AS5" s="11">
        <v>6461502.05</v>
      </c>
      <c r="AT5" s="11">
        <v>0.70530092</v>
      </c>
      <c r="AU5" s="11">
        <v>156964</v>
      </c>
      <c r="AV5" s="11">
        <v>100465</v>
      </c>
      <c r="AW5" s="11">
        <v>0.6400482668</v>
      </c>
      <c r="AX5" s="11">
        <v>1261107.73</v>
      </c>
      <c r="AY5" s="11">
        <v>68</v>
      </c>
      <c r="AZ5" s="11">
        <v>8</v>
      </c>
    </row>
    <row r="6" spans="1:56" ht="15">
      <c r="A6" s="11">
        <v>1085</v>
      </c>
      <c r="B6" s="11" t="s">
        <v>109</v>
      </c>
      <c r="C6" s="11" t="s">
        <v>108</v>
      </c>
      <c r="D6" s="11">
        <v>1930000</v>
      </c>
      <c r="E6" s="11">
        <v>1255691</v>
      </c>
      <c r="F6" s="11">
        <v>582588</v>
      </c>
      <c r="G6" s="11">
        <v>1000</v>
      </c>
      <c r="H6" s="11">
        <v>9206</v>
      </c>
      <c r="I6" s="11">
        <v>1165</v>
      </c>
      <c r="J6" s="11">
        <v>3</v>
      </c>
      <c r="K6" s="11">
        <v>1168</v>
      </c>
      <c r="L6" s="11">
        <v>12712592.870000001</v>
      </c>
      <c r="M6" s="11">
        <v>426551.14</v>
      </c>
      <c r="N6" s="11">
        <v>13139144.010000002</v>
      </c>
      <c r="O6" s="11">
        <v>0</v>
      </c>
      <c r="P6" s="11">
        <v>0</v>
      </c>
      <c r="Q6" s="11">
        <v>13139144.010000002</v>
      </c>
      <c r="R6" s="11">
        <v>1000</v>
      </c>
      <c r="S6" s="11">
        <v>1168000</v>
      </c>
      <c r="T6" s="11">
        <v>1168000</v>
      </c>
      <c r="U6" s="11">
        <v>9206</v>
      </c>
      <c r="V6" s="11">
        <v>10752608</v>
      </c>
      <c r="W6" s="11">
        <v>9584608</v>
      </c>
      <c r="X6" s="11">
        <v>2386536.0100000016</v>
      </c>
      <c r="Y6" s="11">
        <v>479959856</v>
      </c>
      <c r="Z6" s="11">
        <v>410925</v>
      </c>
      <c r="AA6" s="11">
        <v>1930000</v>
      </c>
      <c r="AB6" s="11">
        <v>2254240000</v>
      </c>
      <c r="AC6" s="11">
        <v>0.00051813</v>
      </c>
      <c r="AD6" s="11">
        <v>1774280144</v>
      </c>
      <c r="AE6" s="11">
        <v>919307.77</v>
      </c>
      <c r="AF6" s="11">
        <v>1255691</v>
      </c>
      <c r="AG6" s="11">
        <v>1466647088</v>
      </c>
      <c r="AH6" s="11">
        <v>0.00653505</v>
      </c>
      <c r="AI6" s="11">
        <v>986687232</v>
      </c>
      <c r="AJ6" s="11">
        <v>6448050.4</v>
      </c>
      <c r="AK6" s="11">
        <v>582588</v>
      </c>
      <c r="AL6" s="11">
        <v>680462784</v>
      </c>
      <c r="AM6" s="11">
        <v>0.00350722</v>
      </c>
      <c r="AN6" s="11">
        <v>200502928</v>
      </c>
      <c r="AO6" s="11">
        <v>703207.88</v>
      </c>
      <c r="AP6" s="11">
        <v>8070566.05</v>
      </c>
      <c r="AQ6" s="11">
        <v>-341</v>
      </c>
      <c r="AR6" s="11">
        <v>0</v>
      </c>
      <c r="AS6" s="11">
        <v>8070225.05</v>
      </c>
      <c r="AT6" s="11">
        <v>0.61421239</v>
      </c>
      <c r="AU6" s="11">
        <v>261993</v>
      </c>
      <c r="AV6" s="11">
        <v>167688</v>
      </c>
      <c r="AW6" s="11">
        <v>0.6400482668</v>
      </c>
      <c r="AX6" s="11">
        <v>1261107.73</v>
      </c>
      <c r="AY6" s="11">
        <v>68</v>
      </c>
      <c r="AZ6" s="11">
        <v>20</v>
      </c>
      <c r="BD6" t="s">
        <v>1</v>
      </c>
    </row>
    <row r="7" spans="1:52" ht="15">
      <c r="A7" s="11">
        <v>1380</v>
      </c>
      <c r="B7" s="11" t="s">
        <v>110</v>
      </c>
      <c r="C7" s="11" t="s">
        <v>106</v>
      </c>
      <c r="D7" s="11">
        <v>1930000</v>
      </c>
      <c r="E7" s="11">
        <v>1255691</v>
      </c>
      <c r="F7" s="11">
        <v>582588</v>
      </c>
      <c r="G7" s="11">
        <v>1000</v>
      </c>
      <c r="H7" s="11">
        <v>9206</v>
      </c>
      <c r="I7" s="11">
        <v>2641</v>
      </c>
      <c r="J7" s="11">
        <v>45</v>
      </c>
      <c r="K7" s="11">
        <v>2686</v>
      </c>
      <c r="L7" s="11">
        <v>25661931.409999996</v>
      </c>
      <c r="M7" s="11">
        <v>1759538.83</v>
      </c>
      <c r="N7" s="11">
        <v>27421470.239999995</v>
      </c>
      <c r="O7" s="11">
        <v>0</v>
      </c>
      <c r="P7" s="11">
        <v>0</v>
      </c>
      <c r="Q7" s="11">
        <v>27421470.239999995</v>
      </c>
      <c r="R7" s="11">
        <v>1000</v>
      </c>
      <c r="S7" s="11">
        <v>2686000</v>
      </c>
      <c r="T7" s="11">
        <v>2686000</v>
      </c>
      <c r="U7" s="11">
        <v>9206</v>
      </c>
      <c r="V7" s="11">
        <v>24727316</v>
      </c>
      <c r="W7" s="11">
        <v>22041316</v>
      </c>
      <c r="X7" s="11">
        <v>2694154.2399999946</v>
      </c>
      <c r="Y7" s="11">
        <v>2001238442</v>
      </c>
      <c r="Z7" s="11">
        <v>745063</v>
      </c>
      <c r="AA7" s="11">
        <v>1930000</v>
      </c>
      <c r="AB7" s="11">
        <v>5183980000</v>
      </c>
      <c r="AC7" s="11">
        <v>0.00051813</v>
      </c>
      <c r="AD7" s="11">
        <v>3182741558</v>
      </c>
      <c r="AE7" s="11">
        <v>1649073.88</v>
      </c>
      <c r="AF7" s="11">
        <v>1255691</v>
      </c>
      <c r="AG7" s="11">
        <v>3372786026</v>
      </c>
      <c r="AH7" s="11">
        <v>0.00653505</v>
      </c>
      <c r="AI7" s="11">
        <v>1371547584</v>
      </c>
      <c r="AJ7" s="11">
        <v>8963132.04</v>
      </c>
      <c r="AK7" s="11">
        <v>582588</v>
      </c>
      <c r="AL7" s="11">
        <v>1564831368</v>
      </c>
      <c r="AM7" s="11">
        <v>0.00172169</v>
      </c>
      <c r="AN7" s="11">
        <v>-436407074</v>
      </c>
      <c r="AO7" s="11">
        <v>-751357.7</v>
      </c>
      <c r="AP7" s="11">
        <v>9860848.22</v>
      </c>
      <c r="AQ7" s="11">
        <v>-1288</v>
      </c>
      <c r="AR7" s="11">
        <v>0</v>
      </c>
      <c r="AS7" s="11">
        <v>9859560.22</v>
      </c>
      <c r="AT7" s="11">
        <v>0.35955622</v>
      </c>
      <c r="AU7" s="11">
        <v>632653</v>
      </c>
      <c r="AV7" s="11">
        <v>404928</v>
      </c>
      <c r="AW7" s="11">
        <v>0.6400482668</v>
      </c>
      <c r="AX7" s="11">
        <v>9900055.82</v>
      </c>
      <c r="AY7" s="11">
        <v>467</v>
      </c>
      <c r="AZ7" s="11">
        <v>38</v>
      </c>
    </row>
    <row r="8" spans="1:52" ht="15">
      <c r="A8" s="11">
        <v>1407</v>
      </c>
      <c r="B8" s="11" t="s">
        <v>111</v>
      </c>
      <c r="C8" s="11" t="s">
        <v>104</v>
      </c>
      <c r="D8" s="11">
        <v>1930000</v>
      </c>
      <c r="E8" s="11">
        <v>1255691</v>
      </c>
      <c r="F8" s="11">
        <v>582588</v>
      </c>
      <c r="G8" s="11">
        <v>1000</v>
      </c>
      <c r="H8" s="11">
        <v>9206</v>
      </c>
      <c r="I8" s="11">
        <v>1496</v>
      </c>
      <c r="J8" s="11">
        <v>12</v>
      </c>
      <c r="K8" s="11">
        <v>1508</v>
      </c>
      <c r="L8" s="11">
        <v>14979673.9</v>
      </c>
      <c r="M8" s="11">
        <v>359650.91</v>
      </c>
      <c r="N8" s="11">
        <v>15339324.81</v>
      </c>
      <c r="O8" s="11">
        <v>0</v>
      </c>
      <c r="P8" s="11">
        <v>0</v>
      </c>
      <c r="Q8" s="11">
        <v>15339324.81</v>
      </c>
      <c r="R8" s="11">
        <v>1000</v>
      </c>
      <c r="S8" s="11">
        <v>1508000</v>
      </c>
      <c r="T8" s="11">
        <v>1508000</v>
      </c>
      <c r="U8" s="11">
        <v>9206</v>
      </c>
      <c r="V8" s="11">
        <v>13882648</v>
      </c>
      <c r="W8" s="11">
        <v>12374648</v>
      </c>
      <c r="X8" s="11">
        <v>1456676.8100000005</v>
      </c>
      <c r="Y8" s="11">
        <v>587228227</v>
      </c>
      <c r="Z8" s="11">
        <v>389409</v>
      </c>
      <c r="AA8" s="11">
        <v>1930000</v>
      </c>
      <c r="AB8" s="11">
        <v>2910440000</v>
      </c>
      <c r="AC8" s="11">
        <v>0.00051813</v>
      </c>
      <c r="AD8" s="11">
        <v>2323211773</v>
      </c>
      <c r="AE8" s="11">
        <v>1203725.72</v>
      </c>
      <c r="AF8" s="11">
        <v>1255691</v>
      </c>
      <c r="AG8" s="11">
        <v>1893582028</v>
      </c>
      <c r="AH8" s="11">
        <v>0.00653505</v>
      </c>
      <c r="AI8" s="11">
        <v>1306353801</v>
      </c>
      <c r="AJ8" s="11">
        <v>8537087.41</v>
      </c>
      <c r="AK8" s="11">
        <v>582588</v>
      </c>
      <c r="AL8" s="11">
        <v>878542704</v>
      </c>
      <c r="AM8" s="11">
        <v>0.00165806</v>
      </c>
      <c r="AN8" s="11">
        <v>291314477</v>
      </c>
      <c r="AO8" s="11">
        <v>483016.88</v>
      </c>
      <c r="AP8" s="11">
        <v>10223830.01</v>
      </c>
      <c r="AQ8" s="11">
        <v>-396</v>
      </c>
      <c r="AR8" s="11">
        <v>0</v>
      </c>
      <c r="AS8" s="11">
        <v>10223434.01</v>
      </c>
      <c r="AT8" s="11">
        <v>0.66648527</v>
      </c>
      <c r="AU8" s="11">
        <v>239702</v>
      </c>
      <c r="AV8" s="11">
        <v>153421</v>
      </c>
      <c r="AW8" s="11">
        <v>0.6400482668</v>
      </c>
      <c r="AX8" s="11">
        <v>3988855.5</v>
      </c>
      <c r="AY8" s="11">
        <v>244</v>
      </c>
      <c r="AZ8" s="11">
        <v>10</v>
      </c>
    </row>
    <row r="9" spans="1:52" ht="15">
      <c r="A9" s="11">
        <v>1414</v>
      </c>
      <c r="B9" s="11" t="s">
        <v>112</v>
      </c>
      <c r="C9" s="11" t="s">
        <v>104</v>
      </c>
      <c r="D9" s="11">
        <v>1930000</v>
      </c>
      <c r="E9" s="11">
        <v>1255691</v>
      </c>
      <c r="F9" s="11">
        <v>582588</v>
      </c>
      <c r="G9" s="11">
        <v>1000</v>
      </c>
      <c r="H9" s="11">
        <v>9206</v>
      </c>
      <c r="I9" s="11">
        <v>3767</v>
      </c>
      <c r="J9" s="11">
        <v>54</v>
      </c>
      <c r="K9" s="11">
        <v>3821</v>
      </c>
      <c r="L9" s="11">
        <v>40327546.89</v>
      </c>
      <c r="M9" s="11">
        <v>1520342.47</v>
      </c>
      <c r="N9" s="11">
        <v>41847889.36</v>
      </c>
      <c r="O9" s="11">
        <v>0</v>
      </c>
      <c r="P9" s="11">
        <v>0</v>
      </c>
      <c r="Q9" s="11">
        <v>41847889.36</v>
      </c>
      <c r="R9" s="11">
        <v>1000</v>
      </c>
      <c r="S9" s="11">
        <v>3821000</v>
      </c>
      <c r="T9" s="11">
        <v>3821000</v>
      </c>
      <c r="U9" s="11">
        <v>9206</v>
      </c>
      <c r="V9" s="11">
        <v>35176126</v>
      </c>
      <c r="W9" s="11">
        <v>31355126</v>
      </c>
      <c r="X9" s="11">
        <v>6671763.359999999</v>
      </c>
      <c r="Y9" s="11">
        <v>1820244372</v>
      </c>
      <c r="Z9" s="11">
        <v>476379</v>
      </c>
      <c r="AA9" s="11">
        <v>1930000</v>
      </c>
      <c r="AB9" s="11">
        <v>7374530000</v>
      </c>
      <c r="AC9" s="11">
        <v>0.00051813</v>
      </c>
      <c r="AD9" s="11">
        <v>5554285628</v>
      </c>
      <c r="AE9" s="11">
        <v>2877842.01</v>
      </c>
      <c r="AF9" s="11">
        <v>1255691</v>
      </c>
      <c r="AG9" s="11">
        <v>4797995311</v>
      </c>
      <c r="AH9" s="11">
        <v>0.00653505</v>
      </c>
      <c r="AI9" s="11">
        <v>2977750939</v>
      </c>
      <c r="AJ9" s="11">
        <v>19459751.27</v>
      </c>
      <c r="AK9" s="11">
        <v>582588</v>
      </c>
      <c r="AL9" s="11">
        <v>2226068748</v>
      </c>
      <c r="AM9" s="11">
        <v>0.00299711</v>
      </c>
      <c r="AN9" s="11">
        <v>405824376</v>
      </c>
      <c r="AO9" s="11">
        <v>1216300.3</v>
      </c>
      <c r="AP9" s="11">
        <v>23553893.58</v>
      </c>
      <c r="AQ9" s="11">
        <v>-1268</v>
      </c>
      <c r="AR9" s="11">
        <v>0</v>
      </c>
      <c r="AS9" s="11">
        <v>23552625.58</v>
      </c>
      <c r="AT9" s="11">
        <v>0.56281514</v>
      </c>
      <c r="AU9" s="11">
        <v>855672</v>
      </c>
      <c r="AV9" s="11">
        <v>547671</v>
      </c>
      <c r="AW9" s="11">
        <v>0.6400482668</v>
      </c>
      <c r="AX9" s="11">
        <v>3988855.5</v>
      </c>
      <c r="AY9" s="11">
        <v>244</v>
      </c>
      <c r="AZ9" s="11">
        <v>39</v>
      </c>
    </row>
    <row r="10" spans="1:52" ht="15">
      <c r="A10" s="11">
        <v>1540</v>
      </c>
      <c r="B10" s="11" t="s">
        <v>113</v>
      </c>
      <c r="C10" s="11" t="s">
        <v>106</v>
      </c>
      <c r="D10" s="11">
        <v>1930000</v>
      </c>
      <c r="E10" s="11">
        <v>1255691</v>
      </c>
      <c r="F10" s="11">
        <v>582588</v>
      </c>
      <c r="G10" s="11">
        <v>1000</v>
      </c>
      <c r="H10" s="11">
        <v>9206</v>
      </c>
      <c r="I10" s="11">
        <v>1770</v>
      </c>
      <c r="J10" s="11">
        <v>13</v>
      </c>
      <c r="K10" s="11">
        <v>1783</v>
      </c>
      <c r="L10" s="11">
        <v>17172134.23</v>
      </c>
      <c r="M10" s="11">
        <v>784372.73</v>
      </c>
      <c r="N10" s="11">
        <v>17956506.96</v>
      </c>
      <c r="O10" s="11">
        <v>0</v>
      </c>
      <c r="P10" s="11">
        <v>0</v>
      </c>
      <c r="Q10" s="11">
        <v>17956506.96</v>
      </c>
      <c r="R10" s="11">
        <v>1000</v>
      </c>
      <c r="S10" s="11">
        <v>1783000</v>
      </c>
      <c r="T10" s="11">
        <v>1783000</v>
      </c>
      <c r="U10" s="11">
        <v>9206</v>
      </c>
      <c r="V10" s="11">
        <v>16414298</v>
      </c>
      <c r="W10" s="11">
        <v>14631298</v>
      </c>
      <c r="X10" s="11">
        <v>1542208.960000001</v>
      </c>
      <c r="Y10" s="11">
        <v>1621772637</v>
      </c>
      <c r="Z10" s="11">
        <v>909575</v>
      </c>
      <c r="AA10" s="11">
        <v>1930000</v>
      </c>
      <c r="AB10" s="11">
        <v>3441190000</v>
      </c>
      <c r="AC10" s="11">
        <v>0.00051813</v>
      </c>
      <c r="AD10" s="11">
        <v>1819417363</v>
      </c>
      <c r="AE10" s="11">
        <v>942694.72</v>
      </c>
      <c r="AF10" s="11">
        <v>1255691</v>
      </c>
      <c r="AG10" s="11">
        <v>2238897053</v>
      </c>
      <c r="AH10" s="11">
        <v>0.00653505</v>
      </c>
      <c r="AI10" s="11">
        <v>617124416</v>
      </c>
      <c r="AJ10" s="11">
        <v>4032938.91</v>
      </c>
      <c r="AK10" s="11">
        <v>582588</v>
      </c>
      <c r="AL10" s="11">
        <v>1038754404</v>
      </c>
      <c r="AM10" s="11">
        <v>0.00148467</v>
      </c>
      <c r="AN10" s="11">
        <v>-583018233</v>
      </c>
      <c r="AO10" s="11">
        <v>-865589.68</v>
      </c>
      <c r="AP10" s="11">
        <v>4110043.95</v>
      </c>
      <c r="AQ10" s="11">
        <v>-1101</v>
      </c>
      <c r="AR10" s="11">
        <v>0</v>
      </c>
      <c r="AS10" s="11">
        <v>4108942.95</v>
      </c>
      <c r="AT10" s="11">
        <v>0.22882752</v>
      </c>
      <c r="AU10" s="11">
        <v>179486</v>
      </c>
      <c r="AV10" s="11">
        <v>114880</v>
      </c>
      <c r="AW10" s="11">
        <v>0.6400482668</v>
      </c>
      <c r="AX10" s="11">
        <v>9900055.82</v>
      </c>
      <c r="AY10" s="11">
        <v>467</v>
      </c>
      <c r="AZ10" s="11">
        <v>24</v>
      </c>
    </row>
    <row r="11" spans="1:52" ht="15">
      <c r="A11" s="11">
        <v>1638</v>
      </c>
      <c r="B11" s="11" t="s">
        <v>114</v>
      </c>
      <c r="C11" s="11" t="s">
        <v>106</v>
      </c>
      <c r="D11" s="11">
        <v>1930000</v>
      </c>
      <c r="E11" s="11">
        <v>1255691</v>
      </c>
      <c r="F11" s="11">
        <v>582588</v>
      </c>
      <c r="G11" s="11">
        <v>1000</v>
      </c>
      <c r="H11" s="11">
        <v>9206</v>
      </c>
      <c r="I11" s="11">
        <v>3083</v>
      </c>
      <c r="J11" s="11">
        <v>52</v>
      </c>
      <c r="K11" s="11">
        <v>3135</v>
      </c>
      <c r="L11" s="11">
        <v>30085016.43</v>
      </c>
      <c r="M11" s="11">
        <v>1611143.99</v>
      </c>
      <c r="N11" s="11">
        <v>31696160.419999998</v>
      </c>
      <c r="O11" s="11">
        <v>0</v>
      </c>
      <c r="P11" s="11">
        <v>0</v>
      </c>
      <c r="Q11" s="11">
        <v>31696160.419999998</v>
      </c>
      <c r="R11" s="11">
        <v>1000</v>
      </c>
      <c r="S11" s="11">
        <v>3135000</v>
      </c>
      <c r="T11" s="11">
        <v>3135000</v>
      </c>
      <c r="U11" s="11">
        <v>9206</v>
      </c>
      <c r="V11" s="11">
        <v>28860810</v>
      </c>
      <c r="W11" s="11">
        <v>25725810</v>
      </c>
      <c r="X11" s="11">
        <v>2835350.419999998</v>
      </c>
      <c r="Y11" s="11">
        <v>1958174162</v>
      </c>
      <c r="Z11" s="11">
        <v>624617</v>
      </c>
      <c r="AA11" s="11">
        <v>1930000</v>
      </c>
      <c r="AB11" s="11">
        <v>6050550000</v>
      </c>
      <c r="AC11" s="11">
        <v>0.00051813</v>
      </c>
      <c r="AD11" s="11">
        <v>4092375838</v>
      </c>
      <c r="AE11" s="11">
        <v>2120382.69</v>
      </c>
      <c r="AF11" s="11">
        <v>1255691</v>
      </c>
      <c r="AG11" s="11">
        <v>3936591285</v>
      </c>
      <c r="AH11" s="11">
        <v>0.00653505</v>
      </c>
      <c r="AI11" s="11">
        <v>1978417123</v>
      </c>
      <c r="AJ11" s="11">
        <v>12929054.82</v>
      </c>
      <c r="AK11" s="11">
        <v>582588</v>
      </c>
      <c r="AL11" s="11">
        <v>1826413380</v>
      </c>
      <c r="AM11" s="11">
        <v>0.00155241</v>
      </c>
      <c r="AN11" s="11">
        <v>-131760782</v>
      </c>
      <c r="AO11" s="11">
        <v>-204546.76</v>
      </c>
      <c r="AP11" s="11">
        <v>14844890.75</v>
      </c>
      <c r="AQ11" s="11">
        <v>-1305</v>
      </c>
      <c r="AR11" s="11">
        <v>0</v>
      </c>
      <c r="AS11" s="11">
        <v>14843585.75</v>
      </c>
      <c r="AT11" s="11">
        <v>0.46830864</v>
      </c>
      <c r="AU11" s="11">
        <v>754513</v>
      </c>
      <c r="AV11" s="11">
        <v>482925</v>
      </c>
      <c r="AW11" s="11">
        <v>0.6400482668</v>
      </c>
      <c r="AX11" s="11">
        <v>9900055.82</v>
      </c>
      <c r="AY11" s="11">
        <v>467</v>
      </c>
      <c r="AZ11" s="11">
        <v>24</v>
      </c>
    </row>
    <row r="12" spans="1:52" ht="15">
      <c r="A12" s="11">
        <v>1870</v>
      </c>
      <c r="B12" s="11" t="s">
        <v>115</v>
      </c>
      <c r="C12" s="11" t="s">
        <v>106</v>
      </c>
      <c r="D12" s="11">
        <v>2895000</v>
      </c>
      <c r="E12" s="11">
        <v>1883536</v>
      </c>
      <c r="F12" s="11">
        <v>873882</v>
      </c>
      <c r="G12" s="11">
        <v>1000</v>
      </c>
      <c r="H12" s="11">
        <v>9206</v>
      </c>
      <c r="I12" s="11">
        <v>246</v>
      </c>
      <c r="J12" s="11">
        <v>1</v>
      </c>
      <c r="K12" s="11">
        <v>247</v>
      </c>
      <c r="L12" s="11">
        <v>3212447.37</v>
      </c>
      <c r="M12" s="11">
        <v>21199.26</v>
      </c>
      <c r="N12" s="11">
        <v>3233646.63</v>
      </c>
      <c r="O12" s="11">
        <v>0</v>
      </c>
      <c r="P12" s="11">
        <v>0</v>
      </c>
      <c r="Q12" s="11">
        <v>3233646.63</v>
      </c>
      <c r="R12" s="11">
        <v>1000</v>
      </c>
      <c r="S12" s="11">
        <v>247000</v>
      </c>
      <c r="T12" s="11">
        <v>247000</v>
      </c>
      <c r="U12" s="11">
        <v>9206</v>
      </c>
      <c r="V12" s="11">
        <v>2273882</v>
      </c>
      <c r="W12" s="11">
        <v>2026882</v>
      </c>
      <c r="X12" s="11">
        <v>959764.6299999999</v>
      </c>
      <c r="Y12" s="11">
        <v>1367096126</v>
      </c>
      <c r="Z12" s="11">
        <v>5534802</v>
      </c>
      <c r="AA12" s="11">
        <v>2895000</v>
      </c>
      <c r="AB12" s="11">
        <v>715065000</v>
      </c>
      <c r="AC12" s="11">
        <v>0.00034542</v>
      </c>
      <c r="AD12" s="11">
        <v>-652031126</v>
      </c>
      <c r="AE12" s="11">
        <v>0</v>
      </c>
      <c r="AF12" s="11">
        <v>1883536</v>
      </c>
      <c r="AG12" s="11">
        <v>465233392</v>
      </c>
      <c r="AH12" s="11">
        <v>0.0043567</v>
      </c>
      <c r="AI12" s="11">
        <v>-901862734</v>
      </c>
      <c r="AJ12" s="11">
        <v>-3929145.37</v>
      </c>
      <c r="AK12" s="11">
        <v>873882</v>
      </c>
      <c r="AL12" s="11">
        <v>215848854</v>
      </c>
      <c r="AM12" s="11">
        <v>0.00444647</v>
      </c>
      <c r="AN12" s="11">
        <v>-1151247272</v>
      </c>
      <c r="AO12" s="11">
        <v>-5118986.46</v>
      </c>
      <c r="AP12" s="11">
        <v>0</v>
      </c>
      <c r="AQ12" s="11">
        <v>0</v>
      </c>
      <c r="AR12" s="11">
        <v>19853.82</v>
      </c>
      <c r="AS12" s="11">
        <v>19853.82</v>
      </c>
      <c r="AT12" s="11">
        <v>0.00613976</v>
      </c>
      <c r="AU12" s="11">
        <v>130</v>
      </c>
      <c r="AV12" s="11">
        <v>83</v>
      </c>
      <c r="AW12" s="11">
        <v>0.6400482668</v>
      </c>
      <c r="AX12" s="11">
        <v>9900055.82</v>
      </c>
      <c r="AY12" s="11">
        <v>467</v>
      </c>
      <c r="AZ12" s="11">
        <v>0</v>
      </c>
    </row>
    <row r="13" spans="1:52" ht="15">
      <c r="A13" s="11">
        <v>2044</v>
      </c>
      <c r="B13" s="11" t="s">
        <v>170</v>
      </c>
      <c r="C13" s="11" t="s">
        <v>106</v>
      </c>
      <c r="D13" s="11">
        <v>2895000</v>
      </c>
      <c r="E13" s="11">
        <v>1883536</v>
      </c>
      <c r="F13" s="11">
        <v>873882</v>
      </c>
      <c r="G13" s="11">
        <v>1000</v>
      </c>
      <c r="H13" s="11">
        <v>9206</v>
      </c>
      <c r="I13" s="11">
        <v>102</v>
      </c>
      <c r="J13" s="11">
        <v>1</v>
      </c>
      <c r="K13" s="11">
        <v>103</v>
      </c>
      <c r="L13" s="11">
        <v>1587637.98</v>
      </c>
      <c r="M13" s="11">
        <v>21199.26</v>
      </c>
      <c r="N13" s="11">
        <v>1608837.24</v>
      </c>
      <c r="O13" s="11">
        <v>0</v>
      </c>
      <c r="P13" s="11">
        <v>0</v>
      </c>
      <c r="Q13" s="11">
        <v>1608837.24</v>
      </c>
      <c r="R13" s="11">
        <v>1000</v>
      </c>
      <c r="S13" s="11">
        <v>103000</v>
      </c>
      <c r="T13" s="11">
        <v>103000</v>
      </c>
      <c r="U13" s="11">
        <v>9206</v>
      </c>
      <c r="V13" s="11">
        <v>948218</v>
      </c>
      <c r="W13" s="11">
        <v>845218</v>
      </c>
      <c r="X13" s="11">
        <v>660619.24</v>
      </c>
      <c r="Y13" s="11">
        <v>556982235</v>
      </c>
      <c r="Z13" s="11">
        <v>5407595</v>
      </c>
      <c r="AA13" s="11">
        <v>2895000</v>
      </c>
      <c r="AB13" s="11">
        <v>298185000</v>
      </c>
      <c r="AC13" s="11">
        <v>0.00034542</v>
      </c>
      <c r="AD13" s="11">
        <v>-258797235</v>
      </c>
      <c r="AE13" s="11">
        <v>0</v>
      </c>
      <c r="AF13" s="11">
        <v>1883536</v>
      </c>
      <c r="AG13" s="11">
        <v>194004208</v>
      </c>
      <c r="AH13" s="11">
        <v>0.0043567</v>
      </c>
      <c r="AI13" s="11">
        <v>-362978027</v>
      </c>
      <c r="AJ13" s="11">
        <v>-1581386.37</v>
      </c>
      <c r="AK13" s="11">
        <v>873882</v>
      </c>
      <c r="AL13" s="11">
        <v>90009846</v>
      </c>
      <c r="AM13" s="11">
        <v>0.00733941</v>
      </c>
      <c r="AN13" s="11">
        <v>-466972389</v>
      </c>
      <c r="AO13" s="11">
        <v>-3427301.82</v>
      </c>
      <c r="AP13" s="11">
        <v>0</v>
      </c>
      <c r="AQ13" s="11">
        <v>0</v>
      </c>
      <c r="AR13" s="11">
        <v>7967.65</v>
      </c>
      <c r="AS13" s="11">
        <v>7967.65</v>
      </c>
      <c r="AT13" s="11">
        <v>0.00495243</v>
      </c>
      <c r="AU13" s="11">
        <v>105</v>
      </c>
      <c r="AV13" s="11">
        <v>67</v>
      </c>
      <c r="AW13" s="11">
        <v>0.6400482668</v>
      </c>
      <c r="AX13" s="11">
        <v>9900055.82</v>
      </c>
      <c r="AY13" s="11">
        <v>467</v>
      </c>
      <c r="AZ13" s="11">
        <v>0</v>
      </c>
    </row>
    <row r="14" spans="1:52" ht="15">
      <c r="A14" s="11">
        <v>2051</v>
      </c>
      <c r="B14" s="11" t="s">
        <v>116</v>
      </c>
      <c r="C14" s="11" t="s">
        <v>106</v>
      </c>
      <c r="D14" s="11">
        <v>2895000</v>
      </c>
      <c r="E14" s="11">
        <v>1883536</v>
      </c>
      <c r="F14" s="11">
        <v>873882</v>
      </c>
      <c r="G14" s="11">
        <v>1000</v>
      </c>
      <c r="H14" s="11">
        <v>9206</v>
      </c>
      <c r="I14" s="11">
        <v>637</v>
      </c>
      <c r="J14" s="11">
        <v>6</v>
      </c>
      <c r="K14" s="11">
        <v>643</v>
      </c>
      <c r="L14" s="11">
        <v>6704575.350000001</v>
      </c>
      <c r="M14" s="11">
        <v>211992.63</v>
      </c>
      <c r="N14" s="11">
        <v>6916567.98</v>
      </c>
      <c r="O14" s="11">
        <v>0</v>
      </c>
      <c r="P14" s="11">
        <v>0</v>
      </c>
      <c r="Q14" s="11">
        <v>6916567.98</v>
      </c>
      <c r="R14" s="11">
        <v>1000</v>
      </c>
      <c r="S14" s="11">
        <v>643000</v>
      </c>
      <c r="T14" s="11">
        <v>643000</v>
      </c>
      <c r="U14" s="11">
        <v>9206</v>
      </c>
      <c r="V14" s="11">
        <v>5919458</v>
      </c>
      <c r="W14" s="11">
        <v>5276458</v>
      </c>
      <c r="X14" s="11">
        <v>997109.9800000004</v>
      </c>
      <c r="Y14" s="11">
        <v>323390621</v>
      </c>
      <c r="Z14" s="11">
        <v>502940</v>
      </c>
      <c r="AA14" s="11">
        <v>2895000</v>
      </c>
      <c r="AB14" s="11">
        <v>1861485000</v>
      </c>
      <c r="AC14" s="11">
        <v>0.00034542</v>
      </c>
      <c r="AD14" s="11">
        <v>1538094379</v>
      </c>
      <c r="AE14" s="11">
        <v>531288.56</v>
      </c>
      <c r="AF14" s="11">
        <v>1883536</v>
      </c>
      <c r="AG14" s="11">
        <v>1211113648</v>
      </c>
      <c r="AH14" s="11">
        <v>0.0043567</v>
      </c>
      <c r="AI14" s="11">
        <v>887723027</v>
      </c>
      <c r="AJ14" s="11">
        <v>3867542.91</v>
      </c>
      <c r="AK14" s="11">
        <v>873882</v>
      </c>
      <c r="AL14" s="11">
        <v>561906126</v>
      </c>
      <c r="AM14" s="11">
        <v>0.00177451</v>
      </c>
      <c r="AN14" s="11">
        <v>238515505</v>
      </c>
      <c r="AO14" s="11">
        <v>423248.15</v>
      </c>
      <c r="AP14" s="11">
        <v>4822079.62</v>
      </c>
      <c r="AQ14" s="11">
        <v>-149</v>
      </c>
      <c r="AR14" s="11">
        <v>0</v>
      </c>
      <c r="AS14" s="11">
        <v>4821930.62</v>
      </c>
      <c r="AT14" s="11">
        <v>0.69715654</v>
      </c>
      <c r="AU14" s="11">
        <v>147792</v>
      </c>
      <c r="AV14" s="11">
        <v>94594</v>
      </c>
      <c r="AW14" s="11">
        <v>0.6400482668</v>
      </c>
      <c r="AX14" s="11">
        <v>9900055.82</v>
      </c>
      <c r="AY14" s="11">
        <v>467</v>
      </c>
      <c r="AZ14" s="11">
        <v>4</v>
      </c>
    </row>
    <row r="15" spans="1:52" ht="15">
      <c r="A15" s="11">
        <v>2534</v>
      </c>
      <c r="B15" s="11" t="s">
        <v>117</v>
      </c>
      <c r="C15" s="11" t="s">
        <v>108</v>
      </c>
      <c r="D15" s="11">
        <v>1930000</v>
      </c>
      <c r="E15" s="11">
        <v>1255691</v>
      </c>
      <c r="F15" s="11">
        <v>582588</v>
      </c>
      <c r="G15" s="11">
        <v>1000</v>
      </c>
      <c r="H15" s="11">
        <v>9206</v>
      </c>
      <c r="I15" s="11">
        <v>489</v>
      </c>
      <c r="J15" s="11">
        <v>4</v>
      </c>
      <c r="K15" s="11">
        <v>493</v>
      </c>
      <c r="L15" s="11">
        <v>4785337.38</v>
      </c>
      <c r="M15" s="11">
        <v>92728.51</v>
      </c>
      <c r="N15" s="11">
        <v>4878065.89</v>
      </c>
      <c r="O15" s="11">
        <v>0</v>
      </c>
      <c r="P15" s="11">
        <v>0</v>
      </c>
      <c r="Q15" s="11">
        <v>4878065.89</v>
      </c>
      <c r="R15" s="11">
        <v>1000</v>
      </c>
      <c r="S15" s="11">
        <v>493000</v>
      </c>
      <c r="T15" s="11">
        <v>493000</v>
      </c>
      <c r="U15" s="11">
        <v>9206</v>
      </c>
      <c r="V15" s="11">
        <v>4538558</v>
      </c>
      <c r="W15" s="11">
        <v>4045558</v>
      </c>
      <c r="X15" s="11">
        <v>339507.88999999966</v>
      </c>
      <c r="Y15" s="11">
        <v>200968768</v>
      </c>
      <c r="Z15" s="11">
        <v>407645</v>
      </c>
      <c r="AA15" s="11">
        <v>1930000</v>
      </c>
      <c r="AB15" s="11">
        <v>951490000</v>
      </c>
      <c r="AC15" s="11">
        <v>0.00051813</v>
      </c>
      <c r="AD15" s="11">
        <v>750521232</v>
      </c>
      <c r="AE15" s="11">
        <v>388867.57</v>
      </c>
      <c r="AF15" s="11">
        <v>1255691</v>
      </c>
      <c r="AG15" s="11">
        <v>619055663</v>
      </c>
      <c r="AH15" s="11">
        <v>0.00653505</v>
      </c>
      <c r="AI15" s="11">
        <v>418086895</v>
      </c>
      <c r="AJ15" s="11">
        <v>2732218.76</v>
      </c>
      <c r="AK15" s="11">
        <v>582588</v>
      </c>
      <c r="AL15" s="11">
        <v>287215884</v>
      </c>
      <c r="AM15" s="11">
        <v>0.00118207</v>
      </c>
      <c r="AN15" s="11">
        <v>86247116</v>
      </c>
      <c r="AO15" s="11">
        <v>101950.13</v>
      </c>
      <c r="AP15" s="11">
        <v>3223036.46</v>
      </c>
      <c r="AQ15" s="11">
        <v>-132</v>
      </c>
      <c r="AR15" s="11">
        <v>0</v>
      </c>
      <c r="AS15" s="11">
        <v>3222904.46</v>
      </c>
      <c r="AT15" s="11">
        <v>0.6606931</v>
      </c>
      <c r="AU15" s="11">
        <v>61265</v>
      </c>
      <c r="AV15" s="11">
        <v>39213</v>
      </c>
      <c r="AW15" s="11">
        <v>0.6400482668</v>
      </c>
      <c r="AX15" s="11">
        <v>1261107.73</v>
      </c>
      <c r="AY15" s="11">
        <v>68</v>
      </c>
      <c r="AZ15" s="11">
        <v>1</v>
      </c>
    </row>
    <row r="16" spans="1:52" ht="15">
      <c r="A16" s="11">
        <v>2604</v>
      </c>
      <c r="B16" s="11" t="s">
        <v>118</v>
      </c>
      <c r="C16" s="11" t="s">
        <v>104</v>
      </c>
      <c r="D16" s="11">
        <v>1930000</v>
      </c>
      <c r="E16" s="11">
        <v>1255691</v>
      </c>
      <c r="F16" s="11">
        <v>582588</v>
      </c>
      <c r="G16" s="11">
        <v>1000</v>
      </c>
      <c r="H16" s="11">
        <v>9206</v>
      </c>
      <c r="I16" s="11">
        <v>5389</v>
      </c>
      <c r="J16" s="11">
        <v>21</v>
      </c>
      <c r="K16" s="11">
        <v>5410</v>
      </c>
      <c r="L16" s="11">
        <v>50220269.71</v>
      </c>
      <c r="M16" s="11">
        <v>343303.14</v>
      </c>
      <c r="N16" s="11">
        <v>50563572.85</v>
      </c>
      <c r="O16" s="11">
        <v>0</v>
      </c>
      <c r="P16" s="11">
        <v>0</v>
      </c>
      <c r="Q16" s="11">
        <v>50563572.85</v>
      </c>
      <c r="R16" s="11">
        <v>1000</v>
      </c>
      <c r="S16" s="11">
        <v>5410000</v>
      </c>
      <c r="T16" s="11">
        <v>5410000</v>
      </c>
      <c r="U16" s="11">
        <v>9206</v>
      </c>
      <c r="V16" s="11">
        <v>49804460</v>
      </c>
      <c r="W16" s="11">
        <v>44394460</v>
      </c>
      <c r="X16" s="11">
        <v>759112.8500000015</v>
      </c>
      <c r="Y16" s="11">
        <v>2269221431</v>
      </c>
      <c r="Z16" s="11">
        <v>419449</v>
      </c>
      <c r="AA16" s="11">
        <v>1930000</v>
      </c>
      <c r="AB16" s="11">
        <v>10441300000</v>
      </c>
      <c r="AC16" s="11">
        <v>0.00051813</v>
      </c>
      <c r="AD16" s="11">
        <v>8172078569</v>
      </c>
      <c r="AE16" s="11">
        <v>4234199.07</v>
      </c>
      <c r="AF16" s="11">
        <v>1255691</v>
      </c>
      <c r="AG16" s="11">
        <v>6793288310</v>
      </c>
      <c r="AH16" s="11">
        <v>0.00653505</v>
      </c>
      <c r="AI16" s="11">
        <v>4524066879</v>
      </c>
      <c r="AJ16" s="11">
        <v>29565003.26</v>
      </c>
      <c r="AK16" s="11">
        <v>582588</v>
      </c>
      <c r="AL16" s="11">
        <v>3151801080</v>
      </c>
      <c r="AM16" s="11">
        <v>0.00024085</v>
      </c>
      <c r="AN16" s="11">
        <v>882579649</v>
      </c>
      <c r="AO16" s="11">
        <v>212569.31</v>
      </c>
      <c r="AP16" s="11">
        <v>34011771.64</v>
      </c>
      <c r="AQ16" s="11">
        <v>-1486</v>
      </c>
      <c r="AR16" s="11">
        <v>0</v>
      </c>
      <c r="AS16" s="11">
        <v>34010285.64</v>
      </c>
      <c r="AT16" s="11">
        <v>0.67262426</v>
      </c>
      <c r="AU16" s="11">
        <v>230914</v>
      </c>
      <c r="AV16" s="11">
        <v>147796</v>
      </c>
      <c r="AW16" s="11">
        <v>0.6400482668</v>
      </c>
      <c r="AX16" s="11">
        <v>3988855.5</v>
      </c>
      <c r="AY16" s="11">
        <v>244</v>
      </c>
      <c r="AZ16" s="11">
        <v>0</v>
      </c>
    </row>
    <row r="17" spans="1:52" ht="15">
      <c r="A17" s="11">
        <v>2758</v>
      </c>
      <c r="B17" s="11" t="s">
        <v>119</v>
      </c>
      <c r="C17" s="11" t="s">
        <v>108</v>
      </c>
      <c r="D17" s="11">
        <v>1930000</v>
      </c>
      <c r="E17" s="11">
        <v>1255691</v>
      </c>
      <c r="F17" s="11">
        <v>582588</v>
      </c>
      <c r="G17" s="11">
        <v>1000</v>
      </c>
      <c r="H17" s="11">
        <v>9206</v>
      </c>
      <c r="I17" s="11">
        <v>4184</v>
      </c>
      <c r="J17" s="11">
        <v>2</v>
      </c>
      <c r="K17" s="11">
        <v>4186</v>
      </c>
      <c r="L17" s="11">
        <v>40810428.3</v>
      </c>
      <c r="M17" s="11">
        <v>37091.4</v>
      </c>
      <c r="N17" s="11">
        <v>40847519.699999996</v>
      </c>
      <c r="O17" s="11">
        <v>0</v>
      </c>
      <c r="P17" s="11">
        <v>0</v>
      </c>
      <c r="Q17" s="11">
        <v>40847519.699999996</v>
      </c>
      <c r="R17" s="11">
        <v>1000</v>
      </c>
      <c r="S17" s="11">
        <v>4186000</v>
      </c>
      <c r="T17" s="11">
        <v>4186000</v>
      </c>
      <c r="U17" s="11">
        <v>9206</v>
      </c>
      <c r="V17" s="11">
        <v>38536316</v>
      </c>
      <c r="W17" s="11">
        <v>34350316</v>
      </c>
      <c r="X17" s="11">
        <v>2311203.6999999955</v>
      </c>
      <c r="Y17" s="11">
        <v>1728155613</v>
      </c>
      <c r="Z17" s="11">
        <v>412842</v>
      </c>
      <c r="AA17" s="11">
        <v>1930000</v>
      </c>
      <c r="AB17" s="11">
        <v>8078980000</v>
      </c>
      <c r="AC17" s="11">
        <v>0.00051813</v>
      </c>
      <c r="AD17" s="11">
        <v>6350824387</v>
      </c>
      <c r="AE17" s="11">
        <v>3290552.64</v>
      </c>
      <c r="AF17" s="11">
        <v>1255691</v>
      </c>
      <c r="AG17" s="11">
        <v>5256322526</v>
      </c>
      <c r="AH17" s="11">
        <v>0.00653505</v>
      </c>
      <c r="AI17" s="11">
        <v>3528166913</v>
      </c>
      <c r="AJ17" s="11">
        <v>23056747.18</v>
      </c>
      <c r="AK17" s="11">
        <v>582588</v>
      </c>
      <c r="AL17" s="11">
        <v>2438713368</v>
      </c>
      <c r="AM17" s="11">
        <v>0.00094771</v>
      </c>
      <c r="AN17" s="11">
        <v>710557755</v>
      </c>
      <c r="AO17" s="11">
        <v>673402.69</v>
      </c>
      <c r="AP17" s="11">
        <v>27020702.51</v>
      </c>
      <c r="AQ17" s="11">
        <v>-1120</v>
      </c>
      <c r="AR17" s="11">
        <v>0</v>
      </c>
      <c r="AS17" s="11">
        <v>27019582.51</v>
      </c>
      <c r="AT17" s="11">
        <v>0.66147425</v>
      </c>
      <c r="AU17" s="11">
        <v>24535</v>
      </c>
      <c r="AV17" s="11">
        <v>15704</v>
      </c>
      <c r="AW17" s="11">
        <v>0.6400482668</v>
      </c>
      <c r="AX17" s="11">
        <v>1261107.73</v>
      </c>
      <c r="AY17" s="11">
        <v>68</v>
      </c>
      <c r="AZ17" s="11">
        <v>0</v>
      </c>
    </row>
    <row r="18" spans="1:52" ht="15">
      <c r="A18" s="11">
        <v>2835</v>
      </c>
      <c r="B18" s="11" t="s">
        <v>120</v>
      </c>
      <c r="C18" s="11" t="s">
        <v>108</v>
      </c>
      <c r="D18" s="11">
        <v>1930000</v>
      </c>
      <c r="E18" s="11">
        <v>1255691</v>
      </c>
      <c r="F18" s="11">
        <v>582588</v>
      </c>
      <c r="G18" s="11">
        <v>1000</v>
      </c>
      <c r="H18" s="11">
        <v>9206</v>
      </c>
      <c r="I18" s="11">
        <v>4209</v>
      </c>
      <c r="J18" s="11">
        <v>1</v>
      </c>
      <c r="K18" s="11">
        <v>4210</v>
      </c>
      <c r="L18" s="11">
        <v>40744644.19</v>
      </c>
      <c r="M18" s="11">
        <v>18545.7</v>
      </c>
      <c r="N18" s="11">
        <v>40763189.89</v>
      </c>
      <c r="O18" s="11">
        <v>0</v>
      </c>
      <c r="P18" s="11">
        <v>0</v>
      </c>
      <c r="Q18" s="11">
        <v>40763189.89</v>
      </c>
      <c r="R18" s="11">
        <v>1000</v>
      </c>
      <c r="S18" s="11">
        <v>4210000</v>
      </c>
      <c r="T18" s="11">
        <v>4210000</v>
      </c>
      <c r="U18" s="11">
        <v>9206</v>
      </c>
      <c r="V18" s="11">
        <v>38757260</v>
      </c>
      <c r="W18" s="11">
        <v>34547260</v>
      </c>
      <c r="X18" s="11">
        <v>2005929.8900000006</v>
      </c>
      <c r="Y18" s="11">
        <v>1665175166</v>
      </c>
      <c r="Z18" s="11">
        <v>395529</v>
      </c>
      <c r="AA18" s="11">
        <v>1930000</v>
      </c>
      <c r="AB18" s="11">
        <v>8125300000</v>
      </c>
      <c r="AC18" s="11">
        <v>0.00051813</v>
      </c>
      <c r="AD18" s="11">
        <v>6460124834</v>
      </c>
      <c r="AE18" s="11">
        <v>3347184.48</v>
      </c>
      <c r="AF18" s="11">
        <v>1255691</v>
      </c>
      <c r="AG18" s="11">
        <v>5286459110</v>
      </c>
      <c r="AH18" s="11">
        <v>0.00653505</v>
      </c>
      <c r="AI18" s="11">
        <v>3621283944</v>
      </c>
      <c r="AJ18" s="11">
        <v>23665271.64</v>
      </c>
      <c r="AK18" s="11">
        <v>582588</v>
      </c>
      <c r="AL18" s="11">
        <v>2452695480</v>
      </c>
      <c r="AM18" s="11">
        <v>0.00081785</v>
      </c>
      <c r="AN18" s="11">
        <v>787520314</v>
      </c>
      <c r="AO18" s="11">
        <v>644073.49</v>
      </c>
      <c r="AP18" s="11">
        <v>27656529.61</v>
      </c>
      <c r="AQ18" s="11">
        <v>-1116</v>
      </c>
      <c r="AR18" s="11">
        <v>0</v>
      </c>
      <c r="AS18" s="11">
        <v>27655413.61</v>
      </c>
      <c r="AT18" s="11">
        <v>0.67844086</v>
      </c>
      <c r="AU18" s="11">
        <v>12582</v>
      </c>
      <c r="AV18" s="11">
        <v>8053</v>
      </c>
      <c r="AW18" s="11">
        <v>0.6400482668</v>
      </c>
      <c r="AX18" s="11">
        <v>1261107.73</v>
      </c>
      <c r="AY18" s="11">
        <v>68</v>
      </c>
      <c r="AZ18" s="11">
        <v>0</v>
      </c>
    </row>
    <row r="19" spans="1:52" ht="15">
      <c r="A19" s="11">
        <v>2885</v>
      </c>
      <c r="B19" s="11" t="s">
        <v>121</v>
      </c>
      <c r="C19" s="11" t="s">
        <v>106</v>
      </c>
      <c r="D19" s="11">
        <v>2895000</v>
      </c>
      <c r="E19" s="11">
        <v>1883536</v>
      </c>
      <c r="F19" s="11">
        <v>873882</v>
      </c>
      <c r="G19" s="11">
        <v>1000</v>
      </c>
      <c r="H19" s="11">
        <v>9206</v>
      </c>
      <c r="I19" s="11">
        <v>2041</v>
      </c>
      <c r="J19" s="11">
        <v>14</v>
      </c>
      <c r="K19" s="11">
        <v>2055</v>
      </c>
      <c r="L19" s="11">
        <v>20532789.16</v>
      </c>
      <c r="M19" s="11">
        <v>402786</v>
      </c>
      <c r="N19" s="11">
        <v>20935575.16</v>
      </c>
      <c r="O19" s="11">
        <v>0</v>
      </c>
      <c r="P19" s="11">
        <v>0</v>
      </c>
      <c r="Q19" s="11">
        <v>20935575.16</v>
      </c>
      <c r="R19" s="11">
        <v>1000</v>
      </c>
      <c r="S19" s="11">
        <v>2055000</v>
      </c>
      <c r="T19" s="11">
        <v>2055000</v>
      </c>
      <c r="U19" s="11">
        <v>9206</v>
      </c>
      <c r="V19" s="11">
        <v>18918330</v>
      </c>
      <c r="W19" s="11">
        <v>16863330</v>
      </c>
      <c r="X19" s="11">
        <v>2017245.1600000001</v>
      </c>
      <c r="Y19" s="11">
        <v>2531206140</v>
      </c>
      <c r="Z19" s="11">
        <v>1231730</v>
      </c>
      <c r="AA19" s="11">
        <v>2895000</v>
      </c>
      <c r="AB19" s="11">
        <v>5949225000</v>
      </c>
      <c r="AC19" s="11">
        <v>0.00034542</v>
      </c>
      <c r="AD19" s="11">
        <v>3418018860</v>
      </c>
      <c r="AE19" s="11">
        <v>1180652.07</v>
      </c>
      <c r="AF19" s="11">
        <v>1883536</v>
      </c>
      <c r="AG19" s="11">
        <v>3870666480</v>
      </c>
      <c r="AH19" s="11">
        <v>0.0043567</v>
      </c>
      <c r="AI19" s="11">
        <v>1339460340</v>
      </c>
      <c r="AJ19" s="11">
        <v>5835626.86</v>
      </c>
      <c r="AK19" s="11">
        <v>873882</v>
      </c>
      <c r="AL19" s="11">
        <v>1795827510</v>
      </c>
      <c r="AM19" s="11">
        <v>0.0011233</v>
      </c>
      <c r="AN19" s="11">
        <v>-735378630</v>
      </c>
      <c r="AO19" s="11">
        <v>-826050.82</v>
      </c>
      <c r="AP19" s="11">
        <v>6190228.11</v>
      </c>
      <c r="AQ19" s="11">
        <v>-1066</v>
      </c>
      <c r="AR19" s="11">
        <v>370121.84</v>
      </c>
      <c r="AS19" s="11">
        <v>6559283.95</v>
      </c>
      <c r="AT19" s="11">
        <v>0.31330804</v>
      </c>
      <c r="AU19" s="11">
        <v>126196</v>
      </c>
      <c r="AV19" s="11">
        <v>80772</v>
      </c>
      <c r="AW19" s="11">
        <v>0.6400482668</v>
      </c>
      <c r="AX19" s="11">
        <v>9900055.82</v>
      </c>
      <c r="AY19" s="11">
        <v>467</v>
      </c>
      <c r="AZ19" s="11">
        <v>5</v>
      </c>
    </row>
    <row r="20" spans="1:52" ht="15">
      <c r="A20" s="11">
        <v>2884</v>
      </c>
      <c r="B20" s="11" t="s">
        <v>122</v>
      </c>
      <c r="C20" s="11" t="s">
        <v>106</v>
      </c>
      <c r="D20" s="11">
        <v>5790000</v>
      </c>
      <c r="E20" s="11">
        <v>3767073</v>
      </c>
      <c r="F20" s="11">
        <v>1747764</v>
      </c>
      <c r="G20" s="11">
        <v>1000</v>
      </c>
      <c r="H20" s="11">
        <v>9206</v>
      </c>
      <c r="I20" s="11">
        <v>1365</v>
      </c>
      <c r="J20" s="11">
        <v>16</v>
      </c>
      <c r="K20" s="11">
        <v>1381</v>
      </c>
      <c r="L20" s="11">
        <v>17641900.130000003</v>
      </c>
      <c r="M20" s="11">
        <v>572380.1</v>
      </c>
      <c r="N20" s="11">
        <v>18214280.230000004</v>
      </c>
      <c r="O20" s="11">
        <v>0</v>
      </c>
      <c r="P20" s="11">
        <v>0</v>
      </c>
      <c r="Q20" s="11">
        <v>18214280.230000004</v>
      </c>
      <c r="R20" s="11">
        <v>1000</v>
      </c>
      <c r="S20" s="11">
        <v>1381000</v>
      </c>
      <c r="T20" s="11">
        <v>1381000</v>
      </c>
      <c r="U20" s="11">
        <v>9206</v>
      </c>
      <c r="V20" s="11">
        <v>12713486</v>
      </c>
      <c r="W20" s="11">
        <v>11332486</v>
      </c>
      <c r="X20" s="11">
        <v>5500794.230000004</v>
      </c>
      <c r="Y20" s="11">
        <v>3909749306</v>
      </c>
      <c r="Z20" s="11">
        <v>2831100</v>
      </c>
      <c r="AA20" s="11">
        <v>5790000</v>
      </c>
      <c r="AB20" s="11">
        <v>7995990000</v>
      </c>
      <c r="AC20" s="11">
        <v>0.00017271</v>
      </c>
      <c r="AD20" s="11">
        <v>4086240694</v>
      </c>
      <c r="AE20" s="11">
        <v>705734.63</v>
      </c>
      <c r="AF20" s="11">
        <v>3767073</v>
      </c>
      <c r="AG20" s="11">
        <v>5202327813</v>
      </c>
      <c r="AH20" s="11">
        <v>0.00217835</v>
      </c>
      <c r="AI20" s="11">
        <v>1292578507</v>
      </c>
      <c r="AJ20" s="11">
        <v>2815688.39</v>
      </c>
      <c r="AK20" s="11">
        <v>1747764</v>
      </c>
      <c r="AL20" s="11">
        <v>2413662084</v>
      </c>
      <c r="AM20" s="11">
        <v>0.00227902</v>
      </c>
      <c r="AN20" s="11">
        <v>-1496087222</v>
      </c>
      <c r="AO20" s="11">
        <v>-3409612.7</v>
      </c>
      <c r="AP20" s="11">
        <v>705734.63</v>
      </c>
      <c r="AQ20" s="11">
        <v>1</v>
      </c>
      <c r="AR20" s="11">
        <v>1706156.74</v>
      </c>
      <c r="AS20" s="11">
        <v>2411892.37</v>
      </c>
      <c r="AT20" s="11">
        <v>0.13241766</v>
      </c>
      <c r="AU20" s="11">
        <v>75793</v>
      </c>
      <c r="AV20" s="11">
        <v>48511</v>
      </c>
      <c r="AW20" s="11">
        <v>0.6400482668</v>
      </c>
      <c r="AX20" s="11">
        <v>9900055.82</v>
      </c>
      <c r="AY20" s="11">
        <v>467</v>
      </c>
      <c r="AZ20" s="11">
        <v>11</v>
      </c>
    </row>
    <row r="21" spans="1:52" ht="15">
      <c r="A21" s="11">
        <v>3094</v>
      </c>
      <c r="B21" s="11" t="s">
        <v>123</v>
      </c>
      <c r="C21" s="11" t="s">
        <v>106</v>
      </c>
      <c r="D21" s="11">
        <v>2895000</v>
      </c>
      <c r="E21" s="11">
        <v>1883536</v>
      </c>
      <c r="F21" s="11">
        <v>873882</v>
      </c>
      <c r="G21" s="11">
        <v>1000</v>
      </c>
      <c r="H21" s="11">
        <v>9206</v>
      </c>
      <c r="I21" s="11">
        <v>100</v>
      </c>
      <c r="J21" s="11">
        <v>1</v>
      </c>
      <c r="K21" s="11">
        <v>101</v>
      </c>
      <c r="L21" s="11">
        <v>1427525.29</v>
      </c>
      <c r="M21" s="11">
        <v>21199.26</v>
      </c>
      <c r="N21" s="11">
        <v>1448724.55</v>
      </c>
      <c r="O21" s="11">
        <v>0</v>
      </c>
      <c r="P21" s="11">
        <v>0</v>
      </c>
      <c r="Q21" s="11">
        <v>1448724.55</v>
      </c>
      <c r="R21" s="11">
        <v>1000</v>
      </c>
      <c r="S21" s="11">
        <v>101000</v>
      </c>
      <c r="T21" s="11">
        <v>101000</v>
      </c>
      <c r="U21" s="11">
        <v>9206</v>
      </c>
      <c r="V21" s="11">
        <v>929806</v>
      </c>
      <c r="W21" s="11">
        <v>828806</v>
      </c>
      <c r="X21" s="11">
        <v>518918.55000000005</v>
      </c>
      <c r="Y21" s="11">
        <v>769872564</v>
      </c>
      <c r="Z21" s="11">
        <v>7622501</v>
      </c>
      <c r="AA21" s="11">
        <v>2895000</v>
      </c>
      <c r="AB21" s="11">
        <v>292395000</v>
      </c>
      <c r="AC21" s="11">
        <v>0.00034542</v>
      </c>
      <c r="AD21" s="11">
        <v>-477477564</v>
      </c>
      <c r="AE21" s="11">
        <v>0</v>
      </c>
      <c r="AF21" s="11">
        <v>1883536</v>
      </c>
      <c r="AG21" s="11">
        <v>190237136</v>
      </c>
      <c r="AH21" s="11">
        <v>0.0043567</v>
      </c>
      <c r="AI21" s="11">
        <v>-579635428</v>
      </c>
      <c r="AJ21" s="11">
        <v>-2525297.67</v>
      </c>
      <c r="AK21" s="11">
        <v>873882</v>
      </c>
      <c r="AL21" s="11">
        <v>88262082</v>
      </c>
      <c r="AM21" s="11">
        <v>0.00587929</v>
      </c>
      <c r="AN21" s="11">
        <v>-681610482</v>
      </c>
      <c r="AO21" s="11">
        <v>-4007385.69</v>
      </c>
      <c r="AP21" s="11">
        <v>0</v>
      </c>
      <c r="AQ21" s="11">
        <v>0</v>
      </c>
      <c r="AR21" s="11">
        <v>3868.56</v>
      </c>
      <c r="AS21" s="11">
        <v>3868.56</v>
      </c>
      <c r="AT21" s="11">
        <v>0.00267032</v>
      </c>
      <c r="AU21" s="11">
        <v>57</v>
      </c>
      <c r="AV21" s="11">
        <v>36</v>
      </c>
      <c r="AW21" s="11">
        <v>0.6400482668</v>
      </c>
      <c r="AX21" s="11">
        <v>9900055.82</v>
      </c>
      <c r="AY21" s="11">
        <v>467</v>
      </c>
      <c r="AZ21" s="11">
        <v>0</v>
      </c>
    </row>
    <row r="22" spans="1:52" ht="15">
      <c r="A22" s="11">
        <v>3941</v>
      </c>
      <c r="B22" s="11" t="s">
        <v>124</v>
      </c>
      <c r="C22" s="11" t="s">
        <v>108</v>
      </c>
      <c r="D22" s="11">
        <v>1930000</v>
      </c>
      <c r="E22" s="11">
        <v>1255691</v>
      </c>
      <c r="F22" s="11">
        <v>582588</v>
      </c>
      <c r="G22" s="11">
        <v>1000</v>
      </c>
      <c r="H22" s="11">
        <v>9206</v>
      </c>
      <c r="I22" s="11">
        <v>1227</v>
      </c>
      <c r="J22" s="11">
        <v>3</v>
      </c>
      <c r="K22" s="11">
        <v>1230</v>
      </c>
      <c r="L22" s="11">
        <v>12078535.74</v>
      </c>
      <c r="M22" s="11">
        <v>370914.04</v>
      </c>
      <c r="N22" s="11">
        <v>12449449.78</v>
      </c>
      <c r="O22" s="11">
        <v>0</v>
      </c>
      <c r="P22" s="11">
        <v>0</v>
      </c>
      <c r="Q22" s="11">
        <v>12449449.78</v>
      </c>
      <c r="R22" s="11">
        <v>1000</v>
      </c>
      <c r="S22" s="11">
        <v>1230000</v>
      </c>
      <c r="T22" s="11">
        <v>1230000</v>
      </c>
      <c r="U22" s="11">
        <v>9206</v>
      </c>
      <c r="V22" s="11">
        <v>11323380</v>
      </c>
      <c r="W22" s="11">
        <v>10093380</v>
      </c>
      <c r="X22" s="11">
        <v>1126069.7799999993</v>
      </c>
      <c r="Y22" s="11">
        <v>683180993</v>
      </c>
      <c r="Z22" s="11">
        <v>555432</v>
      </c>
      <c r="AA22" s="11">
        <v>1930000</v>
      </c>
      <c r="AB22" s="11">
        <v>2373900000</v>
      </c>
      <c r="AC22" s="11">
        <v>0.00051813</v>
      </c>
      <c r="AD22" s="11">
        <v>1690719007</v>
      </c>
      <c r="AE22" s="11">
        <v>876012.24</v>
      </c>
      <c r="AF22" s="11">
        <v>1255691</v>
      </c>
      <c r="AG22" s="11">
        <v>1544499930</v>
      </c>
      <c r="AH22" s="11">
        <v>0.00653505</v>
      </c>
      <c r="AI22" s="11">
        <v>861318937</v>
      </c>
      <c r="AJ22" s="11">
        <v>5628762.32</v>
      </c>
      <c r="AK22" s="11">
        <v>582588</v>
      </c>
      <c r="AL22" s="11">
        <v>716583240</v>
      </c>
      <c r="AM22" s="11">
        <v>0.00157144</v>
      </c>
      <c r="AN22" s="11">
        <v>33402247</v>
      </c>
      <c r="AO22" s="11">
        <v>52489.63</v>
      </c>
      <c r="AP22" s="11">
        <v>6557264.19</v>
      </c>
      <c r="AQ22" s="11">
        <v>-469</v>
      </c>
      <c r="AR22" s="11">
        <v>0</v>
      </c>
      <c r="AS22" s="11">
        <v>6556795.19</v>
      </c>
      <c r="AT22" s="11">
        <v>0.52667349</v>
      </c>
      <c r="AU22" s="11">
        <v>195351</v>
      </c>
      <c r="AV22" s="11">
        <v>125034</v>
      </c>
      <c r="AW22" s="11">
        <v>0.6400482668</v>
      </c>
      <c r="AX22" s="11">
        <v>1261107.73</v>
      </c>
      <c r="AY22" s="11">
        <v>68</v>
      </c>
      <c r="AZ22" s="11">
        <v>17</v>
      </c>
    </row>
    <row r="23" spans="1:52" ht="15">
      <c r="A23" s="11">
        <v>4613</v>
      </c>
      <c r="B23" s="11" t="s">
        <v>125</v>
      </c>
      <c r="C23" s="11" t="s">
        <v>104</v>
      </c>
      <c r="D23" s="11">
        <v>1930000</v>
      </c>
      <c r="E23" s="11">
        <v>1255691</v>
      </c>
      <c r="F23" s="11">
        <v>582588</v>
      </c>
      <c r="G23" s="11">
        <v>1000</v>
      </c>
      <c r="H23" s="11">
        <v>9206</v>
      </c>
      <c r="I23" s="11">
        <v>3742</v>
      </c>
      <c r="J23" s="11">
        <v>3</v>
      </c>
      <c r="K23" s="11">
        <v>3745</v>
      </c>
      <c r="L23" s="11">
        <v>37194743.400000006</v>
      </c>
      <c r="M23" s="11">
        <v>49043.31</v>
      </c>
      <c r="N23" s="11">
        <v>37243786.71000001</v>
      </c>
      <c r="O23" s="11">
        <v>0</v>
      </c>
      <c r="P23" s="11">
        <v>0</v>
      </c>
      <c r="Q23" s="11">
        <v>37243786.71000001</v>
      </c>
      <c r="R23" s="11">
        <v>1000</v>
      </c>
      <c r="S23" s="11">
        <v>3745000</v>
      </c>
      <c r="T23" s="11">
        <v>3745000</v>
      </c>
      <c r="U23" s="11">
        <v>9206</v>
      </c>
      <c r="V23" s="11">
        <v>34476470</v>
      </c>
      <c r="W23" s="11">
        <v>30731470</v>
      </c>
      <c r="X23" s="11">
        <v>2767316.7100000083</v>
      </c>
      <c r="Y23" s="11">
        <v>1547908208</v>
      </c>
      <c r="Z23" s="11">
        <v>413327</v>
      </c>
      <c r="AA23" s="11">
        <v>1930000</v>
      </c>
      <c r="AB23" s="11">
        <v>7227850000</v>
      </c>
      <c r="AC23" s="11">
        <v>0.00051813</v>
      </c>
      <c r="AD23" s="11">
        <v>5679941792</v>
      </c>
      <c r="AE23" s="11">
        <v>2942948.24</v>
      </c>
      <c r="AF23" s="11">
        <v>1255691</v>
      </c>
      <c r="AG23" s="11">
        <v>4702562795</v>
      </c>
      <c r="AH23" s="11">
        <v>0.00653505</v>
      </c>
      <c r="AI23" s="11">
        <v>3154654587</v>
      </c>
      <c r="AJ23" s="11">
        <v>20615825.46</v>
      </c>
      <c r="AK23" s="11">
        <v>582588</v>
      </c>
      <c r="AL23" s="11">
        <v>2181792060</v>
      </c>
      <c r="AM23" s="11">
        <v>0.00126837</v>
      </c>
      <c r="AN23" s="11">
        <v>633883852</v>
      </c>
      <c r="AO23" s="11">
        <v>803999.26</v>
      </c>
      <c r="AP23" s="11">
        <v>24362772.96</v>
      </c>
      <c r="AQ23" s="11">
        <v>-1015</v>
      </c>
      <c r="AR23" s="11">
        <v>0</v>
      </c>
      <c r="AS23" s="11">
        <v>24361757.96</v>
      </c>
      <c r="AT23" s="11">
        <v>0.65411603</v>
      </c>
      <c r="AU23" s="11">
        <v>32080</v>
      </c>
      <c r="AV23" s="11">
        <v>20533</v>
      </c>
      <c r="AW23" s="11">
        <v>0.6400482668</v>
      </c>
      <c r="AX23" s="11">
        <v>3988855.5</v>
      </c>
      <c r="AY23" s="11">
        <v>244</v>
      </c>
      <c r="AZ23" s="11">
        <v>0</v>
      </c>
    </row>
    <row r="24" spans="1:52" ht="15">
      <c r="A24" s="11">
        <v>4760</v>
      </c>
      <c r="B24" s="11" t="s">
        <v>126</v>
      </c>
      <c r="C24" s="11" t="s">
        <v>108</v>
      </c>
      <c r="D24" s="11">
        <v>1930000</v>
      </c>
      <c r="E24" s="11">
        <v>1255691</v>
      </c>
      <c r="F24" s="11">
        <v>582588</v>
      </c>
      <c r="G24" s="11">
        <v>1000</v>
      </c>
      <c r="H24" s="11">
        <v>9206</v>
      </c>
      <c r="I24" s="11">
        <v>701</v>
      </c>
      <c r="J24" s="11">
        <v>1</v>
      </c>
      <c r="K24" s="11">
        <v>702</v>
      </c>
      <c r="L24" s="11">
        <v>7264827.31</v>
      </c>
      <c r="M24" s="11">
        <v>18545.7</v>
      </c>
      <c r="N24" s="11">
        <v>7283373.01</v>
      </c>
      <c r="O24" s="11">
        <v>0</v>
      </c>
      <c r="P24" s="11">
        <v>0</v>
      </c>
      <c r="Q24" s="11">
        <v>7283373.01</v>
      </c>
      <c r="R24" s="11">
        <v>1000</v>
      </c>
      <c r="S24" s="11">
        <v>702000</v>
      </c>
      <c r="T24" s="11">
        <v>702000</v>
      </c>
      <c r="U24" s="11">
        <v>9206</v>
      </c>
      <c r="V24" s="11">
        <v>6462612</v>
      </c>
      <c r="W24" s="11">
        <v>5760612</v>
      </c>
      <c r="X24" s="11">
        <v>820761.0099999998</v>
      </c>
      <c r="Y24" s="11">
        <v>311408100</v>
      </c>
      <c r="Z24" s="11">
        <v>443601</v>
      </c>
      <c r="AA24" s="11">
        <v>1930000</v>
      </c>
      <c r="AB24" s="11">
        <v>1354860000</v>
      </c>
      <c r="AC24" s="11">
        <v>0.00051813</v>
      </c>
      <c r="AD24" s="11">
        <v>1043451900</v>
      </c>
      <c r="AE24" s="11">
        <v>540643.73</v>
      </c>
      <c r="AF24" s="11">
        <v>1255691</v>
      </c>
      <c r="AG24" s="11">
        <v>881495082</v>
      </c>
      <c r="AH24" s="11">
        <v>0.00653505</v>
      </c>
      <c r="AI24" s="11">
        <v>570086982</v>
      </c>
      <c r="AJ24" s="11">
        <v>3725546.93</v>
      </c>
      <c r="AK24" s="11">
        <v>582588</v>
      </c>
      <c r="AL24" s="11">
        <v>408976776</v>
      </c>
      <c r="AM24" s="11">
        <v>0.00200686</v>
      </c>
      <c r="AN24" s="11">
        <v>97568676</v>
      </c>
      <c r="AO24" s="11">
        <v>195806.67</v>
      </c>
      <c r="AP24" s="11">
        <v>4461997.33</v>
      </c>
      <c r="AQ24" s="11">
        <v>-214</v>
      </c>
      <c r="AR24" s="11">
        <v>0</v>
      </c>
      <c r="AS24" s="11">
        <v>4461783.33</v>
      </c>
      <c r="AT24" s="11">
        <v>0.61259849</v>
      </c>
      <c r="AU24" s="11">
        <v>11361</v>
      </c>
      <c r="AV24" s="11">
        <v>7272</v>
      </c>
      <c r="AW24" s="11">
        <v>0.6400482668</v>
      </c>
      <c r="AX24" s="11">
        <v>1261107.73</v>
      </c>
      <c r="AY24" s="11">
        <v>68</v>
      </c>
      <c r="AZ24" s="11">
        <v>0</v>
      </c>
    </row>
    <row r="25" spans="1:52" ht="15">
      <c r="A25" s="11">
        <v>5258</v>
      </c>
      <c r="B25" s="11" t="s">
        <v>127</v>
      </c>
      <c r="C25" s="11" t="s">
        <v>106</v>
      </c>
      <c r="D25" s="11">
        <v>2895000</v>
      </c>
      <c r="E25" s="11">
        <v>1883536</v>
      </c>
      <c r="F25" s="11">
        <v>873882</v>
      </c>
      <c r="G25" s="11">
        <v>1000</v>
      </c>
      <c r="H25" s="11">
        <v>9206</v>
      </c>
      <c r="I25" s="11">
        <v>310</v>
      </c>
      <c r="J25" s="11">
        <v>9</v>
      </c>
      <c r="K25" s="11">
        <v>319</v>
      </c>
      <c r="L25" s="11">
        <v>3200637.7199999997</v>
      </c>
      <c r="M25" s="11">
        <v>317988.94</v>
      </c>
      <c r="N25" s="11">
        <v>3518626.6599999997</v>
      </c>
      <c r="O25" s="11">
        <v>0</v>
      </c>
      <c r="P25" s="11">
        <v>0</v>
      </c>
      <c r="Q25" s="11">
        <v>3518626.6599999997</v>
      </c>
      <c r="R25" s="11">
        <v>1000</v>
      </c>
      <c r="S25" s="11">
        <v>319000</v>
      </c>
      <c r="T25" s="11">
        <v>319000</v>
      </c>
      <c r="U25" s="11">
        <v>9206</v>
      </c>
      <c r="V25" s="11">
        <v>2936714</v>
      </c>
      <c r="W25" s="11">
        <v>2617714</v>
      </c>
      <c r="X25" s="11">
        <v>581912.6599999997</v>
      </c>
      <c r="Y25" s="11">
        <v>125420438</v>
      </c>
      <c r="Z25" s="11">
        <v>393168</v>
      </c>
      <c r="AA25" s="11">
        <v>2895000</v>
      </c>
      <c r="AB25" s="11">
        <v>923505000</v>
      </c>
      <c r="AC25" s="11">
        <v>0.00034542</v>
      </c>
      <c r="AD25" s="11">
        <v>798084562</v>
      </c>
      <c r="AE25" s="11">
        <v>275674.37</v>
      </c>
      <c r="AF25" s="11">
        <v>1883536</v>
      </c>
      <c r="AG25" s="11">
        <v>600847984</v>
      </c>
      <c r="AH25" s="11">
        <v>0.0043567</v>
      </c>
      <c r="AI25" s="11">
        <v>475427546</v>
      </c>
      <c r="AJ25" s="11">
        <v>2071295.19</v>
      </c>
      <c r="AK25" s="11">
        <v>873882</v>
      </c>
      <c r="AL25" s="11">
        <v>278768358</v>
      </c>
      <c r="AM25" s="11">
        <v>0.00208744</v>
      </c>
      <c r="AN25" s="11">
        <v>153347920</v>
      </c>
      <c r="AO25" s="11">
        <v>320104.58</v>
      </c>
      <c r="AP25" s="11">
        <v>2667074.14</v>
      </c>
      <c r="AQ25" s="11">
        <v>-57</v>
      </c>
      <c r="AR25" s="11">
        <v>0</v>
      </c>
      <c r="AS25" s="11">
        <v>2667017.14</v>
      </c>
      <c r="AT25" s="11">
        <v>0.75797105</v>
      </c>
      <c r="AU25" s="11">
        <v>241026</v>
      </c>
      <c r="AV25" s="11">
        <v>154268</v>
      </c>
      <c r="AW25" s="11">
        <v>0.6400482668</v>
      </c>
      <c r="AX25" s="11">
        <v>9900055.82</v>
      </c>
      <c r="AY25" s="11">
        <v>467</v>
      </c>
      <c r="AZ25" s="11">
        <v>6</v>
      </c>
    </row>
    <row r="26" spans="1:52" ht="15">
      <c r="A26" s="11">
        <v>5614</v>
      </c>
      <c r="B26" s="11" t="s">
        <v>128</v>
      </c>
      <c r="C26" s="11" t="s">
        <v>108</v>
      </c>
      <c r="D26" s="11">
        <v>1930000</v>
      </c>
      <c r="E26" s="11">
        <v>1255691</v>
      </c>
      <c r="F26" s="11">
        <v>582588</v>
      </c>
      <c r="G26" s="11">
        <v>1000</v>
      </c>
      <c r="H26" s="11">
        <v>9206</v>
      </c>
      <c r="I26" s="11">
        <v>249</v>
      </c>
      <c r="J26" s="11">
        <v>4</v>
      </c>
      <c r="K26" s="11">
        <v>253</v>
      </c>
      <c r="L26" s="11">
        <v>2954028.71</v>
      </c>
      <c r="M26" s="11">
        <v>74182.81</v>
      </c>
      <c r="N26" s="11">
        <v>3028211.52</v>
      </c>
      <c r="O26" s="11">
        <v>1475</v>
      </c>
      <c r="P26" s="11">
        <v>0</v>
      </c>
      <c r="Q26" s="11">
        <v>3026736.52</v>
      </c>
      <c r="R26" s="11">
        <v>1000</v>
      </c>
      <c r="S26" s="11">
        <v>253000</v>
      </c>
      <c r="T26" s="11">
        <v>253000</v>
      </c>
      <c r="U26" s="11">
        <v>9206</v>
      </c>
      <c r="V26" s="11">
        <v>2329118</v>
      </c>
      <c r="W26" s="11">
        <v>2076118</v>
      </c>
      <c r="X26" s="11">
        <v>697618.52</v>
      </c>
      <c r="Y26" s="11">
        <v>197648579</v>
      </c>
      <c r="Z26" s="11">
        <v>781220</v>
      </c>
      <c r="AA26" s="11">
        <v>1930000</v>
      </c>
      <c r="AB26" s="11">
        <v>488290000</v>
      </c>
      <c r="AC26" s="11">
        <v>0.00051813</v>
      </c>
      <c r="AD26" s="11">
        <v>290641421</v>
      </c>
      <c r="AE26" s="11">
        <v>150590.04</v>
      </c>
      <c r="AF26" s="11">
        <v>1255691</v>
      </c>
      <c r="AG26" s="11">
        <v>317689823</v>
      </c>
      <c r="AH26" s="11">
        <v>0.00653505</v>
      </c>
      <c r="AI26" s="11">
        <v>120041244</v>
      </c>
      <c r="AJ26" s="11">
        <v>784475.53</v>
      </c>
      <c r="AK26" s="11">
        <v>582588</v>
      </c>
      <c r="AL26" s="11">
        <v>147394764</v>
      </c>
      <c r="AM26" s="11">
        <v>0.00473299</v>
      </c>
      <c r="AN26" s="11">
        <v>-50253815</v>
      </c>
      <c r="AO26" s="11">
        <v>-237850.8</v>
      </c>
      <c r="AP26" s="11">
        <v>697214.77</v>
      </c>
      <c r="AQ26" s="11">
        <v>-151</v>
      </c>
      <c r="AR26" s="11">
        <v>117462.07</v>
      </c>
      <c r="AS26" s="11">
        <v>814525.8400000001</v>
      </c>
      <c r="AT26" s="11">
        <v>0.26911026</v>
      </c>
      <c r="AU26" s="11">
        <v>19963</v>
      </c>
      <c r="AV26" s="11">
        <v>12777</v>
      </c>
      <c r="AW26" s="11">
        <v>0.6400482668</v>
      </c>
      <c r="AX26" s="11">
        <v>1261107.73</v>
      </c>
      <c r="AY26" s="11">
        <v>68</v>
      </c>
      <c r="AZ26" s="11">
        <v>0</v>
      </c>
    </row>
    <row r="27" spans="1:52" ht="15">
      <c r="A27" s="11">
        <v>6022</v>
      </c>
      <c r="B27" s="11" t="s">
        <v>129</v>
      </c>
      <c r="C27" s="11" t="s">
        <v>106</v>
      </c>
      <c r="D27" s="11">
        <v>2895000</v>
      </c>
      <c r="E27" s="11">
        <v>1883536</v>
      </c>
      <c r="F27" s="11">
        <v>873882</v>
      </c>
      <c r="G27" s="11">
        <v>1000</v>
      </c>
      <c r="H27" s="11">
        <v>9206</v>
      </c>
      <c r="I27" s="11">
        <v>541</v>
      </c>
      <c r="J27" s="11">
        <v>5</v>
      </c>
      <c r="K27" s="11">
        <v>546</v>
      </c>
      <c r="L27" s="11">
        <v>5065263.52</v>
      </c>
      <c r="M27" s="11">
        <v>296789.68</v>
      </c>
      <c r="N27" s="11">
        <v>5362053.199999999</v>
      </c>
      <c r="O27" s="11">
        <v>0</v>
      </c>
      <c r="P27" s="11">
        <v>0</v>
      </c>
      <c r="Q27" s="11">
        <v>5362053.199999999</v>
      </c>
      <c r="R27" s="11">
        <v>1000</v>
      </c>
      <c r="S27" s="11">
        <v>546000</v>
      </c>
      <c r="T27" s="11">
        <v>546000</v>
      </c>
      <c r="U27" s="11">
        <v>9206</v>
      </c>
      <c r="V27" s="11">
        <v>5026476</v>
      </c>
      <c r="W27" s="11">
        <v>4480476</v>
      </c>
      <c r="X27" s="11">
        <v>335577.19999999925</v>
      </c>
      <c r="Y27" s="11">
        <v>400914192</v>
      </c>
      <c r="Z27" s="11">
        <v>734275</v>
      </c>
      <c r="AA27" s="11">
        <v>2895000</v>
      </c>
      <c r="AB27" s="11">
        <v>1580670000</v>
      </c>
      <c r="AC27" s="11">
        <v>0.00034542</v>
      </c>
      <c r="AD27" s="11">
        <v>1179755808</v>
      </c>
      <c r="AE27" s="11">
        <v>407511.25</v>
      </c>
      <c r="AF27" s="11">
        <v>1883536</v>
      </c>
      <c r="AG27" s="11">
        <v>1028410656</v>
      </c>
      <c r="AH27" s="11">
        <v>0.0043567</v>
      </c>
      <c r="AI27" s="11">
        <v>627496464</v>
      </c>
      <c r="AJ27" s="11">
        <v>2733813.84</v>
      </c>
      <c r="AK27" s="11">
        <v>873882</v>
      </c>
      <c r="AL27" s="11">
        <v>477139572</v>
      </c>
      <c r="AM27" s="11">
        <v>0.00070331</v>
      </c>
      <c r="AN27" s="11">
        <v>76225380</v>
      </c>
      <c r="AO27" s="11">
        <v>53610.07</v>
      </c>
      <c r="AP27" s="11">
        <v>3194935.16</v>
      </c>
      <c r="AQ27" s="11">
        <v>-11854</v>
      </c>
      <c r="AR27" s="11">
        <v>0</v>
      </c>
      <c r="AS27" s="11">
        <v>3183081.16</v>
      </c>
      <c r="AT27" s="11">
        <v>0.59363103</v>
      </c>
      <c r="AU27" s="11">
        <v>176184</v>
      </c>
      <c r="AV27" s="11">
        <v>112766</v>
      </c>
      <c r="AW27" s="11">
        <v>0.6400482668</v>
      </c>
      <c r="AX27" s="11">
        <v>9900055.82</v>
      </c>
      <c r="AY27" s="11">
        <v>467</v>
      </c>
      <c r="AZ27" s="11">
        <v>9</v>
      </c>
    </row>
    <row r="28" spans="1:52" ht="15">
      <c r="A28" s="11">
        <v>6328</v>
      </c>
      <c r="B28" s="11" t="s">
        <v>130</v>
      </c>
      <c r="C28" s="11" t="s">
        <v>104</v>
      </c>
      <c r="D28" s="11">
        <v>1930000</v>
      </c>
      <c r="E28" s="11">
        <v>1255691</v>
      </c>
      <c r="F28" s="11">
        <v>582588</v>
      </c>
      <c r="G28" s="11">
        <v>1000</v>
      </c>
      <c r="H28" s="11">
        <v>9206</v>
      </c>
      <c r="I28" s="11">
        <v>2796</v>
      </c>
      <c r="J28" s="11">
        <v>36</v>
      </c>
      <c r="K28" s="11">
        <v>2832</v>
      </c>
      <c r="L28" s="11">
        <v>29425563.71</v>
      </c>
      <c r="M28" s="11">
        <v>882779.5</v>
      </c>
      <c r="N28" s="11">
        <v>30308343.21</v>
      </c>
      <c r="O28" s="11">
        <v>0</v>
      </c>
      <c r="P28" s="11">
        <v>0</v>
      </c>
      <c r="Q28" s="11">
        <v>30308343.21</v>
      </c>
      <c r="R28" s="11">
        <v>1000</v>
      </c>
      <c r="S28" s="11">
        <v>2832000</v>
      </c>
      <c r="T28" s="11">
        <v>2832000</v>
      </c>
      <c r="U28" s="11">
        <v>9206</v>
      </c>
      <c r="V28" s="11">
        <v>26071392</v>
      </c>
      <c r="W28" s="11">
        <v>23239392</v>
      </c>
      <c r="X28" s="11">
        <v>4236951.210000001</v>
      </c>
      <c r="Y28" s="11">
        <v>1609877600</v>
      </c>
      <c r="Z28" s="11">
        <v>568460</v>
      </c>
      <c r="AA28" s="11">
        <v>1930000</v>
      </c>
      <c r="AB28" s="11">
        <v>5465760000</v>
      </c>
      <c r="AC28" s="11">
        <v>0.00051813</v>
      </c>
      <c r="AD28" s="11">
        <v>3855882400</v>
      </c>
      <c r="AE28" s="11">
        <v>1997848.35</v>
      </c>
      <c r="AF28" s="11">
        <v>1255691</v>
      </c>
      <c r="AG28" s="11">
        <v>3556116912</v>
      </c>
      <c r="AH28" s="11">
        <v>0.00653505</v>
      </c>
      <c r="AI28" s="11">
        <v>1946239312</v>
      </c>
      <c r="AJ28" s="11">
        <v>12718771.22</v>
      </c>
      <c r="AK28" s="11">
        <v>582588</v>
      </c>
      <c r="AL28" s="11">
        <v>1649889216</v>
      </c>
      <c r="AM28" s="11">
        <v>0.00256802</v>
      </c>
      <c r="AN28" s="11">
        <v>40011616</v>
      </c>
      <c r="AO28" s="11">
        <v>102750.63</v>
      </c>
      <c r="AP28" s="11">
        <v>14819370.2</v>
      </c>
      <c r="AQ28" s="11">
        <v>-1101</v>
      </c>
      <c r="AR28" s="11">
        <v>0</v>
      </c>
      <c r="AS28" s="11">
        <v>14818269.2</v>
      </c>
      <c r="AT28" s="11">
        <v>0.48891716</v>
      </c>
      <c r="AU28" s="11">
        <v>431606</v>
      </c>
      <c r="AV28" s="11">
        <v>276249</v>
      </c>
      <c r="AW28" s="11">
        <v>0.6400482668</v>
      </c>
      <c r="AX28" s="11">
        <v>3988855.5</v>
      </c>
      <c r="AY28" s="11">
        <v>244</v>
      </c>
      <c r="AZ28" s="11">
        <v>18</v>
      </c>
    </row>
    <row r="29" spans="1:52" ht="15">
      <c r="A29" s="11">
        <v>6461</v>
      </c>
      <c r="B29" s="11" t="s">
        <v>131</v>
      </c>
      <c r="C29" s="11" t="s">
        <v>106</v>
      </c>
      <c r="D29" s="11">
        <v>1930000</v>
      </c>
      <c r="E29" s="11">
        <v>1255691</v>
      </c>
      <c r="F29" s="11">
        <v>582588</v>
      </c>
      <c r="G29" s="11">
        <v>1000</v>
      </c>
      <c r="H29" s="11">
        <v>9206</v>
      </c>
      <c r="I29" s="11">
        <v>2063</v>
      </c>
      <c r="J29" s="11">
        <v>20</v>
      </c>
      <c r="K29" s="11">
        <v>2083</v>
      </c>
      <c r="L29" s="11">
        <v>21600921</v>
      </c>
      <c r="M29" s="11">
        <v>2967896.82</v>
      </c>
      <c r="N29" s="11">
        <v>24568817.82</v>
      </c>
      <c r="O29" s="11">
        <v>0</v>
      </c>
      <c r="P29" s="11">
        <v>0</v>
      </c>
      <c r="Q29" s="11">
        <v>24568817.82</v>
      </c>
      <c r="R29" s="11">
        <v>1000</v>
      </c>
      <c r="S29" s="11">
        <v>2083000</v>
      </c>
      <c r="T29" s="11">
        <v>2083000</v>
      </c>
      <c r="U29" s="11">
        <v>9206</v>
      </c>
      <c r="V29" s="11">
        <v>19176098</v>
      </c>
      <c r="W29" s="11">
        <v>17093098</v>
      </c>
      <c r="X29" s="11">
        <v>5392719.82</v>
      </c>
      <c r="Y29" s="11">
        <v>1396718893</v>
      </c>
      <c r="Z29" s="11">
        <v>670532</v>
      </c>
      <c r="AA29" s="11">
        <v>1930000</v>
      </c>
      <c r="AB29" s="11">
        <v>4020190000</v>
      </c>
      <c r="AC29" s="11">
        <v>0.00051813</v>
      </c>
      <c r="AD29" s="11">
        <v>2623471107</v>
      </c>
      <c r="AE29" s="11">
        <v>1359299.08</v>
      </c>
      <c r="AF29" s="11">
        <v>1255691</v>
      </c>
      <c r="AG29" s="11">
        <v>2615604353</v>
      </c>
      <c r="AH29" s="11">
        <v>0.00653505</v>
      </c>
      <c r="AI29" s="11">
        <v>1218885460</v>
      </c>
      <c r="AJ29" s="11">
        <v>7965477.43</v>
      </c>
      <c r="AK29" s="11">
        <v>582588</v>
      </c>
      <c r="AL29" s="11">
        <v>1213530804</v>
      </c>
      <c r="AM29" s="11">
        <v>0.00444383</v>
      </c>
      <c r="AN29" s="11">
        <v>-183188089</v>
      </c>
      <c r="AO29" s="11">
        <v>-814056.73</v>
      </c>
      <c r="AP29" s="11">
        <v>8510719.78</v>
      </c>
      <c r="AQ29" s="11">
        <v>-978</v>
      </c>
      <c r="AR29" s="11">
        <v>0</v>
      </c>
      <c r="AS29" s="11">
        <v>8509741.78</v>
      </c>
      <c r="AT29" s="11">
        <v>0.3463635</v>
      </c>
      <c r="AU29" s="11">
        <v>1027971</v>
      </c>
      <c r="AV29" s="11">
        <v>657951</v>
      </c>
      <c r="AW29" s="11">
        <v>0.6400482668</v>
      </c>
      <c r="AX29" s="11">
        <v>9900055.82</v>
      </c>
      <c r="AY29" s="11">
        <v>467</v>
      </c>
      <c r="AZ29" s="11">
        <v>120</v>
      </c>
    </row>
    <row r="30" spans="1:52" ht="15">
      <c r="A30" s="11">
        <v>6482</v>
      </c>
      <c r="B30" s="11" t="s">
        <v>132</v>
      </c>
      <c r="C30" s="11" t="s">
        <v>106</v>
      </c>
      <c r="D30" s="11">
        <v>1930000</v>
      </c>
      <c r="E30" s="11">
        <v>1255691</v>
      </c>
      <c r="F30" s="11">
        <v>582588</v>
      </c>
      <c r="G30" s="11">
        <v>1000</v>
      </c>
      <c r="H30" s="11">
        <v>9206</v>
      </c>
      <c r="I30" s="11">
        <v>521</v>
      </c>
      <c r="J30" s="11">
        <v>9</v>
      </c>
      <c r="K30" s="11">
        <v>530</v>
      </c>
      <c r="L30" s="11">
        <v>7381284.32</v>
      </c>
      <c r="M30" s="11">
        <v>317988.94</v>
      </c>
      <c r="N30" s="11">
        <v>7699273.260000001</v>
      </c>
      <c r="O30" s="11">
        <v>0</v>
      </c>
      <c r="P30" s="11">
        <v>0</v>
      </c>
      <c r="Q30" s="11">
        <v>7699273.260000001</v>
      </c>
      <c r="R30" s="11">
        <v>1000</v>
      </c>
      <c r="S30" s="11">
        <v>530000</v>
      </c>
      <c r="T30" s="11">
        <v>530000</v>
      </c>
      <c r="U30" s="11">
        <v>9206</v>
      </c>
      <c r="V30" s="11">
        <v>4879180</v>
      </c>
      <c r="W30" s="11">
        <v>4349180</v>
      </c>
      <c r="X30" s="11">
        <v>2820093.2600000007</v>
      </c>
      <c r="Y30" s="11">
        <v>1127397146</v>
      </c>
      <c r="Z30" s="11">
        <v>2127164</v>
      </c>
      <c r="AA30" s="11">
        <v>1930000</v>
      </c>
      <c r="AB30" s="11">
        <v>1022900000</v>
      </c>
      <c r="AC30" s="11">
        <v>0.00051813</v>
      </c>
      <c r="AD30" s="11">
        <v>-104497146</v>
      </c>
      <c r="AE30" s="11">
        <v>0</v>
      </c>
      <c r="AF30" s="11">
        <v>1255691</v>
      </c>
      <c r="AG30" s="11">
        <v>665516230</v>
      </c>
      <c r="AH30" s="11">
        <v>0.00653505</v>
      </c>
      <c r="AI30" s="11">
        <v>-461880916</v>
      </c>
      <c r="AJ30" s="11">
        <v>-3018414.88</v>
      </c>
      <c r="AK30" s="11">
        <v>582588</v>
      </c>
      <c r="AL30" s="11">
        <v>308771640</v>
      </c>
      <c r="AM30" s="11">
        <v>0.00913327</v>
      </c>
      <c r="AN30" s="11">
        <v>-818625506</v>
      </c>
      <c r="AO30" s="11">
        <v>-7476727.78</v>
      </c>
      <c r="AP30" s="11">
        <v>0</v>
      </c>
      <c r="AQ30" s="11">
        <v>0</v>
      </c>
      <c r="AR30" s="11">
        <v>67521.42</v>
      </c>
      <c r="AS30" s="11">
        <v>67521.42</v>
      </c>
      <c r="AT30" s="11">
        <v>0.00876984</v>
      </c>
      <c r="AU30" s="11">
        <v>2789</v>
      </c>
      <c r="AV30" s="11">
        <v>1785</v>
      </c>
      <c r="AW30" s="11">
        <v>0.6400482668</v>
      </c>
      <c r="AX30" s="11">
        <v>9900055.82</v>
      </c>
      <c r="AY30" s="11">
        <v>467</v>
      </c>
      <c r="AZ30" s="11">
        <v>6</v>
      </c>
    </row>
    <row r="31" spans="1:52" ht="15">
      <c r="A31" s="11">
        <v>6734</v>
      </c>
      <c r="B31" s="11" t="s">
        <v>133</v>
      </c>
      <c r="C31" s="11" t="s">
        <v>104</v>
      </c>
      <c r="D31" s="11">
        <v>1930000</v>
      </c>
      <c r="E31" s="11">
        <v>1255691</v>
      </c>
      <c r="F31" s="11">
        <v>582588</v>
      </c>
      <c r="G31" s="11">
        <v>1000</v>
      </c>
      <c r="H31" s="11">
        <v>9206</v>
      </c>
      <c r="I31" s="11">
        <v>1262</v>
      </c>
      <c r="J31" s="11">
        <v>11</v>
      </c>
      <c r="K31" s="11">
        <v>1273</v>
      </c>
      <c r="L31" s="11">
        <v>12404497.1</v>
      </c>
      <c r="M31" s="11">
        <v>343303.14</v>
      </c>
      <c r="N31" s="11">
        <v>12747800.24</v>
      </c>
      <c r="O31" s="11">
        <v>0</v>
      </c>
      <c r="P31" s="11">
        <v>0</v>
      </c>
      <c r="Q31" s="11">
        <v>12747800.24</v>
      </c>
      <c r="R31" s="11">
        <v>1000</v>
      </c>
      <c r="S31" s="11">
        <v>1273000</v>
      </c>
      <c r="T31" s="11">
        <v>1273000</v>
      </c>
      <c r="U31" s="11">
        <v>9206</v>
      </c>
      <c r="V31" s="11">
        <v>11719238</v>
      </c>
      <c r="W31" s="11">
        <v>10446238</v>
      </c>
      <c r="X31" s="11">
        <v>1028562.2400000002</v>
      </c>
      <c r="Y31" s="11">
        <v>530130046</v>
      </c>
      <c r="Z31" s="11">
        <v>416442</v>
      </c>
      <c r="AA31" s="11">
        <v>1930000</v>
      </c>
      <c r="AB31" s="11">
        <v>2456890000</v>
      </c>
      <c r="AC31" s="11">
        <v>0.00051813</v>
      </c>
      <c r="AD31" s="11">
        <v>1926759954</v>
      </c>
      <c r="AE31" s="11">
        <v>998312.13</v>
      </c>
      <c r="AF31" s="11">
        <v>1255691</v>
      </c>
      <c r="AG31" s="11">
        <v>1598494643</v>
      </c>
      <c r="AH31" s="11">
        <v>0.00653505</v>
      </c>
      <c r="AI31" s="11">
        <v>1068364597</v>
      </c>
      <c r="AJ31" s="11">
        <v>6981816.06</v>
      </c>
      <c r="AK31" s="11">
        <v>582588</v>
      </c>
      <c r="AL31" s="11">
        <v>741634524</v>
      </c>
      <c r="AM31" s="11">
        <v>0.00138689</v>
      </c>
      <c r="AN31" s="11">
        <v>211504478</v>
      </c>
      <c r="AO31" s="11">
        <v>293333.45</v>
      </c>
      <c r="AP31" s="11">
        <v>8273461.64</v>
      </c>
      <c r="AQ31" s="11">
        <v>-351</v>
      </c>
      <c r="AR31" s="11">
        <v>0</v>
      </c>
      <c r="AS31" s="11">
        <v>8273110.64</v>
      </c>
      <c r="AT31" s="11">
        <v>0.64898339</v>
      </c>
      <c r="AU31" s="11">
        <v>222798</v>
      </c>
      <c r="AV31" s="11">
        <v>142601</v>
      </c>
      <c r="AW31" s="11">
        <v>0.6400482668</v>
      </c>
      <c r="AX31" s="11">
        <v>3988855.5</v>
      </c>
      <c r="AY31" s="11">
        <v>244</v>
      </c>
      <c r="AZ31" s="11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Final Aid</dc:title>
  <dc:subject>09-10 CCDEB Aid</dc:subject>
  <dc:creator>Department of Public Instruction</dc:creator>
  <cp:keywords>CCDEB Aid</cp:keywords>
  <dc:description>This is the final computation of 09-10 CCDEB aid.</dc:description>
  <cp:lastModifiedBy>Department of Public Instruction</cp:lastModifiedBy>
  <cp:lastPrinted>2010-05-14T15:19:08Z</cp:lastPrinted>
  <dcterms:created xsi:type="dcterms:W3CDTF">2010-04-21T18:45:52Z</dcterms:created>
  <dcterms:modified xsi:type="dcterms:W3CDTF">2010-05-14T15:22:15Z</dcterms:modified>
  <cp:category>school finance</cp:category>
  <cp:version/>
  <cp:contentType/>
  <cp:contentStatus/>
</cp:coreProperties>
</file>