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925" activeTab="0"/>
  </bookViews>
  <sheets>
    <sheet name="Aid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'Aid'!$A$1:$AI$489</definedName>
    <definedName name="_xlnm.Print_Titles" localSheetId="0">'Aid'!$2:$3</definedName>
  </definedNames>
  <calcPr fullCalcOnLoad="1" fullPrecision="0"/>
</workbook>
</file>

<file path=xl/comments1.xml><?xml version="1.0" encoding="utf-8"?>
<comments xmlns="http://schemas.openxmlformats.org/spreadsheetml/2006/main">
  <authors>
    <author>Department of Public Instruction</author>
  </authors>
  <commentList>
    <comment ref="V2" authorId="0">
      <text>
        <r>
          <rPr>
            <b/>
            <sz val="10"/>
            <rFont val="Tahoma"/>
            <family val="2"/>
          </rPr>
          <t xml:space="preserve">Department of Public Instruction:
</t>
        </r>
        <r>
          <rPr>
            <sz val="10"/>
            <rFont val="Tahoma"/>
            <family val="2"/>
          </rPr>
          <t>Payments finalized 09/30/2013. SD's has 90 days to file claims.</t>
        </r>
      </text>
    </comment>
    <comment ref="Z2" authorId="0">
      <text>
        <r>
          <rPr>
            <b/>
            <sz val="10"/>
            <rFont val="Tahoma"/>
            <family val="2"/>
          </rPr>
          <t>Department of Public Instruction:</t>
        </r>
        <r>
          <rPr>
            <sz val="10"/>
            <rFont val="Tahoma"/>
            <family val="2"/>
          </rPr>
          <t xml:space="preserve">
Payments finalized 09/30/2013. SD's has 90 days to file claims.</t>
        </r>
      </text>
    </comment>
    <comment ref="AG2" authorId="0">
      <text>
        <r>
          <rPr>
            <b/>
            <sz val="10"/>
            <rFont val="Tahoma"/>
            <family val="2"/>
          </rPr>
          <t>Department of Public Instruction:</t>
        </r>
        <r>
          <rPr>
            <sz val="10"/>
            <rFont val="Tahoma"/>
            <family val="2"/>
          </rPr>
          <t xml:space="preserve">
Payments finalized 09/30/2013. SD's has 90 days to file claims.</t>
        </r>
      </text>
    </comment>
    <comment ref="AB2" authorId="0">
      <text>
        <r>
          <rPr>
            <b/>
            <sz val="10"/>
            <rFont val="Tahoma"/>
            <family val="2"/>
          </rPr>
          <t>Department of Public Instruction:</t>
        </r>
        <r>
          <rPr>
            <sz val="10"/>
            <rFont val="Tahoma"/>
            <family val="2"/>
          </rPr>
          <t xml:space="preserve">
Payments finalized 09/30/2013. SD's has 90 days to file claims.</t>
        </r>
      </text>
    </comment>
    <comment ref="V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U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T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S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R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AB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AG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Q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  <comment ref="Z4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Amount as of 06/30/2015</t>
        </r>
      </text>
    </comment>
  </commentList>
</comments>
</file>

<file path=xl/sharedStrings.xml><?xml version="1.0" encoding="utf-8"?>
<sst xmlns="http://schemas.openxmlformats.org/spreadsheetml/2006/main" count="1007" uniqueCount="614">
  <si>
    <t>Public School Districts</t>
  </si>
  <si>
    <t>Equalization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</si>
  <si>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</si>
  <si>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</si>
  <si>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</si>
  <si>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</si>
  <si>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</si>
  <si>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</si>
  <si>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</si>
  <si>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</si>
  <si>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</si>
  <si>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</si>
  <si>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</si>
  <si>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</si>
  <si>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</si>
  <si>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</si>
  <si>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</si>
  <si>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</si>
  <si>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</si>
  <si>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</si>
  <si>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</si>
  <si>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</si>
  <si>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</si>
  <si>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</si>
  <si>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</si>
  <si>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</si>
  <si>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</si>
  <si>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</si>
  <si>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</si>
  <si>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</si>
  <si>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</si>
  <si>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</si>
  <si>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</si>
  <si>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</si>
  <si>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</si>
  <si>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</si>
  <si>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</si>
  <si>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</si>
  <si>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</si>
  <si>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</si>
  <si>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</si>
  <si>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</si>
  <si>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</si>
  <si>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</si>
  <si>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</si>
  <si>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</si>
  <si>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</si>
  <si>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</si>
  <si>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</si>
  <si>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</si>
  <si>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</si>
  <si>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</si>
  <si>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</si>
  <si>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</si>
  <si>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</si>
  <si>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</si>
  <si>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</si>
  <si>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</si>
  <si>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</si>
  <si>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</si>
  <si>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</si>
  <si>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</si>
  <si>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</si>
  <si>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</si>
  <si>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</si>
  <si>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</si>
  <si>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</si>
  <si>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</si>
  <si>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</si>
  <si>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</si>
  <si>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</si>
  <si>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</si>
  <si>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</si>
  <si>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</si>
  <si>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</si>
  <si>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</si>
  <si>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</si>
  <si>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</si>
  <si>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</si>
  <si>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</si>
  <si>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</si>
  <si>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</si>
  <si>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</si>
  <si>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</si>
  <si>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</si>
  <si>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</si>
  <si>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</si>
  <si>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</si>
  <si>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</si>
  <si>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</si>
  <si>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</si>
  <si>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</si>
  <si>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</si>
  <si>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</si>
  <si>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</si>
  <si>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</si>
  <si>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</si>
  <si>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</si>
  <si>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</si>
  <si>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</si>
  <si>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</si>
  <si>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</si>
  <si>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</si>
  <si>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</si>
  <si>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</si>
  <si>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</si>
  <si>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</si>
  <si>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</si>
  <si>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</si>
  <si>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</si>
  <si>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</si>
  <si>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</si>
  <si>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</si>
  <si>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</si>
  <si>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</si>
  <si>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</si>
  <si>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</si>
  <si>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</si>
  <si>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</si>
  <si>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</si>
  <si>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</si>
  <si>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</si>
  <si>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</si>
  <si>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</si>
  <si>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</si>
  <si>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</si>
  <si>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</si>
  <si>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</si>
  <si>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</si>
  <si>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</si>
  <si>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</si>
  <si>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</si>
  <si>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</si>
  <si>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</si>
  <si>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</si>
  <si>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</si>
  <si>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</si>
  <si>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</si>
  <si>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</si>
  <si>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</si>
  <si>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</si>
  <si>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</si>
  <si>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</si>
  <si>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</si>
  <si>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</si>
  <si>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</si>
  <si>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</si>
  <si>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</si>
  <si>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</si>
  <si>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</si>
  <si>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</si>
  <si>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</si>
  <si>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</si>
  <si>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</si>
  <si>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</si>
  <si>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</si>
  <si>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</si>
  <si>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</si>
  <si>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</si>
  <si>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</si>
  <si>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</si>
  <si>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</si>
  <si>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</si>
  <si>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</si>
  <si>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</si>
  <si>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</si>
  <si>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</si>
  <si>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</si>
  <si>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</si>
  <si>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</si>
  <si>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</si>
  <si>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</si>
  <si>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</si>
  <si>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</si>
  <si>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</si>
  <si>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</si>
  <si>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</si>
  <si>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</si>
  <si>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</si>
  <si>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</si>
  <si>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</si>
  <si>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</si>
  <si>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</si>
  <si>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</si>
  <si>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</si>
  <si>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</si>
  <si>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</si>
  <si>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</si>
  <si>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</si>
  <si>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</si>
  <si>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</si>
  <si>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</si>
  <si>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</si>
  <si>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</si>
  <si>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</si>
  <si>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</si>
  <si>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</si>
  <si>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</si>
  <si>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</si>
  <si>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</si>
  <si>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</si>
  <si>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</si>
  <si>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</si>
  <si>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</si>
  <si>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</si>
  <si>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</si>
  <si>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</si>
  <si>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</si>
  <si>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</si>
  <si>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</si>
  <si>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</si>
  <si>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</si>
  <si>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</si>
  <si>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</si>
  <si>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</si>
  <si>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</si>
  <si>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</si>
  <si>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</si>
  <si>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</si>
  <si>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</si>
  <si>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</si>
  <si>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</si>
  <si>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</si>
  <si>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</si>
  <si>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</si>
  <si>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</si>
  <si>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</si>
  <si>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</si>
  <si>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</si>
  <si>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</si>
  <si>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</si>
  <si>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</si>
  <si>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</si>
  <si>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</si>
  <si>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</si>
  <si>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</si>
  <si>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</si>
  <si>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</si>
  <si>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</si>
  <si>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</si>
  <si>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</si>
  <si>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</si>
  <si>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</si>
  <si>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</si>
  <si>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</si>
  <si>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</si>
  <si>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</si>
  <si>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</si>
  <si>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</si>
  <si>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</si>
  <si>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</si>
  <si>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</si>
  <si>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</si>
  <si>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</si>
  <si>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</si>
  <si>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</si>
  <si>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</si>
  <si>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</si>
  <si>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</si>
  <si>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</si>
  <si>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</si>
  <si>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</si>
  <si>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</si>
  <si>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</si>
  <si>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</si>
  <si>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</si>
  <si>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</si>
  <si>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</si>
  <si>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</si>
  <si>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</si>
  <si>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</si>
  <si>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</si>
  <si>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</si>
  <si>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</si>
  <si>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</si>
  <si>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</si>
  <si>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</si>
  <si>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</si>
  <si>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</si>
  <si>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</si>
  <si>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</si>
  <si>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</si>
  <si>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</si>
  <si>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</si>
  <si>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</si>
  <si>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</si>
  <si>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</si>
  <si>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</si>
  <si>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</si>
  <si>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</si>
  <si>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</si>
  <si>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</si>
  <si>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</si>
  <si>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</si>
  <si>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</si>
  <si>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</si>
  <si>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</si>
  <si>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</si>
  <si>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</si>
  <si>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</si>
  <si>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</si>
  <si>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</si>
  <si>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</si>
  <si>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</si>
  <si>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</si>
  <si>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</si>
  <si>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</si>
  <si>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</si>
  <si>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</si>
  <si>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</si>
  <si>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</si>
  <si>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</si>
  <si>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 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</si>
  <si>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</si>
  <si>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</si>
  <si>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</si>
  <si>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</si>
  <si>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</si>
  <si>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</si>
  <si>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</si>
  <si>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</si>
  <si>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</si>
  <si>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</si>
  <si>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</si>
  <si>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</si>
  <si>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</si>
  <si>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</si>
  <si>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</si>
  <si>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</si>
  <si>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</si>
  <si>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</si>
  <si>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</si>
  <si>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</si>
  <si>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</si>
  <si>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</si>
  <si>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</si>
  <si>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</si>
  <si>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</si>
  <si>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</si>
  <si>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</si>
  <si>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</si>
  <si>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</si>
  <si>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</si>
  <si>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</si>
  <si>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</si>
  <si>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</si>
  <si>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</si>
  <si>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</si>
  <si>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</si>
  <si>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</si>
  <si>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</si>
  <si>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</si>
  <si>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</si>
  <si>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</si>
  <si>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</si>
  <si>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</si>
  <si>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</si>
  <si>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</si>
  <si>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</si>
  <si>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</si>
  <si>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</si>
  <si>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</si>
  <si>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</si>
  <si>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</si>
  <si>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</si>
  <si>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</si>
  <si>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</si>
  <si>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</si>
  <si>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</si>
  <si>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</si>
  <si>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</si>
  <si>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</si>
  <si>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</si>
  <si>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</si>
  <si>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</si>
  <si>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</si>
  <si>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</si>
  <si>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</si>
  <si>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</si>
  <si>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 J1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</si>
  <si>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</si>
  <si>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</si>
  <si>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</si>
  <si>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</si>
  <si>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</si>
  <si>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</si>
  <si>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</si>
  <si>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</si>
  <si>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</si>
  <si>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</si>
  <si>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</si>
  <si>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</si>
  <si>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</si>
  <si>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</si>
  <si>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</si>
  <si>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</si>
  <si>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</si>
  <si>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</si>
  <si>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</si>
  <si>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</si>
  <si>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</si>
  <si>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</si>
  <si>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</si>
  <si>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</si>
  <si>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</si>
  <si>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</si>
  <si>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</si>
  <si>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</si>
  <si>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</si>
  <si>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</si>
  <si>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</si>
  <si>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</si>
  <si>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</si>
  <si>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</si>
  <si>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</si>
  <si>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</si>
  <si>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</si>
  <si>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10</t>
  </si>
  <si>
    <t>01</t>
  </si>
  <si>
    <t>23</t>
  </si>
  <si>
    <t>31</t>
  </si>
  <si>
    <t>06</t>
  </si>
  <si>
    <t>27</t>
  </si>
  <si>
    <t>49</t>
  </si>
  <si>
    <t>18</t>
  </si>
  <si>
    <t>48</t>
  </si>
  <si>
    <t>34</t>
  </si>
  <si>
    <t>44</t>
  </si>
  <si>
    <t>61</t>
  </si>
  <si>
    <t>33</t>
  </si>
  <si>
    <t>02</t>
  </si>
  <si>
    <t>05</t>
  </si>
  <si>
    <t>37</t>
  </si>
  <si>
    <t>71</t>
  </si>
  <si>
    <t>55</t>
  </si>
  <si>
    <t>32</t>
  </si>
  <si>
    <t>56</t>
  </si>
  <si>
    <t>25</t>
  </si>
  <si>
    <t>03</t>
  </si>
  <si>
    <t>04</t>
  </si>
  <si>
    <t>14</t>
  </si>
  <si>
    <t>13</t>
  </si>
  <si>
    <t>53</t>
  </si>
  <si>
    <t>24</t>
  </si>
  <si>
    <t>65</t>
  </si>
  <si>
    <t>09</t>
  </si>
  <si>
    <t>58</t>
  </si>
  <si>
    <t>22</t>
  </si>
  <si>
    <t>63</t>
  </si>
  <si>
    <t>17</t>
  </si>
  <si>
    <t>30</t>
  </si>
  <si>
    <t>08</t>
  </si>
  <si>
    <t>67</t>
  </si>
  <si>
    <t>40</t>
  </si>
  <si>
    <t>54</t>
  </si>
  <si>
    <t>51</t>
  </si>
  <si>
    <t>11</t>
  </si>
  <si>
    <t>20</t>
  </si>
  <si>
    <t>41</t>
  </si>
  <si>
    <t>45</t>
  </si>
  <si>
    <t>59</t>
  </si>
  <si>
    <t>68</t>
  </si>
  <si>
    <t>38</t>
  </si>
  <si>
    <t>21</t>
  </si>
  <si>
    <t>CUDAHY</t>
  </si>
  <si>
    <t>64</t>
  </si>
  <si>
    <t>62</t>
  </si>
  <si>
    <t>46</t>
  </si>
  <si>
    <t>47</t>
  </si>
  <si>
    <t>29</t>
  </si>
  <si>
    <t>66</t>
  </si>
  <si>
    <t>19</t>
  </si>
  <si>
    <t>28</t>
  </si>
  <si>
    <t>12</t>
  </si>
  <si>
    <t>15</t>
  </si>
  <si>
    <t>42</t>
  </si>
  <si>
    <t>60</t>
  </si>
  <si>
    <t>07</t>
  </si>
  <si>
    <t>57</t>
  </si>
  <si>
    <t>26</t>
  </si>
  <si>
    <t>52</t>
  </si>
  <si>
    <t>36</t>
  </si>
  <si>
    <t>16</t>
  </si>
  <si>
    <t>70</t>
  </si>
  <si>
    <t>72</t>
  </si>
  <si>
    <t>35</t>
  </si>
  <si>
    <t>43</t>
  </si>
  <si>
    <t>39</t>
  </si>
  <si>
    <t>50</t>
  </si>
  <si>
    <t>69</t>
  </si>
  <si>
    <t>SAINT FRANCIS</t>
  </si>
  <si>
    <t>SOUTH MILWAUKEE</t>
  </si>
  <si>
    <t>WAUWATOSA</t>
  </si>
  <si>
    <t>Total</t>
  </si>
  <si>
    <t>615-021</t>
  </si>
  <si>
    <t>616-022</t>
  </si>
  <si>
    <t>621-000</t>
  </si>
  <si>
    <t>623-002</t>
  </si>
  <si>
    <t>611-000</t>
  </si>
  <si>
    <t>630-355</t>
  </si>
  <si>
    <t>618-322</t>
  </si>
  <si>
    <t>617-542</t>
  </si>
  <si>
    <t>617-545</t>
  </si>
  <si>
    <t>612-000</t>
  </si>
  <si>
    <t>619-000</t>
  </si>
  <si>
    <t>617-544</t>
  </si>
  <si>
    <t>617-543</t>
  </si>
  <si>
    <t>630-387</t>
  </si>
  <si>
    <t>613-000</t>
  </si>
  <si>
    <t>630-399</t>
  </si>
  <si>
    <t>650-332</t>
  </si>
  <si>
    <t>650-343</t>
  </si>
  <si>
    <t>625-000</t>
  </si>
  <si>
    <t>Spec Adj Aid</t>
  </si>
  <si>
    <t>Spec Educ and School Age Parents</t>
  </si>
  <si>
    <t>General Transportation</t>
  </si>
  <si>
    <t>School Library</t>
  </si>
  <si>
    <t>Bilingual BiCultural Aid</t>
  </si>
  <si>
    <t xml:space="preserve">SAGE </t>
  </si>
  <si>
    <t>SAGE Debt</t>
  </si>
  <si>
    <t>Supplemental  Large Area</t>
  </si>
  <si>
    <t>GRESHAM</t>
  </si>
  <si>
    <t>State Aid Payments</t>
  </si>
  <si>
    <t>High-Poverty School Dist</t>
  </si>
  <si>
    <t>612-001</t>
  </si>
  <si>
    <t>Resident Transfer Aid</t>
  </si>
  <si>
    <t>Non-Resident Transfer Aid</t>
  </si>
  <si>
    <t>Transportation Over Ice</t>
  </si>
  <si>
    <t>SHAWANO</t>
  </si>
  <si>
    <t>628-000</t>
  </si>
  <si>
    <t>Supplemental Special Education</t>
  </si>
  <si>
    <t>626-000</t>
  </si>
  <si>
    <t>Four Year Old Kindergarten</t>
  </si>
  <si>
    <t>630-581</t>
  </si>
  <si>
    <t>Sparsity Aid</t>
  </si>
  <si>
    <t>694-000</t>
  </si>
  <si>
    <t>CHEQUAMEGON</t>
  </si>
  <si>
    <t>630-587</t>
  </si>
  <si>
    <t>Totals</t>
  </si>
  <si>
    <t>Revenue Limit Adjustments</t>
  </si>
  <si>
    <t>Certified Aid</t>
  </si>
  <si>
    <t>Negatives from Act 28</t>
  </si>
  <si>
    <t>Negative Eq from Act 28</t>
  </si>
  <si>
    <t>High Cost Special Ed</t>
  </si>
  <si>
    <t xml:space="preserve">Headstart </t>
  </si>
  <si>
    <t>School Lunch</t>
  </si>
  <si>
    <t>Nutrition Improv Elderly</t>
  </si>
  <si>
    <t>WI Morning Milk Program</t>
  </si>
  <si>
    <t>School Breakfast</t>
  </si>
  <si>
    <t xml:space="preserve">AODA </t>
  </si>
  <si>
    <t>Peer Review Mentoring</t>
  </si>
  <si>
    <t>Tribal Language Revitalization</t>
  </si>
  <si>
    <t>State Aid Payments to Cooperative Educational Service Agencies(CESA)</t>
  </si>
  <si>
    <t>74</t>
  </si>
  <si>
    <t>CESA 01</t>
  </si>
  <si>
    <t>CESA 02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</si>
  <si>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</si>
  <si>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</si>
  <si>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</si>
  <si>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</si>
  <si>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</si>
  <si>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</si>
  <si>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</si>
  <si>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</si>
  <si>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</si>
  <si>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</si>
  <si>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County Children w/ Disabilites Education Boards(CCDEB)</t>
  </si>
  <si>
    <t>BROWN CO</t>
  </si>
  <si>
    <t>CALUMET CO</t>
  </si>
  <si>
    <t>MARATHON CO</t>
  </si>
  <si>
    <t>WALWORTH CO</t>
  </si>
  <si>
    <t>Others*</t>
  </si>
  <si>
    <t xml:space="preserve">DOWNTOWN MONTESSORI SCHOOL                </t>
  </si>
  <si>
    <t xml:space="preserve">MARVA COLLINS PREP SCHOOL                  </t>
  </si>
  <si>
    <t xml:space="preserve">CENTRAL CITY CYBERSCHOOL                  </t>
  </si>
  <si>
    <t xml:space="preserve">MILWAUKEE ACADEMY OF SCIENCE              </t>
  </si>
  <si>
    <t xml:space="preserve">SCHOOL FOR EARLY DEVELOPMENT              </t>
  </si>
  <si>
    <t xml:space="preserve">DLH ACADEMY                               </t>
  </si>
  <si>
    <t xml:space="preserve">21ST CENTURY PREPARATORY                  </t>
  </si>
  <si>
    <t xml:space="preserve">YMCA YOUTH LEADERSHIP AC                  </t>
  </si>
  <si>
    <t>WOODLANDS SCHOOL</t>
  </si>
  <si>
    <t>CAPITOL WEST ACADEMY</t>
  </si>
  <si>
    <t>TENOR HIGH CAREER EDUCATION ACADEMY</t>
  </si>
  <si>
    <t>SEEDS OF HEALTH, INC</t>
  </si>
  <si>
    <t>Vocational Technical, Public Libraries</t>
  </si>
  <si>
    <t>Grand Total</t>
  </si>
  <si>
    <t xml:space="preserve">* Others includes Charter and VTAE </t>
  </si>
  <si>
    <t>CESA Admin</t>
  </si>
  <si>
    <t>615-000</t>
  </si>
  <si>
    <t>County Hdcp Children Bd</t>
  </si>
  <si>
    <t>BRUCE GUADALUPE</t>
  </si>
  <si>
    <t>CHETEK - WEYERHAUSER</t>
  </si>
  <si>
    <t xml:space="preserve">VERITAS HIGH SCHOOL </t>
  </si>
  <si>
    <t>Urban Day School</t>
  </si>
  <si>
    <t>King's Academy</t>
  </si>
  <si>
    <t>CEO Leadership Academy</t>
  </si>
  <si>
    <t>Milwaukee Math &amp; Science Academy</t>
  </si>
  <si>
    <t>Milwaukee Scholars (National Heritage Academies)</t>
  </si>
  <si>
    <t>619-001</t>
  </si>
  <si>
    <t>Gift and Talanted</t>
  </si>
  <si>
    <t>North Point Lighthouse Charter</t>
  </si>
  <si>
    <t>Escuela Verde</t>
  </si>
  <si>
    <t>RIPON AREA</t>
  </si>
  <si>
    <t>FINAL</t>
  </si>
  <si>
    <t>Per Pupil Aid</t>
  </si>
  <si>
    <t>State Tuition</t>
  </si>
  <si>
    <t>641/642-000</t>
  </si>
  <si>
    <t>Cert. Aid</t>
  </si>
  <si>
    <t>630-395</t>
  </si>
  <si>
    <t>Woodlands School East</t>
  </si>
  <si>
    <t xml:space="preserve">Rocketship Southside Community Prep.  </t>
  </si>
  <si>
    <t>Milw College Prep--North</t>
  </si>
  <si>
    <t>High Cost Transportation</t>
  </si>
  <si>
    <t>July 1, 2014 to June 30,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</si>
</sst>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$&quot;#,##0.00"/>
    <numFmt numFmtId="167" formatCode="_(* #,##0_);_(* \(#,##0\);_(* &quot;-&quot;??_);_(@_)"/>
    <numFmt numFmtId="168" formatCode="&quot;$&quot;#,##0.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165" fontId="0" fillId="0" borderId="11" xfId="0" applyNumberFormat="1" applyBorder="1" applyAlignment="1" quotePrefix="1">
      <alignment/>
    </xf>
    <xf numFmtId="165" fontId="0" fillId="0" borderId="12" xfId="0" applyNumberFormat="1" applyBorder="1" applyAlignment="1" quotePrefix="1">
      <alignment/>
    </xf>
    <xf numFmtId="6" fontId="0" fillId="0" borderId="0" xfId="0" applyNumberFormat="1" applyFill="1" applyAlignment="1" quotePrefix="1">
      <alignment/>
    </xf>
    <xf numFmtId="6" fontId="0" fillId="0" borderId="0" xfId="0" applyNumberFormat="1" applyFill="1" applyAlignment="1">
      <alignment/>
    </xf>
    <xf numFmtId="165" fontId="0" fillId="0" borderId="13" xfId="0" applyNumberFormat="1" applyBorder="1" applyAlignment="1" quotePrefix="1">
      <alignment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8" fontId="0" fillId="0" borderId="13" xfId="0" applyNumberForma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0" xfId="0" applyNumberFormat="1" applyFill="1" applyAlignment="1" quotePrefix="1">
      <alignment/>
    </xf>
    <xf numFmtId="8" fontId="2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1" fillId="0" borderId="0" xfId="0" applyNumberFormat="1" applyFont="1" applyFill="1" applyAlignment="1">
      <alignment vertical="top"/>
    </xf>
    <xf numFmtId="8" fontId="0" fillId="0" borderId="0" xfId="0" applyNumberFormat="1" applyFont="1" applyFill="1" applyAlignment="1">
      <alignment/>
    </xf>
    <xf numFmtId="8" fontId="0" fillId="0" borderId="11" xfId="0" applyNumberFormat="1" applyFill="1" applyBorder="1" applyAlignment="1">
      <alignment/>
    </xf>
    <xf numFmtId="8" fontId="0" fillId="0" borderId="11" xfId="0" applyNumberFormat="1" applyFill="1" applyBorder="1" applyAlignment="1" quotePrefix="1">
      <alignment/>
    </xf>
    <xf numFmtId="8" fontId="0" fillId="0" borderId="13" xfId="0" applyNumberFormat="1" applyFill="1" applyBorder="1" applyAlignment="1" quotePrefix="1">
      <alignment/>
    </xf>
    <xf numFmtId="8" fontId="1" fillId="0" borderId="11" xfId="0" applyNumberFormat="1" applyFont="1" applyFill="1" applyBorder="1" applyAlignment="1">
      <alignment vertical="top"/>
    </xf>
    <xf numFmtId="8" fontId="0" fillId="0" borderId="10" xfId="0" applyNumberFormat="1" applyFill="1" applyBorder="1" applyAlignment="1">
      <alignment/>
    </xf>
    <xf numFmtId="8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8" fontId="4" fillId="34" borderId="12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0" fillId="0" borderId="11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2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166" fontId="2" fillId="35" borderId="17" xfId="0" applyNumberFormat="1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6" fontId="2" fillId="35" borderId="18" xfId="0" applyNumberFormat="1" applyFont="1" applyFill="1" applyBorder="1" applyAlignment="1">
      <alignment/>
    </xf>
    <xf numFmtId="0" fontId="2" fillId="0" borderId="19" xfId="0" applyNumberFormat="1" applyFont="1" applyBorder="1" applyAlignment="1" quotePrefix="1">
      <alignment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166" fontId="2" fillId="35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Fill="1" applyBorder="1" applyAlignment="1">
      <alignment/>
    </xf>
    <xf numFmtId="8" fontId="0" fillId="0" borderId="20" xfId="0" applyNumberFormat="1" applyBorder="1" applyAlignment="1">
      <alignment/>
    </xf>
    <xf numFmtId="166" fontId="2" fillId="35" borderId="2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" fillId="36" borderId="18" xfId="0" applyNumberFormat="1" applyFont="1" applyFill="1" applyBorder="1" applyAlignment="1">
      <alignment/>
    </xf>
    <xf numFmtId="166" fontId="0" fillId="0" borderId="20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166" fontId="0" fillId="0" borderId="21" xfId="0" applyNumberFormat="1" applyFill="1" applyBorder="1" applyAlignment="1">
      <alignment/>
    </xf>
    <xf numFmtId="166" fontId="0" fillId="0" borderId="21" xfId="0" applyNumberFormat="1" applyBorder="1" applyAlignment="1">
      <alignment/>
    </xf>
    <xf numFmtId="3" fontId="2" fillId="34" borderId="19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6" fontId="2" fillId="0" borderId="22" xfId="0" applyNumberFormat="1" applyFont="1" applyFill="1" applyBorder="1" applyAlignment="1" quotePrefix="1">
      <alignment horizontal="center"/>
    </xf>
    <xf numFmtId="3" fontId="2" fillId="0" borderId="22" xfId="0" applyNumberFormat="1" applyFont="1" applyFill="1" applyBorder="1" applyAlignment="1" quotePrefix="1">
      <alignment horizontal="center"/>
    </xf>
    <xf numFmtId="3" fontId="2" fillId="0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quotePrefix="1">
      <alignment horizontal="center"/>
    </xf>
    <xf numFmtId="4" fontId="2" fillId="0" borderId="22" xfId="0" applyNumberFormat="1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6" fontId="2" fillId="37" borderId="23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3" fontId="0" fillId="0" borderId="0" xfId="42" applyFont="1" applyFill="1" applyAlignment="1">
      <alignment/>
    </xf>
    <xf numFmtId="6" fontId="0" fillId="0" borderId="0" xfId="0" applyNumberFormat="1" applyFont="1" applyFill="1" applyAlignment="1">
      <alignment/>
    </xf>
    <xf numFmtId="0" fontId="0" fillId="0" borderId="12" xfId="0" applyFill="1" applyBorder="1" applyAlignment="1" quotePrefix="1">
      <alignment/>
    </xf>
    <xf numFmtId="165" fontId="0" fillId="0" borderId="12" xfId="0" applyNumberFormat="1" applyFill="1" applyBorder="1" applyAlignment="1" quotePrefix="1">
      <alignment/>
    </xf>
    <xf numFmtId="5" fontId="0" fillId="0" borderId="0" xfId="0" applyNumberFormat="1" applyFill="1" applyAlignment="1">
      <alignment/>
    </xf>
    <xf numFmtId="6" fontId="46" fillId="34" borderId="24" xfId="0" applyNumberFormat="1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166" fontId="2" fillId="0" borderId="0" xfId="0" applyNumberFormat="1" applyFont="1" applyAlignment="1">
      <alignment/>
    </xf>
    <xf numFmtId="166" fontId="0" fillId="0" borderId="13" xfId="0" applyNumberFormat="1" applyFill="1" applyBorder="1" applyAlignment="1">
      <alignment/>
    </xf>
    <xf numFmtId="8" fontId="0" fillId="0" borderId="20" xfId="0" applyNumberFormat="1" applyFill="1" applyBorder="1" applyAlignment="1" quotePrefix="1">
      <alignment/>
    </xf>
    <xf numFmtId="0" fontId="0" fillId="0" borderId="20" xfId="0" applyNumberFormat="1" applyFill="1" applyBorder="1" applyAlignment="1">
      <alignment/>
    </xf>
    <xf numFmtId="8" fontId="0" fillId="0" borderId="20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8" fontId="0" fillId="0" borderId="25" xfId="0" applyNumberFormat="1" applyFill="1" applyBorder="1" applyAlignment="1" quotePrefix="1">
      <alignment/>
    </xf>
    <xf numFmtId="43" fontId="0" fillId="0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166" fontId="0" fillId="0" borderId="25" xfId="0" applyNumberFormat="1" applyFill="1" applyBorder="1" applyAlignment="1">
      <alignment/>
    </xf>
    <xf numFmtId="3" fontId="0" fillId="37" borderId="20" xfId="0" applyNumberFormat="1" applyFill="1" applyBorder="1" applyAlignment="1">
      <alignment/>
    </xf>
    <xf numFmtId="3" fontId="0" fillId="37" borderId="2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vertical="top"/>
    </xf>
    <xf numFmtId="8" fontId="1" fillId="0" borderId="20" xfId="0" applyNumberFormat="1" applyFont="1" applyFill="1" applyBorder="1" applyAlignment="1">
      <alignment vertical="top"/>
    </xf>
    <xf numFmtId="43" fontId="0" fillId="0" borderId="0" xfId="42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3" fontId="2" fillId="35" borderId="24" xfId="0" applyNumberFormat="1" applyFont="1" applyFill="1" applyBorder="1" applyAlignment="1">
      <alignment horizontal="center" wrapText="1"/>
    </xf>
    <xf numFmtId="3" fontId="2" fillId="34" borderId="2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3" fontId="2" fillId="34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NGVM\AppData\Local\Microsoft\Windows\Temporary%20Internet%20Files\Content.Outlook\I755UTK2\FY%2014-15%20Tribal%20Language%20Revitalization%20Gran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NGVM\AppData\Local\Microsoft\Windows\Temporary%20Internet%20Files\Content.Outlook\I755UTK2\2014-15%20Public%20SSBA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NGVM\AppData\Local\Microsoft\Windows\Temporary%20Internet%20Files\Content.Outlook\I755UTK2\2014-15%20Public%20EN%20(2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NGVM\AppData\Local\Microsoft\Windows\Temporary%20Internet%20Files\Content.Outlook\I755UTK2\2014-15%20Public%20MATCH%20(2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UNGVM\AppData\Local\Microsoft\Windows\Temporary%20Internet%20Files\Content.Outlook\I755UTK2\2014-15%20State%20fund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  <sheetDataSet>
      <sheetData sheetId="0">
        <row r="7">
          <cell r="A7">
            <v>170</v>
          </cell>
          <cell r="B7" t="str">
            <v>Ashland School District</v>
          </cell>
          <cell r="C7">
            <v>16736.82</v>
          </cell>
        </row>
        <row r="8">
          <cell r="A8">
            <v>315</v>
          </cell>
          <cell r="B8" t="str">
            <v>Bayfield School District</v>
          </cell>
          <cell r="C8">
            <v>0</v>
          </cell>
        </row>
        <row r="9">
          <cell r="A9">
            <v>2289</v>
          </cell>
          <cell r="B9" t="str">
            <v>Green Bay Area School District</v>
          </cell>
          <cell r="C9">
            <v>2832.7599999999998</v>
          </cell>
        </row>
        <row r="10">
          <cell r="A10">
            <v>1848</v>
          </cell>
          <cell r="B10" t="str">
            <v>Lac du Flambeau School District</v>
          </cell>
          <cell r="C10">
            <v>19892.07</v>
          </cell>
        </row>
        <row r="11">
          <cell r="A11">
            <v>3434</v>
          </cell>
          <cell r="B11" t="str">
            <v>Menominee Indian School District</v>
          </cell>
          <cell r="C11">
            <v>24035.59</v>
          </cell>
        </row>
        <row r="12">
          <cell r="A12">
            <v>4613</v>
          </cell>
          <cell r="B12" t="str">
            <v>Pulaski Community School District</v>
          </cell>
          <cell r="C12">
            <v>19044.120000000003</v>
          </cell>
        </row>
        <row r="13">
          <cell r="A13">
            <v>5138</v>
          </cell>
          <cell r="B13" t="str">
            <v>Seymour Community School District</v>
          </cell>
          <cell r="C13">
            <v>6351.35</v>
          </cell>
        </row>
        <row r="14">
          <cell r="A14">
            <v>5747</v>
          </cell>
          <cell r="B14" t="str">
            <v>Tomah Area School District</v>
          </cell>
          <cell r="C14">
            <v>4860</v>
          </cell>
        </row>
        <row r="15">
          <cell r="A15">
            <v>238</v>
          </cell>
          <cell r="B15" t="str">
            <v>Unity School District</v>
          </cell>
          <cell r="C15">
            <v>0</v>
          </cell>
        </row>
        <row r="16">
          <cell r="A16">
            <v>5992</v>
          </cell>
          <cell r="B16" t="str">
            <v>Wabeno Area School District</v>
          </cell>
          <cell r="C16">
            <v>1158.39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-15 Public SSBA"/>
    </sheetNames>
    <sheetDataSet>
      <sheetData sheetId="0">
        <row r="1">
          <cell r="C1" t="str">
            <v>lea</v>
          </cell>
          <cell r="D1" t="str">
            <v>agency_name</v>
          </cell>
          <cell r="E1" t="str">
            <v>payment_actual</v>
          </cell>
        </row>
        <row r="2">
          <cell r="C2">
            <v>665</v>
          </cell>
          <cell r="D2" t="str">
            <v>Bristol School District # 1</v>
          </cell>
          <cell r="E2">
            <v>256.49</v>
          </cell>
        </row>
        <row r="3">
          <cell r="C3">
            <v>994</v>
          </cell>
          <cell r="D3" t="str">
            <v>Cassville School District</v>
          </cell>
          <cell r="E3">
            <v>319.41</v>
          </cell>
        </row>
        <row r="4">
          <cell r="C4">
            <v>5355</v>
          </cell>
          <cell r="D4" t="str">
            <v>Shorewood School District</v>
          </cell>
          <cell r="E4">
            <v>346.39</v>
          </cell>
        </row>
        <row r="5">
          <cell r="C5">
            <v>5054</v>
          </cell>
          <cell r="D5" t="str">
            <v>Westosha Central High School District</v>
          </cell>
          <cell r="E5">
            <v>352.61</v>
          </cell>
        </row>
        <row r="6">
          <cell r="C6">
            <v>4025</v>
          </cell>
          <cell r="D6" t="str">
            <v>Oakfield School District</v>
          </cell>
          <cell r="E6">
            <v>375.59</v>
          </cell>
        </row>
        <row r="7">
          <cell r="C7">
            <v>4634</v>
          </cell>
          <cell r="D7" t="str">
            <v>Randolph School District</v>
          </cell>
          <cell r="E7">
            <v>421.92</v>
          </cell>
        </row>
        <row r="8">
          <cell r="C8">
            <v>3822</v>
          </cell>
          <cell r="D8" t="str">
            <v>Mukwonago School District</v>
          </cell>
          <cell r="E8">
            <v>427.16</v>
          </cell>
        </row>
        <row r="9">
          <cell r="C9">
            <v>896</v>
          </cell>
          <cell r="D9" t="str">
            <v>Cambridge School District</v>
          </cell>
          <cell r="E9">
            <v>427.87</v>
          </cell>
        </row>
        <row r="10">
          <cell r="C10">
            <v>4270</v>
          </cell>
          <cell r="D10" t="str">
            <v>Pepin Area School District</v>
          </cell>
          <cell r="E10">
            <v>436.39</v>
          </cell>
        </row>
        <row r="11">
          <cell r="C11">
            <v>6545</v>
          </cell>
          <cell r="D11" t="str">
            <v>Wilmot Union High School District</v>
          </cell>
          <cell r="E11">
            <v>461.06</v>
          </cell>
        </row>
        <row r="12">
          <cell r="C12">
            <v>4606</v>
          </cell>
          <cell r="D12" t="str">
            <v>Princeton School District</v>
          </cell>
          <cell r="E12">
            <v>463.37</v>
          </cell>
        </row>
        <row r="13">
          <cell r="C13">
            <v>4522</v>
          </cell>
          <cell r="D13" t="str">
            <v>South Shore School District</v>
          </cell>
          <cell r="E13">
            <v>470.2</v>
          </cell>
        </row>
        <row r="14">
          <cell r="C14">
            <v>6470</v>
          </cell>
          <cell r="D14" t="str">
            <v>Whitnall School District</v>
          </cell>
          <cell r="E14">
            <v>476.77</v>
          </cell>
        </row>
        <row r="15">
          <cell r="C15">
            <v>2142</v>
          </cell>
          <cell r="D15" t="str">
            <v>Gilmanton School District</v>
          </cell>
          <cell r="E15">
            <v>486.44</v>
          </cell>
        </row>
        <row r="16">
          <cell r="C16">
            <v>1953</v>
          </cell>
          <cell r="D16" t="str">
            <v>Freedom Area School District</v>
          </cell>
          <cell r="E16">
            <v>492.12</v>
          </cell>
        </row>
        <row r="17">
          <cell r="C17">
            <v>910</v>
          </cell>
          <cell r="D17" t="str">
            <v>Campbellsport School District</v>
          </cell>
          <cell r="E17">
            <v>503.48</v>
          </cell>
        </row>
        <row r="18">
          <cell r="C18">
            <v>469</v>
          </cell>
          <cell r="D18" t="str">
            <v>Wisconsin Heights School District</v>
          </cell>
          <cell r="E18">
            <v>525.22</v>
          </cell>
        </row>
        <row r="19">
          <cell r="C19">
            <v>364</v>
          </cell>
          <cell r="D19" t="str">
            <v>Belmont Community School District</v>
          </cell>
          <cell r="E19">
            <v>560.55</v>
          </cell>
        </row>
        <row r="20">
          <cell r="C20">
            <v>161</v>
          </cell>
          <cell r="D20" t="str">
            <v>Argyle School District</v>
          </cell>
          <cell r="E20">
            <v>583.62</v>
          </cell>
        </row>
        <row r="21">
          <cell r="C21">
            <v>126</v>
          </cell>
          <cell r="D21" t="str">
            <v>Tomorrow River School District</v>
          </cell>
          <cell r="E21">
            <v>586.73</v>
          </cell>
        </row>
        <row r="22">
          <cell r="C22">
            <v>490</v>
          </cell>
          <cell r="D22" t="str">
            <v>Pecatonica Area Schools</v>
          </cell>
          <cell r="E22">
            <v>590.63</v>
          </cell>
        </row>
        <row r="23">
          <cell r="C23">
            <v>4330</v>
          </cell>
          <cell r="D23" t="str">
            <v>Phelps School District</v>
          </cell>
          <cell r="E23">
            <v>618.68</v>
          </cell>
        </row>
        <row r="24">
          <cell r="C24">
            <v>2460</v>
          </cell>
          <cell r="D24" t="str">
            <v>Hartland Lakeside Schools</v>
          </cell>
          <cell r="E24">
            <v>626.31</v>
          </cell>
        </row>
        <row r="25">
          <cell r="C25">
            <v>2611</v>
          </cell>
          <cell r="D25" t="str">
            <v>Hudson School District</v>
          </cell>
          <cell r="E25">
            <v>645.84</v>
          </cell>
        </row>
        <row r="26">
          <cell r="C26">
            <v>2310</v>
          </cell>
          <cell r="D26" t="str">
            <v>Green Lake School District</v>
          </cell>
          <cell r="E26">
            <v>646.55</v>
          </cell>
        </row>
        <row r="27">
          <cell r="C27">
            <v>5586</v>
          </cell>
          <cell r="D27" t="str">
            <v>Spring Valley School District</v>
          </cell>
          <cell r="E27">
            <v>659.5</v>
          </cell>
        </row>
        <row r="28">
          <cell r="C28">
            <v>2527</v>
          </cell>
          <cell r="D28" t="str">
            <v>Highland School District</v>
          </cell>
          <cell r="E28">
            <v>683.56</v>
          </cell>
        </row>
        <row r="29">
          <cell r="C29">
            <v>3304</v>
          </cell>
          <cell r="D29" t="str">
            <v>Marathon City School District</v>
          </cell>
          <cell r="E29">
            <v>695.63</v>
          </cell>
        </row>
        <row r="30">
          <cell r="C30">
            <v>6608</v>
          </cell>
          <cell r="D30" t="str">
            <v>Winneconne Community School District</v>
          </cell>
          <cell r="E30">
            <v>700.33</v>
          </cell>
        </row>
        <row r="31">
          <cell r="C31">
            <v>1870</v>
          </cell>
          <cell r="D31" t="str">
            <v>Fontana J8 School District</v>
          </cell>
          <cell r="E31">
            <v>707.7</v>
          </cell>
        </row>
        <row r="32">
          <cell r="C32">
            <v>4571</v>
          </cell>
          <cell r="D32" t="str">
            <v>Prentice School District</v>
          </cell>
          <cell r="E32">
            <v>720.3</v>
          </cell>
        </row>
        <row r="33">
          <cell r="C33">
            <v>5348</v>
          </cell>
          <cell r="D33" t="str">
            <v>Shiocton School District</v>
          </cell>
          <cell r="E33">
            <v>732.63</v>
          </cell>
        </row>
        <row r="34">
          <cell r="C34">
            <v>2212</v>
          </cell>
          <cell r="D34" t="str">
            <v>Goodman-Armstrong Creek School</v>
          </cell>
          <cell r="E34">
            <v>755</v>
          </cell>
        </row>
        <row r="35">
          <cell r="C35">
            <v>350</v>
          </cell>
          <cell r="D35" t="str">
            <v>Belleville School District</v>
          </cell>
          <cell r="E35">
            <v>756.86</v>
          </cell>
        </row>
        <row r="36">
          <cell r="C36">
            <v>3969</v>
          </cell>
          <cell r="D36" t="str">
            <v>Niagara School District</v>
          </cell>
          <cell r="E36">
            <v>761.66</v>
          </cell>
        </row>
        <row r="37">
          <cell r="C37">
            <v>4263</v>
          </cell>
          <cell r="D37" t="str">
            <v>Beecher-Dunbar-Pembine School District</v>
          </cell>
          <cell r="E37">
            <v>781.8</v>
          </cell>
        </row>
        <row r="38">
          <cell r="C38">
            <v>1666</v>
          </cell>
          <cell r="D38" t="str">
            <v>Elmwood School District</v>
          </cell>
          <cell r="E38">
            <v>800.62</v>
          </cell>
        </row>
        <row r="39">
          <cell r="C39">
            <v>4963</v>
          </cell>
          <cell r="D39" t="str">
            <v>Rosholt School District</v>
          </cell>
          <cell r="E39">
            <v>815.7</v>
          </cell>
        </row>
        <row r="40">
          <cell r="C40">
            <v>427</v>
          </cell>
          <cell r="D40" t="str">
            <v>Benton School District</v>
          </cell>
          <cell r="E40">
            <v>828.66</v>
          </cell>
        </row>
        <row r="41">
          <cell r="C41">
            <v>203</v>
          </cell>
          <cell r="D41" t="str">
            <v>Auburndale School District</v>
          </cell>
          <cell r="E41">
            <v>882.71</v>
          </cell>
        </row>
        <row r="42">
          <cell r="C42">
            <v>3640</v>
          </cell>
          <cell r="D42" t="str">
            <v>Minocqua Joint #1 School District</v>
          </cell>
          <cell r="E42">
            <v>890.34</v>
          </cell>
        </row>
        <row r="43">
          <cell r="C43">
            <v>6384</v>
          </cell>
          <cell r="D43" t="str">
            <v>Weyauwega-Fremont School District</v>
          </cell>
          <cell r="E43">
            <v>896.2</v>
          </cell>
        </row>
        <row r="44">
          <cell r="C44">
            <v>3633</v>
          </cell>
          <cell r="D44" t="str">
            <v>Mineral Point School District</v>
          </cell>
          <cell r="E44">
            <v>908.63</v>
          </cell>
        </row>
        <row r="45">
          <cell r="C45">
            <v>4536</v>
          </cell>
          <cell r="D45" t="str">
            <v>Poynette School District</v>
          </cell>
          <cell r="E45">
            <v>947.68</v>
          </cell>
        </row>
        <row r="46">
          <cell r="C46">
            <v>882</v>
          </cell>
          <cell r="D46" t="str">
            <v>Cambria-Friesland School District</v>
          </cell>
          <cell r="E46">
            <v>948.39</v>
          </cell>
        </row>
        <row r="47">
          <cell r="C47">
            <v>4228</v>
          </cell>
          <cell r="D47" t="str">
            <v>Pardeeville School District</v>
          </cell>
          <cell r="E47">
            <v>952.03</v>
          </cell>
        </row>
        <row r="48">
          <cell r="C48">
            <v>4627</v>
          </cell>
          <cell r="D48" t="str">
            <v>Randall J1 School District</v>
          </cell>
          <cell r="E48">
            <v>953.98</v>
          </cell>
        </row>
        <row r="49">
          <cell r="C49">
            <v>2436</v>
          </cell>
          <cell r="D49" t="str">
            <v>Hartford Union High School District</v>
          </cell>
          <cell r="E49">
            <v>955.66</v>
          </cell>
        </row>
        <row r="50">
          <cell r="C50">
            <v>840</v>
          </cell>
          <cell r="D50" t="str">
            <v>Butternut School District</v>
          </cell>
          <cell r="E50">
            <v>969.51</v>
          </cell>
        </row>
        <row r="51">
          <cell r="C51">
            <v>3484</v>
          </cell>
          <cell r="D51" t="str">
            <v>Mercer School District</v>
          </cell>
          <cell r="E51">
            <v>972.53</v>
          </cell>
        </row>
        <row r="52">
          <cell r="C52">
            <v>6720</v>
          </cell>
          <cell r="D52" t="str">
            <v>Woodruff Joint #1 School District</v>
          </cell>
          <cell r="E52">
            <v>994.71</v>
          </cell>
        </row>
        <row r="53">
          <cell r="C53">
            <v>3934</v>
          </cell>
          <cell r="D53" t="str">
            <v>New Glarus School District</v>
          </cell>
          <cell r="E53">
            <v>998.62</v>
          </cell>
        </row>
        <row r="54">
          <cell r="C54">
            <v>4305</v>
          </cell>
          <cell r="D54" t="str">
            <v>Peshtigo School District</v>
          </cell>
          <cell r="E54">
            <v>1018.77</v>
          </cell>
        </row>
        <row r="55">
          <cell r="C55">
            <v>63</v>
          </cell>
          <cell r="D55" t="str">
            <v>Albany School District</v>
          </cell>
          <cell r="E55">
            <v>1023.38</v>
          </cell>
        </row>
        <row r="56">
          <cell r="C56">
            <v>5258</v>
          </cell>
          <cell r="D56" t="str">
            <v>Sharon Joint. #11 School District</v>
          </cell>
          <cell r="E56">
            <v>1025.87</v>
          </cell>
        </row>
        <row r="57">
          <cell r="C57">
            <v>6615</v>
          </cell>
          <cell r="D57" t="str">
            <v>Winter School District</v>
          </cell>
          <cell r="E57">
            <v>1026.22</v>
          </cell>
        </row>
        <row r="58">
          <cell r="C58">
            <v>2639</v>
          </cell>
          <cell r="D58" t="str">
            <v>Iola-Scandinavia School District</v>
          </cell>
          <cell r="E58">
            <v>1027.02</v>
          </cell>
        </row>
        <row r="59">
          <cell r="C59">
            <v>3479</v>
          </cell>
          <cell r="D59" t="str">
            <v>Mequon-Thiensville School District</v>
          </cell>
          <cell r="E59">
            <v>1029.77</v>
          </cell>
        </row>
        <row r="60">
          <cell r="C60">
            <v>2576</v>
          </cell>
          <cell r="D60" t="str">
            <v>Horicon School District</v>
          </cell>
          <cell r="E60">
            <v>1030.48</v>
          </cell>
        </row>
        <row r="61">
          <cell r="C61">
            <v>2485</v>
          </cell>
          <cell r="D61" t="str">
            <v>Southwestern Wis Schools</v>
          </cell>
          <cell r="E61">
            <v>1038.47</v>
          </cell>
        </row>
        <row r="62">
          <cell r="C62">
            <v>2898</v>
          </cell>
          <cell r="D62" t="str">
            <v>Lake Mills School District</v>
          </cell>
          <cell r="E62">
            <v>1057.28</v>
          </cell>
        </row>
        <row r="63">
          <cell r="C63">
            <v>4459</v>
          </cell>
          <cell r="D63" t="str">
            <v>Plum City School District</v>
          </cell>
          <cell r="E63">
            <v>1059.06</v>
          </cell>
        </row>
        <row r="64">
          <cell r="C64">
            <v>245</v>
          </cell>
          <cell r="D64" t="str">
            <v>Bangor School District</v>
          </cell>
          <cell r="E64">
            <v>1072.99</v>
          </cell>
        </row>
        <row r="65">
          <cell r="C65">
            <v>2625</v>
          </cell>
          <cell r="D65" t="str">
            <v>Hustisford School District</v>
          </cell>
          <cell r="E65">
            <v>1090.65</v>
          </cell>
        </row>
        <row r="66">
          <cell r="C66">
            <v>1729</v>
          </cell>
          <cell r="D66" t="str">
            <v>Fall Creek School District</v>
          </cell>
          <cell r="E66">
            <v>1124.38</v>
          </cell>
        </row>
        <row r="67">
          <cell r="C67">
            <v>3171</v>
          </cell>
          <cell r="D67" t="str">
            <v>Lomira School District</v>
          </cell>
          <cell r="E67">
            <v>1127.22</v>
          </cell>
        </row>
        <row r="68">
          <cell r="C68">
            <v>5859</v>
          </cell>
          <cell r="D68" t="str">
            <v>Union Grove Joint #1 School District</v>
          </cell>
          <cell r="E68">
            <v>1145.15</v>
          </cell>
        </row>
        <row r="69">
          <cell r="C69">
            <v>2961</v>
          </cell>
          <cell r="D69" t="str">
            <v>Lena Public School District</v>
          </cell>
          <cell r="E69">
            <v>1189.96</v>
          </cell>
        </row>
        <row r="70">
          <cell r="C70">
            <v>6013</v>
          </cell>
          <cell r="D70" t="str">
            <v>Big Foot Union High School</v>
          </cell>
          <cell r="E70">
            <v>1198.93</v>
          </cell>
        </row>
        <row r="71">
          <cell r="C71">
            <v>4820</v>
          </cell>
          <cell r="D71" t="str">
            <v>Richfield Joint #1 School District</v>
          </cell>
          <cell r="E71">
            <v>1210.38</v>
          </cell>
        </row>
        <row r="72">
          <cell r="C72">
            <v>5780</v>
          </cell>
          <cell r="D72" t="str">
            <v>Trevor-Wilmot Consolidated Grade School </v>
          </cell>
          <cell r="E72">
            <v>1216.15</v>
          </cell>
        </row>
        <row r="73">
          <cell r="C73">
            <v>2737</v>
          </cell>
          <cell r="D73" t="str">
            <v>Juda School District</v>
          </cell>
          <cell r="E73">
            <v>1218.54</v>
          </cell>
        </row>
        <row r="74">
          <cell r="C74">
            <v>5817</v>
          </cell>
          <cell r="D74" t="str">
            <v>Twin Lakes #4 School District</v>
          </cell>
          <cell r="E74">
            <v>1222.89</v>
          </cell>
        </row>
        <row r="75">
          <cell r="C75">
            <v>2240</v>
          </cell>
          <cell r="D75" t="str">
            <v>Black Hawk School District </v>
          </cell>
          <cell r="E75">
            <v>1225.55</v>
          </cell>
        </row>
        <row r="76">
          <cell r="C76">
            <v>5740</v>
          </cell>
          <cell r="D76" t="str">
            <v>Tigerton School District</v>
          </cell>
          <cell r="E76">
            <v>1259.63</v>
          </cell>
        </row>
        <row r="77">
          <cell r="C77">
            <v>5852</v>
          </cell>
          <cell r="D77" t="str">
            <v>Union Grove UHS</v>
          </cell>
          <cell r="E77">
            <v>1261.41</v>
          </cell>
        </row>
        <row r="78">
          <cell r="C78">
            <v>5810</v>
          </cell>
          <cell r="D78" t="str">
            <v>Turtle Lake School District</v>
          </cell>
          <cell r="E78">
            <v>1297.09</v>
          </cell>
        </row>
        <row r="79">
          <cell r="C79">
            <v>2632</v>
          </cell>
          <cell r="D79" t="str">
            <v>Independence School District</v>
          </cell>
          <cell r="E79">
            <v>1299.04</v>
          </cell>
        </row>
        <row r="80">
          <cell r="C80">
            <v>2940</v>
          </cell>
          <cell r="D80" t="str">
            <v>Laona School District</v>
          </cell>
          <cell r="E80">
            <v>1314.93</v>
          </cell>
        </row>
        <row r="81">
          <cell r="C81">
            <v>3696</v>
          </cell>
          <cell r="D81" t="str">
            <v>Monticello School District</v>
          </cell>
          <cell r="E81">
            <v>1353.09</v>
          </cell>
        </row>
        <row r="82">
          <cell r="C82">
            <v>3276</v>
          </cell>
          <cell r="D82" t="str">
            <v>Manawa School District</v>
          </cell>
          <cell r="E82">
            <v>1357.61</v>
          </cell>
        </row>
        <row r="83">
          <cell r="C83">
            <v>1499</v>
          </cell>
          <cell r="D83" t="str">
            <v>Durand School District</v>
          </cell>
          <cell r="E83">
            <v>1358.59</v>
          </cell>
        </row>
        <row r="84">
          <cell r="C84">
            <v>1945</v>
          </cell>
          <cell r="D84" t="str">
            <v>Northern Ozaukee School District</v>
          </cell>
          <cell r="E84">
            <v>1359.66</v>
          </cell>
        </row>
        <row r="85">
          <cell r="C85">
            <v>2415</v>
          </cell>
          <cell r="D85" t="str">
            <v>Gresham School District</v>
          </cell>
          <cell r="E85">
            <v>1378.56</v>
          </cell>
        </row>
        <row r="86">
          <cell r="C86">
            <v>4578</v>
          </cell>
          <cell r="D86" t="str">
            <v>Prescott School District</v>
          </cell>
          <cell r="E86">
            <v>1381.4</v>
          </cell>
        </row>
        <row r="87">
          <cell r="C87">
            <v>4904</v>
          </cell>
          <cell r="D87" t="str">
            <v>River Ridge School District</v>
          </cell>
          <cell r="E87">
            <v>1386.19</v>
          </cell>
        </row>
        <row r="88">
          <cell r="C88">
            <v>2177</v>
          </cell>
          <cell r="D88" t="str">
            <v>Nicolet Union High School</v>
          </cell>
          <cell r="E88">
            <v>1393.03</v>
          </cell>
        </row>
        <row r="89">
          <cell r="C89">
            <v>5397</v>
          </cell>
          <cell r="D89" t="str">
            <v>Solon Springs School District</v>
          </cell>
          <cell r="E89">
            <v>1405.45</v>
          </cell>
        </row>
        <row r="90">
          <cell r="C90">
            <v>3318</v>
          </cell>
          <cell r="D90" t="str">
            <v>Marion School District</v>
          </cell>
          <cell r="E90">
            <v>1406.52</v>
          </cell>
        </row>
        <row r="91">
          <cell r="C91">
            <v>2828</v>
          </cell>
          <cell r="D91" t="str">
            <v>Kiel Area School District</v>
          </cell>
          <cell r="E91">
            <v>1445.48</v>
          </cell>
        </row>
        <row r="92">
          <cell r="C92">
            <v>3325</v>
          </cell>
          <cell r="D92" t="str">
            <v>Markesan School District</v>
          </cell>
          <cell r="E92">
            <v>1459.06</v>
          </cell>
        </row>
        <row r="93">
          <cell r="C93">
            <v>6440</v>
          </cell>
          <cell r="D93" t="str">
            <v>White Lake School District</v>
          </cell>
          <cell r="E93">
            <v>1467.93</v>
          </cell>
        </row>
        <row r="94">
          <cell r="C94">
            <v>6181</v>
          </cell>
          <cell r="D94" t="str">
            <v>Waunakee Community School District</v>
          </cell>
          <cell r="E94">
            <v>1499.7</v>
          </cell>
        </row>
        <row r="95">
          <cell r="C95">
            <v>1694</v>
          </cell>
          <cell r="D95" t="str">
            <v>Evansville Community School District</v>
          </cell>
          <cell r="E95">
            <v>1501.03</v>
          </cell>
        </row>
        <row r="96">
          <cell r="C96">
            <v>5670</v>
          </cell>
          <cell r="D96" t="str">
            <v>Suring Public School District</v>
          </cell>
          <cell r="E96">
            <v>1502.1</v>
          </cell>
        </row>
        <row r="97">
          <cell r="C97">
            <v>6734</v>
          </cell>
          <cell r="D97" t="str">
            <v>Wrightstown Community School District</v>
          </cell>
          <cell r="E97">
            <v>1502.54</v>
          </cell>
        </row>
        <row r="98">
          <cell r="C98">
            <v>5628</v>
          </cell>
          <cell r="D98" t="str">
            <v>Stratford School District</v>
          </cell>
          <cell r="E98">
            <v>1507.96</v>
          </cell>
        </row>
        <row r="99">
          <cell r="C99">
            <v>6230</v>
          </cell>
          <cell r="D99" t="str">
            <v>Wausaukee School District</v>
          </cell>
          <cell r="E99">
            <v>1525.44</v>
          </cell>
        </row>
        <row r="100">
          <cell r="C100">
            <v>3213</v>
          </cell>
          <cell r="D100" t="str">
            <v>Luck Joint School District</v>
          </cell>
          <cell r="E100">
            <v>1544.26</v>
          </cell>
        </row>
        <row r="101">
          <cell r="C101">
            <v>2394</v>
          </cell>
          <cell r="D101" t="str">
            <v>Greenwood School District</v>
          </cell>
          <cell r="E101">
            <v>1548.34</v>
          </cell>
        </row>
        <row r="102">
          <cell r="C102">
            <v>4557</v>
          </cell>
          <cell r="D102" t="str">
            <v>Prairie Farm School District</v>
          </cell>
          <cell r="E102">
            <v>1548.52</v>
          </cell>
        </row>
        <row r="103">
          <cell r="C103">
            <v>1232</v>
          </cell>
          <cell r="D103" t="str">
            <v>Crivitz School District</v>
          </cell>
          <cell r="E103">
            <v>1559.7</v>
          </cell>
        </row>
        <row r="104">
          <cell r="C104">
            <v>3427</v>
          </cell>
          <cell r="D104" t="str">
            <v>Mellen School District</v>
          </cell>
          <cell r="E104">
            <v>1570.79</v>
          </cell>
        </row>
        <row r="105">
          <cell r="C105">
            <v>2660</v>
          </cell>
          <cell r="D105" t="str">
            <v>Ithaca School District</v>
          </cell>
          <cell r="E105">
            <v>1578.96</v>
          </cell>
        </row>
        <row r="106">
          <cell r="C106">
            <v>2646</v>
          </cell>
          <cell r="D106" t="str">
            <v>Iowa-Grant School District</v>
          </cell>
          <cell r="E106">
            <v>1615.97</v>
          </cell>
        </row>
        <row r="107">
          <cell r="C107">
            <v>2863</v>
          </cell>
          <cell r="D107" t="str">
            <v>LaFarge School District</v>
          </cell>
          <cell r="E107">
            <v>1618.9</v>
          </cell>
        </row>
        <row r="108">
          <cell r="C108">
            <v>2891</v>
          </cell>
          <cell r="D108" t="str">
            <v>Lake Holcombe School District</v>
          </cell>
          <cell r="E108">
            <v>1621.56</v>
          </cell>
        </row>
        <row r="109">
          <cell r="C109">
            <v>4795</v>
          </cell>
          <cell r="D109" t="str">
            <v>Rib Lake School District</v>
          </cell>
          <cell r="E109">
            <v>1634.78</v>
          </cell>
        </row>
        <row r="110">
          <cell r="C110">
            <v>6412</v>
          </cell>
          <cell r="D110" t="str">
            <v>Wheatland Jt. #1 School District</v>
          </cell>
          <cell r="E110">
            <v>1637.18</v>
          </cell>
        </row>
        <row r="111">
          <cell r="C111">
            <v>2226</v>
          </cell>
          <cell r="D111" t="str">
            <v>Granton Area School District</v>
          </cell>
          <cell r="E111">
            <v>1645.34</v>
          </cell>
        </row>
        <row r="112">
          <cell r="C112">
            <v>70</v>
          </cell>
          <cell r="D112" t="str">
            <v>Algoma School District</v>
          </cell>
          <cell r="E112">
            <v>1648.8</v>
          </cell>
        </row>
        <row r="113">
          <cell r="C113">
            <v>6328</v>
          </cell>
          <cell r="D113" t="str">
            <v>West DePere School District</v>
          </cell>
          <cell r="E113">
            <v>1657.59</v>
          </cell>
        </row>
        <row r="114">
          <cell r="C114">
            <v>602</v>
          </cell>
          <cell r="D114" t="str">
            <v>Bonduel School District</v>
          </cell>
          <cell r="E114">
            <v>1679.07</v>
          </cell>
        </row>
        <row r="115">
          <cell r="C115">
            <v>5733</v>
          </cell>
          <cell r="D115" t="str">
            <v>Three Lakes School District</v>
          </cell>
          <cell r="E115">
            <v>1682.8</v>
          </cell>
        </row>
        <row r="116">
          <cell r="C116">
            <v>4368</v>
          </cell>
          <cell r="D116" t="str">
            <v>Pittsville School District</v>
          </cell>
          <cell r="E116">
            <v>1686.7</v>
          </cell>
        </row>
        <row r="117">
          <cell r="C117">
            <v>1855</v>
          </cell>
          <cell r="D117" t="str">
            <v>Florence School District</v>
          </cell>
          <cell r="E117">
            <v>1691.05</v>
          </cell>
        </row>
        <row r="118">
          <cell r="C118">
            <v>2128</v>
          </cell>
          <cell r="D118" t="str">
            <v>Gillett School District</v>
          </cell>
          <cell r="E118">
            <v>1699.21</v>
          </cell>
        </row>
        <row r="119">
          <cell r="C119">
            <v>6022</v>
          </cell>
          <cell r="D119" t="str">
            <v>Walworth Joint School District #1</v>
          </cell>
          <cell r="E119">
            <v>1703.83</v>
          </cell>
        </row>
        <row r="120">
          <cell r="C120">
            <v>4872</v>
          </cell>
          <cell r="D120" t="str">
            <v>Ripon School District</v>
          </cell>
          <cell r="E120">
            <v>1706.76</v>
          </cell>
        </row>
        <row r="121">
          <cell r="C121">
            <v>231</v>
          </cell>
          <cell r="D121" t="str">
            <v>Baldwin-Woodville School District</v>
          </cell>
          <cell r="E121">
            <v>1750.07</v>
          </cell>
        </row>
        <row r="122">
          <cell r="C122">
            <v>6251</v>
          </cell>
          <cell r="D122" t="str">
            <v>Wauzeka Steuben School District</v>
          </cell>
          <cell r="E122">
            <v>1756.1</v>
          </cell>
        </row>
        <row r="123">
          <cell r="C123">
            <v>1561</v>
          </cell>
          <cell r="D123" t="str">
            <v>Edgar School District</v>
          </cell>
          <cell r="E123">
            <v>1771.46</v>
          </cell>
        </row>
        <row r="124">
          <cell r="C124">
            <v>5457</v>
          </cell>
          <cell r="D124" t="str">
            <v>Southern Door School District</v>
          </cell>
          <cell r="E124">
            <v>1773.14</v>
          </cell>
        </row>
        <row r="125">
          <cell r="C125">
            <v>4207</v>
          </cell>
          <cell r="D125" t="str">
            <v>Owen-Withee School District</v>
          </cell>
          <cell r="E125">
            <v>1779.89</v>
          </cell>
        </row>
        <row r="126">
          <cell r="C126">
            <v>3661</v>
          </cell>
          <cell r="D126" t="str">
            <v>Mishicot School District</v>
          </cell>
          <cell r="E126">
            <v>1781.49</v>
          </cell>
        </row>
        <row r="127">
          <cell r="C127">
            <v>4508</v>
          </cell>
          <cell r="D127" t="str">
            <v>Port Edwards School District</v>
          </cell>
          <cell r="E127">
            <v>1782.73</v>
          </cell>
        </row>
        <row r="128">
          <cell r="C128">
            <v>2730</v>
          </cell>
          <cell r="D128" t="str">
            <v>Johnson Creek School District</v>
          </cell>
          <cell r="E128">
            <v>1804.56</v>
          </cell>
        </row>
        <row r="129">
          <cell r="C129">
            <v>2744</v>
          </cell>
          <cell r="D129" t="str">
            <v>Dodgeland School District</v>
          </cell>
          <cell r="E129">
            <v>1807.05</v>
          </cell>
        </row>
        <row r="130">
          <cell r="C130">
            <v>4529</v>
          </cell>
          <cell r="D130" t="str">
            <v>Potosi School District</v>
          </cell>
          <cell r="E130">
            <v>1822.4</v>
          </cell>
        </row>
        <row r="131">
          <cell r="C131">
            <v>2814</v>
          </cell>
          <cell r="D131" t="str">
            <v>Kewaunee School District</v>
          </cell>
          <cell r="E131">
            <v>1834.65</v>
          </cell>
        </row>
        <row r="132">
          <cell r="C132">
            <v>5992</v>
          </cell>
          <cell r="D132" t="str">
            <v>Wabeno School District</v>
          </cell>
          <cell r="E132">
            <v>1851.69</v>
          </cell>
        </row>
        <row r="133">
          <cell r="C133">
            <v>196</v>
          </cell>
          <cell r="D133" t="str">
            <v>Athens School District</v>
          </cell>
          <cell r="E133">
            <v>1869.79</v>
          </cell>
        </row>
        <row r="134">
          <cell r="C134">
            <v>1407</v>
          </cell>
          <cell r="D134" t="str">
            <v>Denmark School Distrct</v>
          </cell>
          <cell r="E134">
            <v>1883.82</v>
          </cell>
        </row>
        <row r="135">
          <cell r="C135">
            <v>5432</v>
          </cell>
          <cell r="D135" t="str">
            <v>Somerset School District</v>
          </cell>
          <cell r="E135">
            <v>1883.99</v>
          </cell>
        </row>
        <row r="136">
          <cell r="C136">
            <v>5390</v>
          </cell>
          <cell r="D136" t="str">
            <v>Slinger School District</v>
          </cell>
          <cell r="E136">
            <v>1898.9</v>
          </cell>
        </row>
        <row r="137">
          <cell r="C137">
            <v>6475</v>
          </cell>
          <cell r="D137" t="str">
            <v>Wild Rose School District</v>
          </cell>
          <cell r="E137">
            <v>1903.61</v>
          </cell>
        </row>
        <row r="138">
          <cell r="C138">
            <v>441</v>
          </cell>
          <cell r="D138" t="str">
            <v>Birchwood School District</v>
          </cell>
          <cell r="E138">
            <v>1904.94</v>
          </cell>
        </row>
        <row r="139">
          <cell r="C139">
            <v>903</v>
          </cell>
          <cell r="D139" t="str">
            <v>Cameron School District</v>
          </cell>
          <cell r="E139">
            <v>1905.12</v>
          </cell>
        </row>
        <row r="140">
          <cell r="C140">
            <v>6118</v>
          </cell>
          <cell r="D140" t="str">
            <v>Waterloo School District</v>
          </cell>
          <cell r="E140">
            <v>1906.36</v>
          </cell>
        </row>
        <row r="141">
          <cell r="C141">
            <v>2618</v>
          </cell>
          <cell r="D141" t="str">
            <v>Hurley School District</v>
          </cell>
          <cell r="E141">
            <v>1918.61</v>
          </cell>
        </row>
        <row r="142">
          <cell r="C142">
            <v>3920</v>
          </cell>
          <cell r="D142" t="str">
            <v>New Auburn School District</v>
          </cell>
          <cell r="E142">
            <v>1926.77</v>
          </cell>
        </row>
        <row r="143">
          <cell r="C143">
            <v>2912</v>
          </cell>
          <cell r="D143" t="str">
            <v>Lancaster Community School District</v>
          </cell>
          <cell r="E143">
            <v>1945.41</v>
          </cell>
        </row>
        <row r="144">
          <cell r="C144">
            <v>2058</v>
          </cell>
          <cell r="D144" t="str">
            <v>Germantown School District</v>
          </cell>
          <cell r="E144">
            <v>1971.86</v>
          </cell>
        </row>
        <row r="145">
          <cell r="C145">
            <v>1169</v>
          </cell>
          <cell r="D145" t="str">
            <v>Coleman School District</v>
          </cell>
          <cell r="E145">
            <v>2041.7</v>
          </cell>
        </row>
        <row r="146">
          <cell r="C146">
            <v>4151</v>
          </cell>
          <cell r="D146" t="str">
            <v>Parkview School District</v>
          </cell>
          <cell r="E146">
            <v>2043.3</v>
          </cell>
        </row>
        <row r="147">
          <cell r="C147">
            <v>5866</v>
          </cell>
          <cell r="D147" t="str">
            <v>Valders Area School District</v>
          </cell>
          <cell r="E147">
            <v>2067.35</v>
          </cell>
        </row>
        <row r="148">
          <cell r="C148">
            <v>6692</v>
          </cell>
          <cell r="D148" t="str">
            <v>Wittenberg-Birnamwood School District</v>
          </cell>
          <cell r="E148">
            <v>2085.46</v>
          </cell>
        </row>
        <row r="149">
          <cell r="C149">
            <v>1183</v>
          </cell>
          <cell r="D149" t="str">
            <v>Columbus School District</v>
          </cell>
          <cell r="E149">
            <v>2095.31</v>
          </cell>
        </row>
        <row r="150">
          <cell r="C150">
            <v>2443</v>
          </cell>
          <cell r="D150" t="str">
            <v>Hartford Joint #1 School District</v>
          </cell>
          <cell r="E150">
            <v>2105.42</v>
          </cell>
        </row>
        <row r="151">
          <cell r="C151">
            <v>2422</v>
          </cell>
          <cell r="D151" t="str">
            <v>St. Croix Central School</v>
          </cell>
          <cell r="E151">
            <v>2118.56</v>
          </cell>
        </row>
        <row r="152">
          <cell r="C152">
            <v>3647</v>
          </cell>
          <cell r="D152" t="str">
            <v>Lakeland Union High School District</v>
          </cell>
          <cell r="E152">
            <v>2157.52</v>
          </cell>
        </row>
        <row r="153">
          <cell r="C153">
            <v>4060</v>
          </cell>
          <cell r="D153" t="str">
            <v>Oconomowoc Area School District</v>
          </cell>
          <cell r="E153">
            <v>2161.16</v>
          </cell>
        </row>
        <row r="154">
          <cell r="C154">
            <v>2296</v>
          </cell>
          <cell r="D154" t="str">
            <v>Greendale School District</v>
          </cell>
          <cell r="E154">
            <v>2168.08</v>
          </cell>
        </row>
        <row r="155">
          <cell r="C155">
            <v>3150</v>
          </cell>
          <cell r="D155" t="str">
            <v>Lodi School District</v>
          </cell>
          <cell r="E155">
            <v>2216.9</v>
          </cell>
        </row>
        <row r="156">
          <cell r="C156">
            <v>2800</v>
          </cell>
          <cell r="D156" t="str">
            <v>Kewaskum School District</v>
          </cell>
          <cell r="E156">
            <v>2218.14</v>
          </cell>
        </row>
        <row r="157">
          <cell r="C157">
            <v>3794</v>
          </cell>
          <cell r="D157" t="str">
            <v>Mount Horeb Area School District</v>
          </cell>
          <cell r="E157">
            <v>2250.98</v>
          </cell>
        </row>
        <row r="158">
          <cell r="C158">
            <v>2198</v>
          </cell>
          <cell r="D158" t="str">
            <v>Glenwood City School District</v>
          </cell>
          <cell r="E158">
            <v>2280.8</v>
          </cell>
        </row>
        <row r="159">
          <cell r="C159">
            <v>714</v>
          </cell>
          <cell r="D159" t="str">
            <v>Elmbrook School District</v>
          </cell>
          <cell r="E159">
            <v>2298.01</v>
          </cell>
        </row>
        <row r="160">
          <cell r="C160">
            <v>623</v>
          </cell>
          <cell r="D160" t="str">
            <v>Bowler School District</v>
          </cell>
          <cell r="E160">
            <v>2311.68</v>
          </cell>
        </row>
        <row r="161">
          <cell r="C161">
            <v>84</v>
          </cell>
          <cell r="D161" t="str">
            <v>Alma School District</v>
          </cell>
          <cell r="E161">
            <v>2339.28</v>
          </cell>
        </row>
        <row r="162">
          <cell r="C162">
            <v>3381</v>
          </cell>
          <cell r="D162" t="str">
            <v>McFarland School District</v>
          </cell>
          <cell r="E162">
            <v>2384.37</v>
          </cell>
        </row>
        <row r="163">
          <cell r="C163">
            <v>1120</v>
          </cell>
          <cell r="D163" t="str">
            <v>Clayton School District</v>
          </cell>
          <cell r="E163">
            <v>2397.15</v>
          </cell>
        </row>
        <row r="164">
          <cell r="C164">
            <v>1600</v>
          </cell>
          <cell r="D164" t="str">
            <v>Eleva Strum School District</v>
          </cell>
          <cell r="E164">
            <v>2410.1</v>
          </cell>
        </row>
        <row r="165">
          <cell r="C165">
            <v>4375</v>
          </cell>
          <cell r="D165" t="str">
            <v>Tri-County Area School District</v>
          </cell>
          <cell r="E165">
            <v>2415.34</v>
          </cell>
        </row>
        <row r="166">
          <cell r="C166">
            <v>609</v>
          </cell>
          <cell r="D166" t="str">
            <v>Boscobel Area Schools</v>
          </cell>
          <cell r="E166">
            <v>2422.17</v>
          </cell>
        </row>
        <row r="167">
          <cell r="C167">
            <v>2835</v>
          </cell>
          <cell r="D167" t="str">
            <v>Kimberly Area School District</v>
          </cell>
          <cell r="E167">
            <v>2435.13</v>
          </cell>
        </row>
        <row r="168">
          <cell r="C168">
            <v>6354</v>
          </cell>
          <cell r="D168" t="str">
            <v>Weston School District</v>
          </cell>
          <cell r="E168">
            <v>2437.71</v>
          </cell>
        </row>
        <row r="169">
          <cell r="C169">
            <v>105</v>
          </cell>
          <cell r="D169" t="str">
            <v>Almond-Bancroft School District</v>
          </cell>
          <cell r="E169">
            <v>2481.37</v>
          </cell>
        </row>
        <row r="170">
          <cell r="C170">
            <v>5124</v>
          </cell>
          <cell r="D170" t="str">
            <v>Seneca School District</v>
          </cell>
          <cell r="E170">
            <v>2499.92</v>
          </cell>
        </row>
        <row r="171">
          <cell r="C171">
            <v>4347</v>
          </cell>
          <cell r="D171" t="str">
            <v>Phillips School District</v>
          </cell>
          <cell r="E171">
            <v>2513.85</v>
          </cell>
        </row>
        <row r="172">
          <cell r="C172">
            <v>5523</v>
          </cell>
          <cell r="D172" t="str">
            <v>River Valley School District</v>
          </cell>
          <cell r="E172">
            <v>2545.54</v>
          </cell>
        </row>
        <row r="173">
          <cell r="C173">
            <v>6370</v>
          </cell>
          <cell r="D173" t="str">
            <v>West Salem School District</v>
          </cell>
          <cell r="E173">
            <v>2548.02</v>
          </cell>
        </row>
        <row r="174">
          <cell r="C174">
            <v>1127</v>
          </cell>
          <cell r="D174" t="str">
            <v>Clear Lake School District</v>
          </cell>
          <cell r="E174">
            <v>2572.87</v>
          </cell>
        </row>
        <row r="175">
          <cell r="C175">
            <v>1260</v>
          </cell>
          <cell r="D175" t="str">
            <v>Cumberland School District</v>
          </cell>
          <cell r="E175">
            <v>2582.81</v>
          </cell>
        </row>
        <row r="176">
          <cell r="C176">
            <v>434</v>
          </cell>
          <cell r="D176" t="str">
            <v>Berlin Area School District</v>
          </cell>
          <cell r="E176">
            <v>2600.74</v>
          </cell>
        </row>
        <row r="177">
          <cell r="C177">
            <v>485</v>
          </cell>
          <cell r="D177" t="str">
            <v>Blair-Taylor School District</v>
          </cell>
          <cell r="E177">
            <v>2620.98</v>
          </cell>
        </row>
        <row r="178">
          <cell r="C178">
            <v>3654</v>
          </cell>
          <cell r="D178" t="str">
            <v>Northwood School District</v>
          </cell>
          <cell r="E178">
            <v>2667.21</v>
          </cell>
        </row>
        <row r="179">
          <cell r="C179">
            <v>2541</v>
          </cell>
          <cell r="D179" t="str">
            <v>Hillsboro School District</v>
          </cell>
          <cell r="E179">
            <v>2670.94</v>
          </cell>
        </row>
        <row r="180">
          <cell r="C180">
            <v>2583</v>
          </cell>
          <cell r="D180" t="str">
            <v>Hortonville School District</v>
          </cell>
          <cell r="E180">
            <v>2679.91</v>
          </cell>
        </row>
        <row r="181">
          <cell r="C181">
            <v>1428</v>
          </cell>
          <cell r="D181" t="str">
            <v>Dodgeville Sch District</v>
          </cell>
          <cell r="E181">
            <v>2683.37</v>
          </cell>
        </row>
        <row r="182">
          <cell r="C182">
            <v>3428</v>
          </cell>
          <cell r="D182" t="str">
            <v>Melrose Mindoro School District</v>
          </cell>
          <cell r="E182">
            <v>2703.25</v>
          </cell>
        </row>
        <row r="183">
          <cell r="C183">
            <v>5369</v>
          </cell>
          <cell r="D183" t="str">
            <v>Silver Lake Jt. #1 School District</v>
          </cell>
          <cell r="E183">
            <v>2703.51</v>
          </cell>
        </row>
        <row r="184">
          <cell r="C184">
            <v>980</v>
          </cell>
          <cell r="D184" t="str">
            <v>Cashton School District</v>
          </cell>
          <cell r="E184">
            <v>2766.97</v>
          </cell>
        </row>
        <row r="185">
          <cell r="C185">
            <v>497</v>
          </cell>
          <cell r="D185" t="str">
            <v>Bloomer School District</v>
          </cell>
          <cell r="E185">
            <v>2768.21</v>
          </cell>
        </row>
        <row r="186">
          <cell r="C186">
            <v>5019</v>
          </cell>
          <cell r="D186" t="str">
            <v>St. Croix Falls School District</v>
          </cell>
          <cell r="E186">
            <v>2799.81</v>
          </cell>
        </row>
        <row r="187">
          <cell r="C187">
            <v>3129</v>
          </cell>
          <cell r="D187" t="str">
            <v>Little Chute School District</v>
          </cell>
          <cell r="E187">
            <v>2823.77</v>
          </cell>
        </row>
        <row r="188">
          <cell r="C188">
            <v>3668</v>
          </cell>
          <cell r="D188" t="str">
            <v>Mondovi School District</v>
          </cell>
          <cell r="E188">
            <v>2827.5</v>
          </cell>
        </row>
        <row r="189">
          <cell r="C189">
            <v>6713</v>
          </cell>
          <cell r="D189" t="str">
            <v>Wonewoc Center School District</v>
          </cell>
          <cell r="E189">
            <v>2849.24</v>
          </cell>
        </row>
        <row r="190">
          <cell r="C190">
            <v>1659</v>
          </cell>
          <cell r="D190" t="str">
            <v>Ellsworth Community School District</v>
          </cell>
          <cell r="E190">
            <v>2860.07</v>
          </cell>
        </row>
        <row r="191">
          <cell r="C191">
            <v>315</v>
          </cell>
          <cell r="D191" t="str">
            <v>Bayfield School District</v>
          </cell>
          <cell r="E191">
            <v>2871.43</v>
          </cell>
        </row>
        <row r="192">
          <cell r="C192">
            <v>2135</v>
          </cell>
          <cell r="D192" t="str">
            <v>Gilman School District</v>
          </cell>
          <cell r="E192">
            <v>2931.69</v>
          </cell>
        </row>
        <row r="193">
          <cell r="C193">
            <v>4501</v>
          </cell>
          <cell r="D193" t="str">
            <v>Portage Community School District</v>
          </cell>
          <cell r="E193">
            <v>2938.97</v>
          </cell>
        </row>
        <row r="194">
          <cell r="C194">
            <v>4641</v>
          </cell>
          <cell r="D194" t="str">
            <v>Random Lake School District</v>
          </cell>
          <cell r="E194">
            <v>2954.32</v>
          </cell>
        </row>
        <row r="195">
          <cell r="C195">
            <v>1491</v>
          </cell>
          <cell r="D195" t="str">
            <v>Drummond Area School District</v>
          </cell>
          <cell r="E195">
            <v>2966.92</v>
          </cell>
        </row>
        <row r="196">
          <cell r="C196">
            <v>1939</v>
          </cell>
          <cell r="D196" t="str">
            <v>Frederic School District</v>
          </cell>
          <cell r="E196">
            <v>2971.89</v>
          </cell>
        </row>
        <row r="197">
          <cell r="C197">
            <v>91</v>
          </cell>
          <cell r="D197" t="str">
            <v>Alma Center School District</v>
          </cell>
          <cell r="E197">
            <v>2981.39</v>
          </cell>
        </row>
        <row r="198">
          <cell r="C198">
            <v>4543</v>
          </cell>
          <cell r="D198" t="str">
            <v>Prairie du Chien Area School District</v>
          </cell>
          <cell r="E198">
            <v>3016.71</v>
          </cell>
        </row>
        <row r="199">
          <cell r="C199">
            <v>3871</v>
          </cell>
          <cell r="D199" t="str">
            <v>Necedah Area School District</v>
          </cell>
          <cell r="E199">
            <v>3021.06</v>
          </cell>
        </row>
        <row r="200">
          <cell r="C200">
            <v>3941</v>
          </cell>
          <cell r="D200" t="str">
            <v>New Holstein School District</v>
          </cell>
          <cell r="E200">
            <v>3029.14</v>
          </cell>
        </row>
        <row r="201">
          <cell r="C201">
            <v>4613</v>
          </cell>
          <cell r="D201" t="str">
            <v>Pulaski Community School District</v>
          </cell>
          <cell r="E201">
            <v>3038.46</v>
          </cell>
        </row>
        <row r="202">
          <cell r="C202">
            <v>3899</v>
          </cell>
          <cell r="D202" t="str">
            <v>Neillsville School District</v>
          </cell>
          <cell r="E202">
            <v>3040.68</v>
          </cell>
        </row>
        <row r="203">
          <cell r="C203">
            <v>4865</v>
          </cell>
          <cell r="D203" t="str">
            <v>Rio Community School District</v>
          </cell>
          <cell r="E203">
            <v>3041.03</v>
          </cell>
        </row>
        <row r="204">
          <cell r="C204">
            <v>1085</v>
          </cell>
          <cell r="D204" t="str">
            <v>Chilton School District</v>
          </cell>
          <cell r="E204">
            <v>3110.7</v>
          </cell>
        </row>
        <row r="205">
          <cell r="C205">
            <v>1246</v>
          </cell>
          <cell r="D205" t="str">
            <v>Cuba City School District</v>
          </cell>
          <cell r="E205">
            <v>3156.67</v>
          </cell>
        </row>
        <row r="206">
          <cell r="C206">
            <v>3787</v>
          </cell>
          <cell r="D206" t="str">
            <v>Mosinee School District</v>
          </cell>
          <cell r="E206">
            <v>3164.39</v>
          </cell>
        </row>
        <row r="207">
          <cell r="C207">
            <v>6321</v>
          </cell>
          <cell r="D207" t="str">
            <v>Westby Area School District</v>
          </cell>
          <cell r="E207">
            <v>3178.06</v>
          </cell>
        </row>
        <row r="208">
          <cell r="C208">
            <v>5642</v>
          </cell>
          <cell r="D208" t="str">
            <v>Sturgeon Bay School District</v>
          </cell>
          <cell r="E208">
            <v>3188.98</v>
          </cell>
        </row>
        <row r="209">
          <cell r="C209">
            <v>3206</v>
          </cell>
          <cell r="D209" t="str">
            <v>Loyal School District</v>
          </cell>
          <cell r="E209">
            <v>3224.83</v>
          </cell>
        </row>
        <row r="210">
          <cell r="C210">
            <v>1316</v>
          </cell>
          <cell r="D210" t="str">
            <v>DeForest Area School District</v>
          </cell>
          <cell r="E210">
            <v>3304.26</v>
          </cell>
        </row>
        <row r="211">
          <cell r="C211">
            <v>870</v>
          </cell>
          <cell r="D211" t="str">
            <v>Cadott Community School District</v>
          </cell>
          <cell r="E211">
            <v>3327.25</v>
          </cell>
        </row>
        <row r="212">
          <cell r="C212">
            <v>1071</v>
          </cell>
          <cell r="D212" t="str">
            <v>Chequamegon School District</v>
          </cell>
          <cell r="E212">
            <v>3335.86</v>
          </cell>
        </row>
        <row r="213">
          <cell r="C213">
            <v>5726</v>
          </cell>
          <cell r="D213" t="str">
            <v>Thorp School District</v>
          </cell>
          <cell r="E213">
            <v>3384.05</v>
          </cell>
        </row>
        <row r="214">
          <cell r="C214">
            <v>1421</v>
          </cell>
          <cell r="D214" t="str">
            <v>DeSoto Area School District</v>
          </cell>
          <cell r="E214">
            <v>3417.87</v>
          </cell>
        </row>
        <row r="215">
          <cell r="C215">
            <v>637</v>
          </cell>
          <cell r="D215" t="str">
            <v>Boyceville Community School District</v>
          </cell>
          <cell r="E215">
            <v>3440.14</v>
          </cell>
        </row>
        <row r="216">
          <cell r="C216">
            <v>3437</v>
          </cell>
          <cell r="D216" t="str">
            <v>Menomonee Falls School District</v>
          </cell>
          <cell r="E216">
            <v>3455.94</v>
          </cell>
        </row>
        <row r="217">
          <cell r="C217">
            <v>4186</v>
          </cell>
          <cell r="D217" t="str">
            <v>Osseo-Fairchild School District</v>
          </cell>
          <cell r="E217">
            <v>3456.83</v>
          </cell>
        </row>
        <row r="218">
          <cell r="C218">
            <v>1162</v>
          </cell>
          <cell r="D218" t="str">
            <v>Colby School District</v>
          </cell>
          <cell r="E218">
            <v>3457.98</v>
          </cell>
        </row>
        <row r="219">
          <cell r="C219">
            <v>1141</v>
          </cell>
          <cell r="D219" t="str">
            <v>Clintonville School District</v>
          </cell>
          <cell r="E219">
            <v>3479.01</v>
          </cell>
        </row>
        <row r="220">
          <cell r="C220">
            <v>2016</v>
          </cell>
          <cell r="D220" t="str">
            <v>North Crawford School District</v>
          </cell>
          <cell r="E220">
            <v>3489.66</v>
          </cell>
        </row>
        <row r="221">
          <cell r="C221">
            <v>3332</v>
          </cell>
          <cell r="D221" t="str">
            <v>Marshall School District</v>
          </cell>
          <cell r="E221">
            <v>3590.04</v>
          </cell>
        </row>
        <row r="222">
          <cell r="C222">
            <v>217</v>
          </cell>
          <cell r="D222" t="str">
            <v>Augusta School District</v>
          </cell>
          <cell r="E222">
            <v>3629.98</v>
          </cell>
        </row>
        <row r="223">
          <cell r="C223">
            <v>1736</v>
          </cell>
          <cell r="D223" t="str">
            <v>Fall River School District</v>
          </cell>
          <cell r="E223">
            <v>3654.92</v>
          </cell>
        </row>
        <row r="224">
          <cell r="C224">
            <v>1540</v>
          </cell>
          <cell r="D224" t="str">
            <v>East Troy Community School</v>
          </cell>
          <cell r="E224">
            <v>3684.29</v>
          </cell>
        </row>
        <row r="225">
          <cell r="C225">
            <v>1813</v>
          </cell>
          <cell r="D225" t="str">
            <v>Fennimore School District</v>
          </cell>
          <cell r="E225">
            <v>3691.04</v>
          </cell>
        </row>
        <row r="226">
          <cell r="C226">
            <v>5824</v>
          </cell>
          <cell r="D226" t="str">
            <v>Two Rivers School District</v>
          </cell>
          <cell r="E226">
            <v>3691.3</v>
          </cell>
        </row>
        <row r="227">
          <cell r="C227">
            <v>5306</v>
          </cell>
          <cell r="D227" t="str">
            <v>Shell Lake School District</v>
          </cell>
          <cell r="E227">
            <v>3703.29</v>
          </cell>
        </row>
        <row r="228">
          <cell r="C228">
            <v>3409</v>
          </cell>
          <cell r="D228" t="str">
            <v>Medford Area School District</v>
          </cell>
          <cell r="E228">
            <v>3733.02</v>
          </cell>
        </row>
        <row r="229">
          <cell r="C229">
            <v>5026</v>
          </cell>
          <cell r="D229" t="str">
            <v>St. Francis School District</v>
          </cell>
          <cell r="E229">
            <v>3762.13</v>
          </cell>
        </row>
        <row r="230">
          <cell r="C230">
            <v>4851</v>
          </cell>
          <cell r="D230" t="str">
            <v>Richland School District</v>
          </cell>
          <cell r="E230">
            <v>3790.62</v>
          </cell>
        </row>
        <row r="231">
          <cell r="C231">
            <v>4074</v>
          </cell>
          <cell r="D231" t="str">
            <v>Oconto Falls School District</v>
          </cell>
          <cell r="E231">
            <v>3809.96</v>
          </cell>
        </row>
        <row r="232">
          <cell r="C232">
            <v>1155</v>
          </cell>
          <cell r="D232" t="str">
            <v>Cochrane-Fountain City School District</v>
          </cell>
          <cell r="E232">
            <v>3818.57</v>
          </cell>
        </row>
        <row r="233">
          <cell r="C233">
            <v>5376</v>
          </cell>
          <cell r="D233" t="str">
            <v>Siren School District</v>
          </cell>
          <cell r="E233">
            <v>3819.19</v>
          </cell>
        </row>
        <row r="234">
          <cell r="C234">
            <v>1218</v>
          </cell>
          <cell r="D234" t="str">
            <v>Crandon School District</v>
          </cell>
          <cell r="E234">
            <v>3825.85</v>
          </cell>
        </row>
        <row r="235">
          <cell r="C235">
            <v>1582</v>
          </cell>
          <cell r="D235" t="str">
            <v>Elcho School District</v>
          </cell>
          <cell r="E235">
            <v>3828.69</v>
          </cell>
        </row>
        <row r="236">
          <cell r="C236">
            <v>5621</v>
          </cell>
          <cell r="D236" t="str">
            <v>Stoughton Area School District</v>
          </cell>
          <cell r="E236">
            <v>3830.64</v>
          </cell>
        </row>
        <row r="237">
          <cell r="C237">
            <v>422</v>
          </cell>
          <cell r="D237" t="str">
            <v>Beloit Turner School District</v>
          </cell>
          <cell r="E237">
            <v>3873.6</v>
          </cell>
        </row>
        <row r="238">
          <cell r="C238">
            <v>1204</v>
          </cell>
          <cell r="D238" t="str">
            <v>Cornell School District</v>
          </cell>
          <cell r="E238">
            <v>3884.34</v>
          </cell>
        </row>
        <row r="239">
          <cell r="C239">
            <v>5754</v>
          </cell>
          <cell r="D239" t="str">
            <v>Tomahawk School District</v>
          </cell>
          <cell r="E239">
            <v>3915.67</v>
          </cell>
        </row>
        <row r="240">
          <cell r="C240">
            <v>7</v>
          </cell>
          <cell r="D240" t="str">
            <v>Abbotsford School District</v>
          </cell>
          <cell r="E240">
            <v>3941.4</v>
          </cell>
        </row>
        <row r="241">
          <cell r="C241">
            <v>1848</v>
          </cell>
          <cell r="D241" t="str">
            <v>Lac du Flambeau School District</v>
          </cell>
          <cell r="E241">
            <v>3982.58</v>
          </cell>
        </row>
        <row r="242">
          <cell r="C242">
            <v>4144</v>
          </cell>
          <cell r="D242" t="str">
            <v>Oregon School District</v>
          </cell>
          <cell r="E242">
            <v>4006.37</v>
          </cell>
        </row>
        <row r="243">
          <cell r="C243">
            <v>4018</v>
          </cell>
          <cell r="D243" t="str">
            <v>Oak Creek-Franklin School District</v>
          </cell>
          <cell r="E243">
            <v>4067.34</v>
          </cell>
        </row>
        <row r="244">
          <cell r="C244">
            <v>1080</v>
          </cell>
          <cell r="D244" t="str">
            <v>Chetek-Weyerhaeuser School District</v>
          </cell>
          <cell r="E244">
            <v>4070.8</v>
          </cell>
        </row>
        <row r="245">
          <cell r="C245">
            <v>182</v>
          </cell>
          <cell r="D245" t="str">
            <v>Ashwaubenon School District</v>
          </cell>
          <cell r="E245">
            <v>4110.74</v>
          </cell>
        </row>
        <row r="246">
          <cell r="C246">
            <v>4893</v>
          </cell>
          <cell r="D246" t="str">
            <v>River Falls School District</v>
          </cell>
          <cell r="E246">
            <v>4133.81</v>
          </cell>
        </row>
        <row r="247">
          <cell r="C247">
            <v>6335</v>
          </cell>
          <cell r="D247" t="str">
            <v>Westfield School District</v>
          </cell>
          <cell r="E247">
            <v>4162.39</v>
          </cell>
        </row>
        <row r="248">
          <cell r="C248">
            <v>3850</v>
          </cell>
          <cell r="D248" t="str">
            <v>Riverdale School District</v>
          </cell>
          <cell r="E248">
            <v>4186.89</v>
          </cell>
        </row>
        <row r="249">
          <cell r="C249">
            <v>6426</v>
          </cell>
          <cell r="D249" t="str">
            <v>Whitehall School District</v>
          </cell>
          <cell r="E249">
            <v>4203.75</v>
          </cell>
        </row>
        <row r="250">
          <cell r="C250">
            <v>3955</v>
          </cell>
          <cell r="D250" t="str">
            <v>New London School District</v>
          </cell>
          <cell r="E250">
            <v>4234.55</v>
          </cell>
        </row>
        <row r="251">
          <cell r="C251">
            <v>3612</v>
          </cell>
          <cell r="D251" t="str">
            <v>Milton School District</v>
          </cell>
          <cell r="E251">
            <v>4239.16</v>
          </cell>
        </row>
        <row r="252">
          <cell r="C252">
            <v>5467</v>
          </cell>
          <cell r="D252" t="str">
            <v>Spencer School District</v>
          </cell>
          <cell r="E252">
            <v>4278.92</v>
          </cell>
        </row>
        <row r="253">
          <cell r="C253">
            <v>3983</v>
          </cell>
          <cell r="D253" t="str">
            <v>North Fond du Lac School District</v>
          </cell>
          <cell r="E253">
            <v>4341.84</v>
          </cell>
        </row>
        <row r="254">
          <cell r="C254">
            <v>1645</v>
          </cell>
          <cell r="D254" t="str">
            <v>Elk Mound Area School District</v>
          </cell>
          <cell r="E254">
            <v>4357.47</v>
          </cell>
        </row>
        <row r="255">
          <cell r="C255">
            <v>5068</v>
          </cell>
          <cell r="D255" t="str">
            <v>Salem School District</v>
          </cell>
          <cell r="E255">
            <v>4405.83</v>
          </cell>
        </row>
        <row r="256">
          <cell r="C256">
            <v>3689</v>
          </cell>
          <cell r="D256" t="str">
            <v>Montello School District</v>
          </cell>
          <cell r="E256">
            <v>4417.02</v>
          </cell>
        </row>
        <row r="257">
          <cell r="C257">
            <v>735</v>
          </cell>
          <cell r="D257" t="str">
            <v>Bruce School District</v>
          </cell>
          <cell r="E257">
            <v>4417.11</v>
          </cell>
        </row>
        <row r="258">
          <cell r="C258">
            <v>1883</v>
          </cell>
          <cell r="D258" t="str">
            <v>Fort Atkinson Sch District</v>
          </cell>
          <cell r="E258">
            <v>4547.75</v>
          </cell>
        </row>
        <row r="259">
          <cell r="C259">
            <v>4802</v>
          </cell>
          <cell r="D259" t="str">
            <v>Rice Lake Area School District</v>
          </cell>
          <cell r="E259">
            <v>4614.75</v>
          </cell>
        </row>
        <row r="260">
          <cell r="C260">
            <v>5960</v>
          </cell>
          <cell r="D260" t="str">
            <v>Kickapoo Area School District</v>
          </cell>
          <cell r="E260">
            <v>4716.37</v>
          </cell>
        </row>
        <row r="261">
          <cell r="C261">
            <v>2885</v>
          </cell>
          <cell r="D261" t="str">
            <v>Lake Geneva Joint #1 School District</v>
          </cell>
          <cell r="E261">
            <v>4771.04</v>
          </cell>
        </row>
        <row r="262">
          <cell r="C262">
            <v>6293</v>
          </cell>
          <cell r="D262" t="str">
            <v>Webster School District</v>
          </cell>
          <cell r="E262">
            <v>4796.96</v>
          </cell>
        </row>
        <row r="263">
          <cell r="C263">
            <v>5985</v>
          </cell>
          <cell r="D263" t="str">
            <v>Viroqua Area School District</v>
          </cell>
          <cell r="E263">
            <v>4828.37</v>
          </cell>
        </row>
        <row r="264">
          <cell r="C264">
            <v>4389</v>
          </cell>
          <cell r="D264" t="str">
            <v>Platteville School District</v>
          </cell>
          <cell r="E264">
            <v>4832.55</v>
          </cell>
        </row>
        <row r="265">
          <cell r="C265">
            <v>5757</v>
          </cell>
          <cell r="D265" t="str">
            <v>Flambeau School District</v>
          </cell>
          <cell r="E265">
            <v>4842.22</v>
          </cell>
        </row>
        <row r="266">
          <cell r="C266">
            <v>3948</v>
          </cell>
          <cell r="D266" t="str">
            <v>New Lisbon School District</v>
          </cell>
          <cell r="E266">
            <v>4843.99</v>
          </cell>
        </row>
        <row r="267">
          <cell r="C267">
            <v>1253</v>
          </cell>
          <cell r="D267" t="str">
            <v>Cudahy School District</v>
          </cell>
          <cell r="E267">
            <v>4873.9</v>
          </cell>
        </row>
        <row r="268">
          <cell r="C268">
            <v>5362</v>
          </cell>
          <cell r="D268" t="str">
            <v>Shullsburg School District</v>
          </cell>
          <cell r="E268">
            <v>4878.16</v>
          </cell>
        </row>
        <row r="269">
          <cell r="C269">
            <v>4067</v>
          </cell>
          <cell r="D269" t="str">
            <v>Oconto Unified School District</v>
          </cell>
          <cell r="E269">
            <v>4924.58</v>
          </cell>
        </row>
        <row r="270">
          <cell r="C270">
            <v>2009</v>
          </cell>
          <cell r="D270" t="str">
            <v>Galesville-Ettrick Tremp School District</v>
          </cell>
          <cell r="E270">
            <v>4937.45</v>
          </cell>
        </row>
        <row r="271">
          <cell r="C271">
            <v>154</v>
          </cell>
          <cell r="D271" t="str">
            <v>Arcadia School District</v>
          </cell>
          <cell r="E271">
            <v>4993.98</v>
          </cell>
        </row>
        <row r="272">
          <cell r="C272">
            <v>6678</v>
          </cell>
          <cell r="D272" t="str">
            <v>Wisconsin Dells School District</v>
          </cell>
          <cell r="E272">
            <v>5055.04</v>
          </cell>
        </row>
        <row r="273">
          <cell r="C273">
            <v>3906</v>
          </cell>
          <cell r="D273" t="str">
            <v>Nekoosa School District</v>
          </cell>
          <cell r="E273">
            <v>5062.14</v>
          </cell>
        </row>
        <row r="274">
          <cell r="C274">
            <v>658</v>
          </cell>
          <cell r="D274" t="str">
            <v>Brillion School District</v>
          </cell>
          <cell r="E274">
            <v>5146.63</v>
          </cell>
        </row>
        <row r="275">
          <cell r="C275">
            <v>308</v>
          </cell>
          <cell r="D275" t="str">
            <v>Barron Area School District</v>
          </cell>
          <cell r="E275">
            <v>5162.25</v>
          </cell>
        </row>
        <row r="276">
          <cell r="C276">
            <v>6195</v>
          </cell>
          <cell r="D276" t="str">
            <v>Waupaca School District</v>
          </cell>
          <cell r="E276">
            <v>5182.84</v>
          </cell>
        </row>
        <row r="277">
          <cell r="C277">
            <v>6461</v>
          </cell>
          <cell r="D277" t="str">
            <v>Whitewater Unified School District</v>
          </cell>
          <cell r="E277">
            <v>5198.46</v>
          </cell>
        </row>
        <row r="278">
          <cell r="C278">
            <v>280</v>
          </cell>
          <cell r="D278" t="str">
            <v>Baraboo School District</v>
          </cell>
          <cell r="E278">
            <v>5206.01</v>
          </cell>
        </row>
        <row r="279">
          <cell r="C279">
            <v>4088</v>
          </cell>
          <cell r="D279" t="str">
            <v>Omro School District</v>
          </cell>
          <cell r="E279">
            <v>5224.11</v>
          </cell>
        </row>
        <row r="280">
          <cell r="C280">
            <v>5593</v>
          </cell>
          <cell r="D280" t="str">
            <v>Stanley-Boyd School District</v>
          </cell>
          <cell r="E280">
            <v>5248.34</v>
          </cell>
        </row>
        <row r="281">
          <cell r="C281">
            <v>3311</v>
          </cell>
          <cell r="D281" t="str">
            <v>Marinette School District</v>
          </cell>
          <cell r="E281">
            <v>5422.74</v>
          </cell>
        </row>
        <row r="282">
          <cell r="C282">
            <v>2303</v>
          </cell>
          <cell r="D282" t="str">
            <v>Greenfield School District</v>
          </cell>
          <cell r="E282">
            <v>5453.62</v>
          </cell>
        </row>
        <row r="283">
          <cell r="C283">
            <v>2758</v>
          </cell>
          <cell r="D283" t="str">
            <v>Kaukauna Area School District</v>
          </cell>
          <cell r="E283">
            <v>5533.41</v>
          </cell>
        </row>
        <row r="284">
          <cell r="C284">
            <v>3434</v>
          </cell>
          <cell r="D284" t="str">
            <v>Menominee Indian School District</v>
          </cell>
          <cell r="E284">
            <v>5589.76</v>
          </cell>
        </row>
        <row r="285">
          <cell r="C285">
            <v>2884</v>
          </cell>
          <cell r="D285" t="str">
            <v>Lake Geneva-Genoa UHS</v>
          </cell>
          <cell r="E285">
            <v>5650.03</v>
          </cell>
        </row>
        <row r="286">
          <cell r="C286">
            <v>5474</v>
          </cell>
          <cell r="D286" t="str">
            <v>Spooner Area School District</v>
          </cell>
          <cell r="E286">
            <v>5686.68</v>
          </cell>
        </row>
        <row r="287">
          <cell r="C287">
            <v>3290</v>
          </cell>
          <cell r="D287" t="str">
            <v>Manitowoc School District</v>
          </cell>
          <cell r="E287">
            <v>5804.27</v>
          </cell>
        </row>
        <row r="288">
          <cell r="C288">
            <v>5747</v>
          </cell>
          <cell r="D288" t="str">
            <v>Tomah Area School District</v>
          </cell>
          <cell r="E288">
            <v>5862.67</v>
          </cell>
        </row>
        <row r="289">
          <cell r="C289">
            <v>170</v>
          </cell>
          <cell r="D289" t="str">
            <v>Ashland School District</v>
          </cell>
          <cell r="E289">
            <v>5926.66</v>
          </cell>
        </row>
        <row r="290">
          <cell r="C290">
            <v>6244</v>
          </cell>
          <cell r="D290" t="str">
            <v>Wauwatosa School District</v>
          </cell>
          <cell r="E290">
            <v>6010.35</v>
          </cell>
        </row>
        <row r="291">
          <cell r="C291">
            <v>112</v>
          </cell>
          <cell r="D291" t="str">
            <v>Altoona School District</v>
          </cell>
          <cell r="E291">
            <v>6057.57</v>
          </cell>
        </row>
        <row r="292">
          <cell r="C292">
            <v>3500</v>
          </cell>
          <cell r="D292" t="str">
            <v>Merrill Area Public School District</v>
          </cell>
          <cell r="E292">
            <v>6133.27</v>
          </cell>
        </row>
        <row r="293">
          <cell r="C293">
            <v>3682</v>
          </cell>
          <cell r="D293" t="str">
            <v>Monroe School District</v>
          </cell>
          <cell r="E293">
            <v>6211.55</v>
          </cell>
        </row>
        <row r="294">
          <cell r="C294">
            <v>238</v>
          </cell>
          <cell r="D294" t="str">
            <v>Unity School District</v>
          </cell>
          <cell r="E294">
            <v>6285.92</v>
          </cell>
        </row>
        <row r="295">
          <cell r="C295">
            <v>336</v>
          </cell>
          <cell r="D295" t="str">
            <v>Beaver Dam Unified Schools</v>
          </cell>
          <cell r="E295">
            <v>6332.25</v>
          </cell>
        </row>
        <row r="296">
          <cell r="C296">
            <v>4165</v>
          </cell>
          <cell r="D296" t="str">
            <v>Osceola School District</v>
          </cell>
          <cell r="E296">
            <v>6379.91</v>
          </cell>
        </row>
        <row r="297">
          <cell r="C297">
            <v>3990</v>
          </cell>
          <cell r="D297" t="str">
            <v>Norwalk-Ontario-Wilton School District</v>
          </cell>
          <cell r="E297">
            <v>6391.53</v>
          </cell>
        </row>
        <row r="298">
          <cell r="C298">
            <v>3962</v>
          </cell>
          <cell r="D298" t="str">
            <v>New Richmond School District</v>
          </cell>
          <cell r="E298">
            <v>6578.98</v>
          </cell>
        </row>
        <row r="299">
          <cell r="C299">
            <v>5100</v>
          </cell>
          <cell r="D299" t="str">
            <v>Sauk Prairie School District</v>
          </cell>
          <cell r="E299">
            <v>6586.7</v>
          </cell>
        </row>
        <row r="300">
          <cell r="C300">
            <v>4095</v>
          </cell>
          <cell r="D300" t="str">
            <v>Onalaska School District</v>
          </cell>
          <cell r="E300">
            <v>6610.75</v>
          </cell>
        </row>
        <row r="301">
          <cell r="C301">
            <v>3339</v>
          </cell>
          <cell r="D301" t="str">
            <v>Marshfield School District</v>
          </cell>
          <cell r="E301">
            <v>6698.88</v>
          </cell>
        </row>
        <row r="302">
          <cell r="C302">
            <v>1673</v>
          </cell>
          <cell r="D302" t="str">
            <v>Royall School District</v>
          </cell>
          <cell r="E302">
            <v>6700.47</v>
          </cell>
        </row>
        <row r="303">
          <cell r="C303">
            <v>3549</v>
          </cell>
          <cell r="D303" t="str">
            <v>Middleton-Cross Plains School District</v>
          </cell>
          <cell r="E303">
            <v>6736.24</v>
          </cell>
        </row>
        <row r="304">
          <cell r="C304">
            <v>6027</v>
          </cell>
          <cell r="D304" t="str">
            <v>Washburn School District</v>
          </cell>
          <cell r="E304">
            <v>6738.19</v>
          </cell>
        </row>
        <row r="305">
          <cell r="C305">
            <v>6216</v>
          </cell>
          <cell r="D305" t="str">
            <v>Waupun Area School District</v>
          </cell>
          <cell r="E305">
            <v>6865.73</v>
          </cell>
        </row>
        <row r="306">
          <cell r="C306">
            <v>2702</v>
          </cell>
          <cell r="D306" t="str">
            <v>Jefferson School District</v>
          </cell>
          <cell r="E306">
            <v>6920.04</v>
          </cell>
        </row>
        <row r="307">
          <cell r="C307">
            <v>5264</v>
          </cell>
          <cell r="D307" t="str">
            <v>Shawano School District</v>
          </cell>
          <cell r="E307">
            <v>6961.84</v>
          </cell>
        </row>
        <row r="308">
          <cell r="C308">
            <v>2233</v>
          </cell>
          <cell r="D308" t="str">
            <v>Grantsburg School District</v>
          </cell>
          <cell r="E308">
            <v>6990.16</v>
          </cell>
        </row>
        <row r="309">
          <cell r="C309">
            <v>2604</v>
          </cell>
          <cell r="D309" t="str">
            <v>Howard-Suamico School District</v>
          </cell>
          <cell r="E309">
            <v>7288.89</v>
          </cell>
        </row>
        <row r="310">
          <cell r="C310">
            <v>2856</v>
          </cell>
          <cell r="D310" t="str">
            <v>Ladysmith School District</v>
          </cell>
          <cell r="E310">
            <v>7473.31</v>
          </cell>
        </row>
        <row r="311">
          <cell r="C311">
            <v>140</v>
          </cell>
          <cell r="D311" t="str">
            <v>Antigo Unified School District</v>
          </cell>
          <cell r="E311">
            <v>7477.75</v>
          </cell>
        </row>
        <row r="312">
          <cell r="C312">
            <v>5278</v>
          </cell>
          <cell r="D312" t="str">
            <v>Sheboygan Falls School District</v>
          </cell>
          <cell r="E312">
            <v>7538.01</v>
          </cell>
        </row>
        <row r="313">
          <cell r="C313">
            <v>119</v>
          </cell>
          <cell r="D313" t="str">
            <v>Amery School District</v>
          </cell>
          <cell r="E313">
            <v>7794.06</v>
          </cell>
        </row>
        <row r="314">
          <cell r="C314">
            <v>1380</v>
          </cell>
          <cell r="D314" t="str">
            <v>Delavan-Darien School District</v>
          </cell>
          <cell r="E314">
            <v>8077.44</v>
          </cell>
        </row>
        <row r="315">
          <cell r="C315">
            <v>3360</v>
          </cell>
          <cell r="D315" t="str">
            <v>Mauston School District</v>
          </cell>
          <cell r="E315">
            <v>8278.37</v>
          </cell>
        </row>
        <row r="316">
          <cell r="C316">
            <v>4781</v>
          </cell>
          <cell r="D316" t="str">
            <v>Rhinelander School District</v>
          </cell>
          <cell r="E316">
            <v>8369.78</v>
          </cell>
        </row>
        <row r="317">
          <cell r="C317">
            <v>777</v>
          </cell>
          <cell r="D317" t="str">
            <v>Burlington School District</v>
          </cell>
          <cell r="E317">
            <v>8467.23</v>
          </cell>
        </row>
        <row r="318">
          <cell r="C318">
            <v>4753</v>
          </cell>
          <cell r="D318" t="str">
            <v>Reedsburg School District</v>
          </cell>
          <cell r="E318">
            <v>8605.23</v>
          </cell>
        </row>
        <row r="319">
          <cell r="C319">
            <v>5138</v>
          </cell>
          <cell r="D319" t="str">
            <v>Seymour Community School District</v>
          </cell>
          <cell r="E319">
            <v>8747.68</v>
          </cell>
        </row>
        <row r="320">
          <cell r="C320">
            <v>6237</v>
          </cell>
          <cell r="D320" t="str">
            <v>Wautoma Area School District</v>
          </cell>
          <cell r="E320">
            <v>8799.51</v>
          </cell>
        </row>
        <row r="321">
          <cell r="C321">
            <v>1638</v>
          </cell>
          <cell r="D321" t="str">
            <v>Elkhorn Area School District</v>
          </cell>
          <cell r="E321">
            <v>8955</v>
          </cell>
        </row>
        <row r="322">
          <cell r="C322">
            <v>3675</v>
          </cell>
          <cell r="D322" t="str">
            <v>Monona Grove School District</v>
          </cell>
          <cell r="E322">
            <v>9385</v>
          </cell>
        </row>
        <row r="323">
          <cell r="C323">
            <v>2478</v>
          </cell>
          <cell r="D323" t="str">
            <v>Hayward Community School District</v>
          </cell>
          <cell r="E323">
            <v>9437</v>
          </cell>
        </row>
        <row r="324">
          <cell r="C324">
            <v>6307</v>
          </cell>
          <cell r="D324" t="str">
            <v>West Bend School District</v>
          </cell>
          <cell r="E324">
            <v>9499.93</v>
          </cell>
        </row>
        <row r="325">
          <cell r="C325">
            <v>4970</v>
          </cell>
          <cell r="D325" t="str">
            <v>D.C. Everest School District</v>
          </cell>
          <cell r="E325">
            <v>9519.36</v>
          </cell>
        </row>
        <row r="326">
          <cell r="C326">
            <v>6125</v>
          </cell>
          <cell r="D326" t="str">
            <v>Watertown Unified School District</v>
          </cell>
          <cell r="E326">
            <v>9754.02</v>
          </cell>
        </row>
        <row r="327">
          <cell r="C327">
            <v>476</v>
          </cell>
          <cell r="D327" t="str">
            <v>Black River Falls Schools</v>
          </cell>
          <cell r="E327">
            <v>10343.32</v>
          </cell>
        </row>
        <row r="328">
          <cell r="C328">
            <v>14</v>
          </cell>
          <cell r="D328" t="str">
            <v>Adams-Friendship School District</v>
          </cell>
          <cell r="E328">
            <v>10354.86</v>
          </cell>
        </row>
        <row r="329">
          <cell r="C329">
            <v>3297</v>
          </cell>
          <cell r="D329" t="str">
            <v>Maple School District</v>
          </cell>
          <cell r="E329">
            <v>10866.86</v>
          </cell>
        </row>
        <row r="330">
          <cell r="C330">
            <v>2562</v>
          </cell>
          <cell r="D330" t="str">
            <v>Holmen Area School District</v>
          </cell>
          <cell r="E330">
            <v>10925.61</v>
          </cell>
        </row>
        <row r="331">
          <cell r="C331">
            <v>5607</v>
          </cell>
          <cell r="D331" t="str">
            <v>Stevens Point School District</v>
          </cell>
          <cell r="E331">
            <v>12650.92</v>
          </cell>
        </row>
        <row r="332">
          <cell r="C332">
            <v>6174</v>
          </cell>
          <cell r="D332" t="str">
            <v>Waukesha School District</v>
          </cell>
          <cell r="E332">
            <v>12831.26</v>
          </cell>
        </row>
        <row r="333">
          <cell r="C333">
            <v>5271</v>
          </cell>
          <cell r="D333" t="str">
            <v>Sheboygan Area School District</v>
          </cell>
          <cell r="E333">
            <v>13357.11</v>
          </cell>
        </row>
        <row r="334">
          <cell r="C334">
            <v>3892</v>
          </cell>
          <cell r="D334" t="str">
            <v>Neenah Joint School District</v>
          </cell>
          <cell r="E334">
            <v>13406.72</v>
          </cell>
        </row>
        <row r="335">
          <cell r="C335">
            <v>5656</v>
          </cell>
          <cell r="D335" t="str">
            <v>Sun Prairie Area School District</v>
          </cell>
          <cell r="E335">
            <v>14728.03</v>
          </cell>
        </row>
        <row r="336">
          <cell r="C336">
            <v>5439</v>
          </cell>
          <cell r="D336" t="str">
            <v>South Milwaukee School District</v>
          </cell>
          <cell r="E336">
            <v>16060.44</v>
          </cell>
        </row>
        <row r="337">
          <cell r="C337">
            <v>4179</v>
          </cell>
          <cell r="D337" t="str">
            <v>Oshkosh Area School District</v>
          </cell>
          <cell r="E337">
            <v>16979.19</v>
          </cell>
        </row>
        <row r="338">
          <cell r="C338">
            <v>5460</v>
          </cell>
          <cell r="D338" t="str">
            <v>Sparta Area School District</v>
          </cell>
          <cell r="E338">
            <v>19875.11</v>
          </cell>
        </row>
        <row r="339">
          <cell r="C339">
            <v>1862</v>
          </cell>
          <cell r="D339" t="str">
            <v>Fond du Lac School District</v>
          </cell>
          <cell r="E339">
            <v>21201.84</v>
          </cell>
        </row>
        <row r="340">
          <cell r="C340">
            <v>6300</v>
          </cell>
          <cell r="D340" t="str">
            <v>West Allis School District</v>
          </cell>
          <cell r="E340">
            <v>21682.42</v>
          </cell>
        </row>
        <row r="341">
          <cell r="C341">
            <v>6685</v>
          </cell>
          <cell r="D341" t="str">
            <v>Wisconsin Rapids School District</v>
          </cell>
          <cell r="E341">
            <v>21821.94</v>
          </cell>
        </row>
        <row r="342">
          <cell r="C342">
            <v>1554</v>
          </cell>
          <cell r="D342" t="str">
            <v>Eau Claire Area School District</v>
          </cell>
          <cell r="E342">
            <v>22586.34</v>
          </cell>
        </row>
        <row r="343">
          <cell r="C343">
            <v>1092</v>
          </cell>
          <cell r="D343" t="str">
            <v>Chippewa Falls School District</v>
          </cell>
          <cell r="E343">
            <v>26346.96</v>
          </cell>
        </row>
        <row r="344">
          <cell r="C344">
            <v>3430</v>
          </cell>
          <cell r="D344" t="str">
            <v>Menasha School District</v>
          </cell>
          <cell r="E344">
            <v>28376.42</v>
          </cell>
        </row>
        <row r="345">
          <cell r="C345">
            <v>2849</v>
          </cell>
          <cell r="D345" t="str">
            <v>LaCrosse School District</v>
          </cell>
          <cell r="E345">
            <v>30090.01</v>
          </cell>
        </row>
        <row r="346">
          <cell r="C346">
            <v>5901</v>
          </cell>
          <cell r="D346" t="str">
            <v>Verona Area School District</v>
          </cell>
          <cell r="E346">
            <v>30394.78</v>
          </cell>
        </row>
        <row r="347">
          <cell r="C347">
            <v>3444</v>
          </cell>
          <cell r="D347" t="str">
            <v>Menomonie School District</v>
          </cell>
          <cell r="E347">
            <v>31234.45</v>
          </cell>
        </row>
        <row r="348">
          <cell r="C348">
            <v>5663</v>
          </cell>
          <cell r="D348" t="str">
            <v>Superior School District</v>
          </cell>
          <cell r="E348">
            <v>32856.54</v>
          </cell>
        </row>
        <row r="349">
          <cell r="C349">
            <v>147</v>
          </cell>
          <cell r="D349" t="str">
            <v>Appleton Area School District</v>
          </cell>
          <cell r="E349">
            <v>36007.53</v>
          </cell>
        </row>
        <row r="350">
          <cell r="C350">
            <v>6223</v>
          </cell>
          <cell r="D350" t="str">
            <v>Wausau School District</v>
          </cell>
          <cell r="E350">
            <v>40343.87</v>
          </cell>
        </row>
        <row r="351">
          <cell r="C351">
            <v>2793</v>
          </cell>
          <cell r="D351" t="str">
            <v>Kenosha Common School District</v>
          </cell>
          <cell r="E351">
            <v>44168.04</v>
          </cell>
        </row>
        <row r="352">
          <cell r="C352">
            <v>2695</v>
          </cell>
          <cell r="D352" t="str">
            <v>Janesville School District</v>
          </cell>
          <cell r="E352">
            <v>48735.31</v>
          </cell>
        </row>
        <row r="353">
          <cell r="C353">
            <v>413</v>
          </cell>
          <cell r="D353" t="str">
            <v>Beloit School District</v>
          </cell>
          <cell r="E353">
            <v>49231.69</v>
          </cell>
        </row>
        <row r="354">
          <cell r="C354">
            <v>2289</v>
          </cell>
          <cell r="D354" t="str">
            <v>Green Bay School District</v>
          </cell>
          <cell r="E354">
            <v>54877.9</v>
          </cell>
        </row>
        <row r="355">
          <cell r="C355">
            <v>4620</v>
          </cell>
          <cell r="D355" t="str">
            <v>Racine Unified School District</v>
          </cell>
          <cell r="E355">
            <v>67647.39</v>
          </cell>
        </row>
        <row r="356">
          <cell r="C356">
            <v>3269</v>
          </cell>
          <cell r="D356" t="str">
            <v>Madison Metro School District</v>
          </cell>
          <cell r="E356">
            <v>79798.02</v>
          </cell>
        </row>
        <row r="357">
          <cell r="C357">
            <v>3619</v>
          </cell>
          <cell r="D357" t="str">
            <v>Milwaukee Public School District</v>
          </cell>
          <cell r="E357">
            <v>482264.3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4-15 Public EN"/>
    </sheetNames>
    <sheetDataSet>
      <sheetData sheetId="0">
        <row r="1">
          <cell r="C1" t="str">
            <v>lea</v>
          </cell>
          <cell r="D1" t="str">
            <v>agency_name</v>
          </cell>
          <cell r="E1" t="str">
            <v>payment_actual</v>
          </cell>
        </row>
        <row r="2">
          <cell r="C2">
            <v>2604</v>
          </cell>
          <cell r="D2" t="str">
            <v>Howard-Suamico School District</v>
          </cell>
          <cell r="E2">
            <v>90.2</v>
          </cell>
        </row>
        <row r="3">
          <cell r="C3">
            <v>5663</v>
          </cell>
          <cell r="D3" t="str">
            <v>Superior School District</v>
          </cell>
          <cell r="E3">
            <v>781.44</v>
          </cell>
        </row>
        <row r="4">
          <cell r="C4">
            <v>994</v>
          </cell>
          <cell r="D4" t="str">
            <v>Cassville School District</v>
          </cell>
          <cell r="E4">
            <v>990</v>
          </cell>
        </row>
        <row r="5">
          <cell r="C5">
            <v>140</v>
          </cell>
          <cell r="D5" t="str">
            <v>Antigo Unified School District</v>
          </cell>
          <cell r="E5">
            <v>725.21</v>
          </cell>
        </row>
        <row r="6">
          <cell r="C6">
            <v>4760</v>
          </cell>
          <cell r="D6" t="str">
            <v>Reedsville Public Schools</v>
          </cell>
          <cell r="E6">
            <v>3554.1</v>
          </cell>
        </row>
        <row r="7">
          <cell r="C7">
            <v>126</v>
          </cell>
          <cell r="D7" t="str">
            <v>Tomorrow River School District</v>
          </cell>
          <cell r="E7">
            <v>228.29</v>
          </cell>
        </row>
        <row r="8">
          <cell r="C8">
            <v>5607</v>
          </cell>
          <cell r="D8" t="str">
            <v>Stevens Point School District</v>
          </cell>
          <cell r="E8">
            <v>21080.32</v>
          </cell>
        </row>
        <row r="9">
          <cell r="C9">
            <v>1421</v>
          </cell>
          <cell r="D9" t="str">
            <v>DeSoto Area School District</v>
          </cell>
          <cell r="E9">
            <v>1813</v>
          </cell>
        </row>
        <row r="10">
          <cell r="C10">
            <v>2420</v>
          </cell>
          <cell r="D10" t="str">
            <v>Hamilton School District</v>
          </cell>
          <cell r="E10">
            <v>109.06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-15 Public MATCH"/>
    </sheetNames>
    <sheetDataSet>
      <sheetData sheetId="0">
        <row r="1">
          <cell r="C1" t="str">
            <v>lea</v>
          </cell>
          <cell r="D1" t="str">
            <v>agency_name</v>
          </cell>
          <cell r="E1" t="str">
            <v>payment_actual</v>
          </cell>
        </row>
        <row r="2">
          <cell r="C2">
            <v>7</v>
          </cell>
          <cell r="D2" t="str">
            <v>Abbotsford School District</v>
          </cell>
          <cell r="E2">
            <v>4451.46</v>
          </cell>
        </row>
        <row r="3">
          <cell r="C3">
            <v>14</v>
          </cell>
          <cell r="D3" t="str">
            <v>Adams-Friendship School District</v>
          </cell>
          <cell r="E3">
            <v>8788.79</v>
          </cell>
        </row>
        <row r="4">
          <cell r="C4">
            <v>63</v>
          </cell>
          <cell r="D4" t="str">
            <v>Albany School District</v>
          </cell>
          <cell r="E4">
            <v>1538.71</v>
          </cell>
        </row>
        <row r="5">
          <cell r="C5">
            <v>70</v>
          </cell>
          <cell r="D5" t="str">
            <v>Algoma School District</v>
          </cell>
          <cell r="E5">
            <v>2566.43</v>
          </cell>
        </row>
        <row r="6">
          <cell r="C6">
            <v>84</v>
          </cell>
          <cell r="D6" t="str">
            <v>Alma School District</v>
          </cell>
          <cell r="E6">
            <v>1553.74</v>
          </cell>
        </row>
        <row r="7">
          <cell r="C7">
            <v>91</v>
          </cell>
          <cell r="D7" t="str">
            <v>Alma Center School District</v>
          </cell>
          <cell r="E7">
            <v>3937.45</v>
          </cell>
        </row>
        <row r="8">
          <cell r="C8">
            <v>105</v>
          </cell>
          <cell r="D8" t="str">
            <v>Almond-Bancroft School District</v>
          </cell>
          <cell r="E8">
            <v>2304.87</v>
          </cell>
        </row>
        <row r="9">
          <cell r="C9">
            <v>112</v>
          </cell>
          <cell r="D9" t="str">
            <v>Altoona School District</v>
          </cell>
          <cell r="E9">
            <v>6245.38</v>
          </cell>
        </row>
        <row r="10">
          <cell r="C10">
            <v>119</v>
          </cell>
          <cell r="D10" t="str">
            <v>Amery School District</v>
          </cell>
          <cell r="E10">
            <v>8569.15</v>
          </cell>
        </row>
        <row r="11">
          <cell r="C11">
            <v>126</v>
          </cell>
          <cell r="D11" t="str">
            <v>Tomorrow River School District</v>
          </cell>
          <cell r="E11">
            <v>5744.52</v>
          </cell>
        </row>
        <row r="12">
          <cell r="C12">
            <v>140</v>
          </cell>
          <cell r="D12" t="str">
            <v>Antigo Unified School District</v>
          </cell>
          <cell r="E12">
            <v>12757.07</v>
          </cell>
        </row>
        <row r="13">
          <cell r="C13">
            <v>147</v>
          </cell>
          <cell r="D13" t="str">
            <v>Appleton Area School District</v>
          </cell>
          <cell r="E13">
            <v>60363.74</v>
          </cell>
        </row>
        <row r="14">
          <cell r="C14">
            <v>154</v>
          </cell>
          <cell r="D14" t="str">
            <v>Arcadia School District</v>
          </cell>
          <cell r="E14">
            <v>6224.19</v>
          </cell>
        </row>
        <row r="15">
          <cell r="C15">
            <v>161</v>
          </cell>
          <cell r="D15" t="str">
            <v>Argyle School District</v>
          </cell>
          <cell r="E15">
            <v>1957.33</v>
          </cell>
        </row>
        <row r="16">
          <cell r="C16">
            <v>170</v>
          </cell>
          <cell r="D16" t="str">
            <v>Ashland School District</v>
          </cell>
          <cell r="E16">
            <v>11069.61</v>
          </cell>
        </row>
        <row r="17">
          <cell r="C17">
            <v>182</v>
          </cell>
          <cell r="D17" t="str">
            <v>Ashwaubenon School District</v>
          </cell>
          <cell r="E17">
            <v>11865.87</v>
          </cell>
        </row>
        <row r="18">
          <cell r="C18">
            <v>196</v>
          </cell>
          <cell r="D18" t="str">
            <v>Athens School District</v>
          </cell>
          <cell r="E18">
            <v>2671.24</v>
          </cell>
        </row>
        <row r="19">
          <cell r="C19">
            <v>203</v>
          </cell>
          <cell r="D19" t="str">
            <v>Auburndale School District</v>
          </cell>
          <cell r="E19">
            <v>4149.83</v>
          </cell>
        </row>
        <row r="20">
          <cell r="C20">
            <v>217</v>
          </cell>
          <cell r="D20" t="str">
            <v>Augusta School District</v>
          </cell>
          <cell r="E20">
            <v>3529.19</v>
          </cell>
        </row>
        <row r="21">
          <cell r="C21">
            <v>231</v>
          </cell>
          <cell r="D21" t="str">
            <v>Baldwin-Woodville School District</v>
          </cell>
          <cell r="E21">
            <v>9513.48</v>
          </cell>
        </row>
        <row r="22">
          <cell r="C22">
            <v>238</v>
          </cell>
          <cell r="D22" t="str">
            <v>Unity School District</v>
          </cell>
          <cell r="E22">
            <v>6027.26</v>
          </cell>
        </row>
        <row r="23">
          <cell r="C23">
            <v>245</v>
          </cell>
          <cell r="D23" t="str">
            <v>Bangor School District</v>
          </cell>
          <cell r="E23">
            <v>3341.87</v>
          </cell>
        </row>
        <row r="24">
          <cell r="C24">
            <v>280</v>
          </cell>
          <cell r="D24" t="str">
            <v>Baraboo School District</v>
          </cell>
          <cell r="E24">
            <v>10226.42</v>
          </cell>
        </row>
        <row r="25">
          <cell r="C25">
            <v>287</v>
          </cell>
          <cell r="D25" t="str">
            <v>Barneveld School District</v>
          </cell>
          <cell r="E25">
            <v>2206.27</v>
          </cell>
        </row>
        <row r="26">
          <cell r="C26">
            <v>308</v>
          </cell>
          <cell r="D26" t="str">
            <v>Barron Area School District</v>
          </cell>
          <cell r="E26">
            <v>7421.74</v>
          </cell>
        </row>
        <row r="27">
          <cell r="C27">
            <v>315</v>
          </cell>
          <cell r="D27" t="str">
            <v>Bayfield School District</v>
          </cell>
          <cell r="E27">
            <v>2195.31</v>
          </cell>
        </row>
        <row r="28">
          <cell r="C28">
            <v>336</v>
          </cell>
          <cell r="D28" t="str">
            <v>Beaver Dam Unified Schools</v>
          </cell>
          <cell r="E28">
            <v>19846.94</v>
          </cell>
        </row>
        <row r="29">
          <cell r="C29">
            <v>350</v>
          </cell>
          <cell r="D29" t="str">
            <v>Belleville School District</v>
          </cell>
          <cell r="E29">
            <v>3934.88</v>
          </cell>
        </row>
        <row r="30">
          <cell r="C30">
            <v>364</v>
          </cell>
          <cell r="D30" t="str">
            <v>Belmont Community School District</v>
          </cell>
          <cell r="E30">
            <v>2061.08</v>
          </cell>
        </row>
        <row r="31">
          <cell r="C31">
            <v>413</v>
          </cell>
          <cell r="D31" t="str">
            <v>Beloit School District</v>
          </cell>
          <cell r="E31">
            <v>34216.5</v>
          </cell>
        </row>
        <row r="32">
          <cell r="C32">
            <v>422</v>
          </cell>
          <cell r="D32" t="str">
            <v>Beloit Turner School District</v>
          </cell>
          <cell r="E32">
            <v>7331.83</v>
          </cell>
        </row>
        <row r="33">
          <cell r="C33">
            <v>427</v>
          </cell>
          <cell r="D33" t="str">
            <v>Benton School District</v>
          </cell>
          <cell r="E33">
            <v>1510.72</v>
          </cell>
        </row>
        <row r="34">
          <cell r="C34">
            <v>434</v>
          </cell>
          <cell r="D34" t="str">
            <v>Berlin Area School District</v>
          </cell>
          <cell r="E34">
            <v>8893.71</v>
          </cell>
        </row>
        <row r="35">
          <cell r="C35">
            <v>441</v>
          </cell>
          <cell r="D35" t="str">
            <v>Birchwood School District</v>
          </cell>
          <cell r="E35">
            <v>1786.01</v>
          </cell>
        </row>
        <row r="36">
          <cell r="C36">
            <v>469</v>
          </cell>
          <cell r="D36" t="str">
            <v>Wisconsin Heights School District</v>
          </cell>
          <cell r="E36">
            <v>2533.67</v>
          </cell>
        </row>
        <row r="37">
          <cell r="C37">
            <v>476</v>
          </cell>
          <cell r="D37" t="str">
            <v>Black River Falls Schools</v>
          </cell>
          <cell r="E37">
            <v>10547.97</v>
          </cell>
        </row>
        <row r="38">
          <cell r="C38">
            <v>485</v>
          </cell>
          <cell r="D38" t="str">
            <v>Blair-Taylor School District</v>
          </cell>
          <cell r="E38">
            <v>3756.46</v>
          </cell>
        </row>
        <row r="39">
          <cell r="C39">
            <v>490</v>
          </cell>
          <cell r="D39" t="str">
            <v>Pecatonica Area Schools</v>
          </cell>
          <cell r="E39">
            <v>2079.33</v>
          </cell>
        </row>
        <row r="40">
          <cell r="C40">
            <v>497</v>
          </cell>
          <cell r="D40" t="str">
            <v>Bloomer School District</v>
          </cell>
          <cell r="E40">
            <v>5400.57</v>
          </cell>
        </row>
        <row r="41">
          <cell r="C41">
            <v>602</v>
          </cell>
          <cell r="D41" t="str">
            <v>Bonduel School District</v>
          </cell>
          <cell r="E41">
            <v>4384.8</v>
          </cell>
        </row>
        <row r="42">
          <cell r="C42">
            <v>609</v>
          </cell>
          <cell r="D42" t="str">
            <v>Boscobel Area Schools</v>
          </cell>
          <cell r="E42">
            <v>3434.42</v>
          </cell>
        </row>
        <row r="43">
          <cell r="C43">
            <v>616</v>
          </cell>
          <cell r="D43" t="str">
            <v>North Lakeland School District</v>
          </cell>
          <cell r="E43">
            <v>892.03</v>
          </cell>
        </row>
        <row r="44">
          <cell r="C44">
            <v>623</v>
          </cell>
          <cell r="D44" t="str">
            <v>Bowler School District</v>
          </cell>
          <cell r="E44">
            <v>2104.11</v>
          </cell>
        </row>
        <row r="45">
          <cell r="C45">
            <v>637</v>
          </cell>
          <cell r="D45" t="str">
            <v>Boyceville Community School District</v>
          </cell>
          <cell r="E45">
            <v>3935.39</v>
          </cell>
        </row>
        <row r="46">
          <cell r="C46">
            <v>657</v>
          </cell>
          <cell r="D46" t="str">
            <v>Brighton #1 School District</v>
          </cell>
          <cell r="E46">
            <v>1237.61</v>
          </cell>
        </row>
        <row r="47">
          <cell r="C47">
            <v>658</v>
          </cell>
          <cell r="D47" t="str">
            <v>Brillion School District</v>
          </cell>
          <cell r="E47">
            <v>4877.91</v>
          </cell>
        </row>
        <row r="48">
          <cell r="C48">
            <v>665</v>
          </cell>
          <cell r="D48" t="str">
            <v>Bristol School District # 1</v>
          </cell>
          <cell r="E48">
            <v>3061.06</v>
          </cell>
        </row>
        <row r="49">
          <cell r="C49">
            <v>700</v>
          </cell>
          <cell r="D49" t="str">
            <v>Brodhead School District</v>
          </cell>
          <cell r="E49">
            <v>4376.35</v>
          </cell>
        </row>
        <row r="50">
          <cell r="C50">
            <v>714</v>
          </cell>
          <cell r="D50" t="str">
            <v>Elmbrook School District</v>
          </cell>
          <cell r="E50">
            <v>25816.68</v>
          </cell>
        </row>
        <row r="51">
          <cell r="C51">
            <v>721</v>
          </cell>
          <cell r="D51" t="str">
            <v>Brown Deer School District</v>
          </cell>
          <cell r="E51">
            <v>6616.22</v>
          </cell>
        </row>
        <row r="52">
          <cell r="C52">
            <v>735</v>
          </cell>
          <cell r="D52" t="str">
            <v>Bruce School District</v>
          </cell>
          <cell r="E52">
            <v>2537.86</v>
          </cell>
        </row>
        <row r="53">
          <cell r="C53">
            <v>777</v>
          </cell>
          <cell r="D53" t="str">
            <v>Burlington School District</v>
          </cell>
          <cell r="E53">
            <v>11929.83</v>
          </cell>
        </row>
        <row r="54">
          <cell r="C54">
            <v>840</v>
          </cell>
          <cell r="D54" t="str">
            <v>Butternut School District</v>
          </cell>
          <cell r="E54">
            <v>1212.46</v>
          </cell>
        </row>
        <row r="55">
          <cell r="C55">
            <v>870</v>
          </cell>
          <cell r="D55" t="str">
            <v>Cadott Community School District</v>
          </cell>
          <cell r="E55">
            <v>5166.63</v>
          </cell>
        </row>
        <row r="56">
          <cell r="C56">
            <v>882</v>
          </cell>
          <cell r="D56" t="str">
            <v>Cambria-Friesland School District</v>
          </cell>
          <cell r="E56">
            <v>2260.12</v>
          </cell>
        </row>
        <row r="57">
          <cell r="C57">
            <v>896</v>
          </cell>
          <cell r="D57" t="str">
            <v>Cambridge School District</v>
          </cell>
          <cell r="E57">
            <v>3878.32</v>
          </cell>
        </row>
        <row r="58">
          <cell r="C58">
            <v>903</v>
          </cell>
          <cell r="D58" t="str">
            <v>Cameron School District</v>
          </cell>
          <cell r="E58">
            <v>4999.47</v>
          </cell>
        </row>
        <row r="59">
          <cell r="C59">
            <v>910</v>
          </cell>
          <cell r="D59" t="str">
            <v>Campbellsport School District</v>
          </cell>
          <cell r="E59">
            <v>6289.06</v>
          </cell>
        </row>
        <row r="60">
          <cell r="C60">
            <v>980</v>
          </cell>
          <cell r="D60" t="str">
            <v>Cashton School District</v>
          </cell>
          <cell r="E60">
            <v>3520.56</v>
          </cell>
        </row>
        <row r="61">
          <cell r="C61">
            <v>994</v>
          </cell>
          <cell r="D61" t="str">
            <v>Cassville School District</v>
          </cell>
          <cell r="E61">
            <v>1353.3</v>
          </cell>
        </row>
        <row r="62">
          <cell r="C62">
            <v>1015</v>
          </cell>
          <cell r="D62" t="str">
            <v>Cedarburg School District</v>
          </cell>
          <cell r="E62">
            <v>6659.39</v>
          </cell>
        </row>
        <row r="63">
          <cell r="C63">
            <v>1029</v>
          </cell>
          <cell r="D63" t="str">
            <v>Cedar Grove-Belgium School District</v>
          </cell>
          <cell r="E63">
            <v>4353.97</v>
          </cell>
        </row>
        <row r="64">
          <cell r="C64">
            <v>1058</v>
          </cell>
          <cell r="D64" t="str">
            <v>Brown County CDEB-Syble Hopp</v>
          </cell>
          <cell r="E64">
            <v>839.98</v>
          </cell>
        </row>
        <row r="65">
          <cell r="C65">
            <v>1071</v>
          </cell>
          <cell r="D65" t="str">
            <v>Chequamegon School District</v>
          </cell>
          <cell r="E65">
            <v>4404.65</v>
          </cell>
        </row>
        <row r="66">
          <cell r="C66">
            <v>1080</v>
          </cell>
          <cell r="D66" t="str">
            <v>Chetek-Weyerhaeuser School District</v>
          </cell>
          <cell r="E66">
            <v>4379.1</v>
          </cell>
        </row>
        <row r="67">
          <cell r="C67">
            <v>1085</v>
          </cell>
          <cell r="D67" t="str">
            <v>Chilton School District</v>
          </cell>
          <cell r="E67">
            <v>5945.44</v>
          </cell>
        </row>
        <row r="68">
          <cell r="C68">
            <v>1092</v>
          </cell>
          <cell r="D68" t="str">
            <v>Chippewa Falls School District</v>
          </cell>
          <cell r="E68">
            <v>27283.27</v>
          </cell>
        </row>
        <row r="69">
          <cell r="C69">
            <v>1120</v>
          </cell>
          <cell r="D69" t="str">
            <v>Clayton School District</v>
          </cell>
          <cell r="E69">
            <v>2765.32</v>
          </cell>
        </row>
        <row r="70">
          <cell r="C70">
            <v>1127</v>
          </cell>
          <cell r="D70" t="str">
            <v>Clear Lake School District</v>
          </cell>
          <cell r="E70">
            <v>3871.24</v>
          </cell>
        </row>
        <row r="71">
          <cell r="C71">
            <v>1134</v>
          </cell>
          <cell r="D71" t="str">
            <v>Clinton Community School District</v>
          </cell>
          <cell r="E71">
            <v>6136.91</v>
          </cell>
        </row>
        <row r="72">
          <cell r="C72">
            <v>1141</v>
          </cell>
          <cell r="D72" t="str">
            <v>Clintonville School District</v>
          </cell>
          <cell r="E72">
            <v>6839.81</v>
          </cell>
        </row>
        <row r="73">
          <cell r="C73">
            <v>1155</v>
          </cell>
          <cell r="D73" t="str">
            <v>Cochrane-Fountain City School District</v>
          </cell>
          <cell r="E73">
            <v>4232.48</v>
          </cell>
        </row>
        <row r="74">
          <cell r="C74">
            <v>1162</v>
          </cell>
          <cell r="D74" t="str">
            <v>Colby School District</v>
          </cell>
          <cell r="E74">
            <v>6031.14</v>
          </cell>
        </row>
        <row r="75">
          <cell r="C75">
            <v>1169</v>
          </cell>
          <cell r="D75" t="str">
            <v>Coleman School District</v>
          </cell>
          <cell r="E75">
            <v>3563.91</v>
          </cell>
        </row>
        <row r="76">
          <cell r="C76">
            <v>1176</v>
          </cell>
          <cell r="D76" t="str">
            <v>Colfax School District</v>
          </cell>
          <cell r="E76">
            <v>4689.38</v>
          </cell>
        </row>
        <row r="77">
          <cell r="C77">
            <v>1183</v>
          </cell>
          <cell r="D77" t="str">
            <v>Columbus School District</v>
          </cell>
          <cell r="E77">
            <v>5475.29</v>
          </cell>
        </row>
        <row r="78">
          <cell r="C78">
            <v>1204</v>
          </cell>
          <cell r="D78" t="str">
            <v>Cornell School District</v>
          </cell>
          <cell r="E78">
            <v>2636.98</v>
          </cell>
        </row>
        <row r="79">
          <cell r="C79">
            <v>1218</v>
          </cell>
          <cell r="D79" t="str">
            <v>Crandon School District</v>
          </cell>
          <cell r="E79">
            <v>5612.04</v>
          </cell>
        </row>
        <row r="80">
          <cell r="C80">
            <v>1232</v>
          </cell>
          <cell r="D80" t="str">
            <v>Crivitz School District</v>
          </cell>
          <cell r="E80">
            <v>3669.07</v>
          </cell>
        </row>
        <row r="81">
          <cell r="C81">
            <v>1246</v>
          </cell>
          <cell r="D81" t="str">
            <v>Cuba City School District</v>
          </cell>
          <cell r="E81">
            <v>3861.84</v>
          </cell>
        </row>
        <row r="82">
          <cell r="C82">
            <v>1253</v>
          </cell>
          <cell r="D82" t="str">
            <v>Cudahy School District</v>
          </cell>
          <cell r="E82">
            <v>12446.08</v>
          </cell>
        </row>
        <row r="83">
          <cell r="C83">
            <v>1260</v>
          </cell>
          <cell r="D83" t="str">
            <v>Cumberland School District</v>
          </cell>
          <cell r="E83">
            <v>5199.93</v>
          </cell>
        </row>
        <row r="84">
          <cell r="C84">
            <v>1295</v>
          </cell>
          <cell r="D84" t="str">
            <v>Darlington Community School District</v>
          </cell>
          <cell r="E84">
            <v>4590.04</v>
          </cell>
        </row>
        <row r="85">
          <cell r="C85">
            <v>1309</v>
          </cell>
          <cell r="D85" t="str">
            <v>Deerfield Community School District</v>
          </cell>
          <cell r="E85">
            <v>3753.32</v>
          </cell>
        </row>
        <row r="86">
          <cell r="C86">
            <v>1316</v>
          </cell>
          <cell r="D86" t="str">
            <v>DeForest Area School District</v>
          </cell>
          <cell r="E86">
            <v>16640.62</v>
          </cell>
        </row>
        <row r="87">
          <cell r="C87">
            <v>1376</v>
          </cell>
          <cell r="D87" t="str">
            <v>Kettle Moraine School District</v>
          </cell>
          <cell r="E87">
            <v>12437.45</v>
          </cell>
        </row>
        <row r="88">
          <cell r="C88">
            <v>1380</v>
          </cell>
          <cell r="D88" t="str">
            <v>Delavan-Darien School District</v>
          </cell>
          <cell r="E88">
            <v>13909.71</v>
          </cell>
        </row>
        <row r="89">
          <cell r="C89">
            <v>1407</v>
          </cell>
          <cell r="D89" t="str">
            <v>Denmark School Distrct</v>
          </cell>
          <cell r="E89">
            <v>6241.56</v>
          </cell>
        </row>
        <row r="90">
          <cell r="C90">
            <v>1414</v>
          </cell>
          <cell r="D90" t="str">
            <v>DePere Unified Schools</v>
          </cell>
          <cell r="E90">
            <v>20132.39</v>
          </cell>
        </row>
        <row r="91">
          <cell r="C91">
            <v>1421</v>
          </cell>
          <cell r="D91" t="str">
            <v>DeSoto Area School District</v>
          </cell>
          <cell r="E91">
            <v>3238.62</v>
          </cell>
        </row>
        <row r="92">
          <cell r="C92">
            <v>1428</v>
          </cell>
          <cell r="D92" t="str">
            <v>Dodgeville Sch District</v>
          </cell>
          <cell r="E92">
            <v>6309.41</v>
          </cell>
        </row>
        <row r="93">
          <cell r="C93">
            <v>1491</v>
          </cell>
          <cell r="D93" t="str">
            <v>Drummond Area School District</v>
          </cell>
          <cell r="E93">
            <v>2340.45</v>
          </cell>
        </row>
        <row r="94">
          <cell r="C94">
            <v>1499</v>
          </cell>
          <cell r="D94" t="str">
            <v>Durand School District</v>
          </cell>
          <cell r="E94">
            <v>4977.02</v>
          </cell>
        </row>
        <row r="95">
          <cell r="C95">
            <v>1526</v>
          </cell>
          <cell r="D95" t="str">
            <v>Northland Pines School District</v>
          </cell>
          <cell r="E95">
            <v>5739.32</v>
          </cell>
        </row>
        <row r="96">
          <cell r="C96">
            <v>1540</v>
          </cell>
          <cell r="D96" t="str">
            <v>East Troy Community School</v>
          </cell>
          <cell r="E96">
            <v>7256.02</v>
          </cell>
        </row>
        <row r="97">
          <cell r="C97">
            <v>1554</v>
          </cell>
          <cell r="D97" t="str">
            <v>Eau Claire Area School District</v>
          </cell>
          <cell r="E97">
            <v>45058</v>
          </cell>
        </row>
        <row r="98">
          <cell r="C98">
            <v>1561</v>
          </cell>
          <cell r="D98" t="str">
            <v>Edgar School District</v>
          </cell>
          <cell r="E98">
            <v>3371.74</v>
          </cell>
        </row>
        <row r="99">
          <cell r="C99">
            <v>1568</v>
          </cell>
          <cell r="D99" t="str">
            <v>Edgerton School District</v>
          </cell>
          <cell r="E99">
            <v>6005.16</v>
          </cell>
        </row>
        <row r="100">
          <cell r="C100">
            <v>1582</v>
          </cell>
          <cell r="D100" t="str">
            <v>Elcho School District</v>
          </cell>
          <cell r="E100">
            <v>2219.43</v>
          </cell>
        </row>
        <row r="101">
          <cell r="C101">
            <v>1600</v>
          </cell>
          <cell r="D101" t="str">
            <v>Eleva Strum School District</v>
          </cell>
          <cell r="E101">
            <v>3411.01</v>
          </cell>
        </row>
        <row r="102">
          <cell r="C102">
            <v>1638</v>
          </cell>
          <cell r="D102" t="str">
            <v>Elkhorn Area School District</v>
          </cell>
          <cell r="E102">
            <v>14841.89</v>
          </cell>
        </row>
        <row r="103">
          <cell r="C103">
            <v>1645</v>
          </cell>
          <cell r="D103" t="str">
            <v>Elk Mound Area School District</v>
          </cell>
          <cell r="E103">
            <v>5301.59</v>
          </cell>
        </row>
        <row r="104">
          <cell r="C104">
            <v>1648</v>
          </cell>
          <cell r="D104" t="str">
            <v>Lakeland School</v>
          </cell>
          <cell r="E104">
            <v>1218.05</v>
          </cell>
        </row>
        <row r="105">
          <cell r="C105">
            <v>1659</v>
          </cell>
          <cell r="D105" t="str">
            <v>Ellsworth Community School District</v>
          </cell>
          <cell r="E105">
            <v>8204.41</v>
          </cell>
        </row>
        <row r="106">
          <cell r="C106">
            <v>1666</v>
          </cell>
          <cell r="D106" t="str">
            <v>Elmwood School District</v>
          </cell>
          <cell r="E106">
            <v>1918.34</v>
          </cell>
        </row>
        <row r="107">
          <cell r="C107">
            <v>1673</v>
          </cell>
          <cell r="D107" t="str">
            <v>Royall School District</v>
          </cell>
          <cell r="E107">
            <v>3637.08</v>
          </cell>
        </row>
        <row r="108">
          <cell r="C108">
            <v>1687</v>
          </cell>
          <cell r="D108" t="str">
            <v>Erin #2 School District</v>
          </cell>
          <cell r="E108">
            <v>1108.37</v>
          </cell>
        </row>
        <row r="109">
          <cell r="C109">
            <v>1694</v>
          </cell>
          <cell r="D109" t="str">
            <v>Evansville Community School District</v>
          </cell>
          <cell r="E109">
            <v>6937.93</v>
          </cell>
        </row>
        <row r="110">
          <cell r="C110">
            <v>1729</v>
          </cell>
          <cell r="D110" t="str">
            <v>Fall Creek School District</v>
          </cell>
          <cell r="E110">
            <v>3274.93</v>
          </cell>
        </row>
        <row r="111">
          <cell r="C111">
            <v>1736</v>
          </cell>
          <cell r="D111" t="str">
            <v>Fall River School District</v>
          </cell>
          <cell r="E111">
            <v>2449.44</v>
          </cell>
        </row>
        <row r="112">
          <cell r="C112">
            <v>1813</v>
          </cell>
          <cell r="D112" t="str">
            <v>Fennimore School District</v>
          </cell>
          <cell r="E112">
            <v>4899.29</v>
          </cell>
        </row>
        <row r="113">
          <cell r="C113">
            <v>1848</v>
          </cell>
          <cell r="D113" t="str">
            <v>Lac du Flambeau School District</v>
          </cell>
          <cell r="E113">
            <v>3143.61</v>
          </cell>
        </row>
        <row r="114">
          <cell r="C114">
            <v>1855</v>
          </cell>
          <cell r="D114" t="str">
            <v>Florence School District</v>
          </cell>
          <cell r="E114">
            <v>1996.6</v>
          </cell>
        </row>
        <row r="115">
          <cell r="C115">
            <v>1862</v>
          </cell>
          <cell r="D115" t="str">
            <v>Fond du Lac School District</v>
          </cell>
          <cell r="E115">
            <v>34556.68</v>
          </cell>
        </row>
        <row r="116">
          <cell r="C116">
            <v>1870</v>
          </cell>
          <cell r="D116" t="str">
            <v>Fontana J8 School District</v>
          </cell>
          <cell r="E116">
            <v>995.41</v>
          </cell>
        </row>
        <row r="117">
          <cell r="C117">
            <v>1883</v>
          </cell>
          <cell r="D117" t="str">
            <v>Fort Atkinson Sch District</v>
          </cell>
          <cell r="E117">
            <v>14334.12</v>
          </cell>
        </row>
        <row r="118">
          <cell r="C118">
            <v>1890</v>
          </cell>
          <cell r="D118" t="str">
            <v>Fox Point Joint #2 School District</v>
          </cell>
          <cell r="E118">
            <v>2810.49</v>
          </cell>
        </row>
        <row r="119">
          <cell r="C119">
            <v>1897</v>
          </cell>
          <cell r="D119" t="str">
            <v>Maple Dale Indian Hill School District</v>
          </cell>
          <cell r="E119">
            <v>1561.9</v>
          </cell>
        </row>
        <row r="120">
          <cell r="C120">
            <v>1900</v>
          </cell>
          <cell r="D120" t="str">
            <v>Franklin Public School District</v>
          </cell>
          <cell r="E120">
            <v>16593.47</v>
          </cell>
        </row>
        <row r="121">
          <cell r="C121">
            <v>1939</v>
          </cell>
          <cell r="D121" t="str">
            <v>Frederic School District</v>
          </cell>
          <cell r="E121">
            <v>2769.74</v>
          </cell>
        </row>
        <row r="122">
          <cell r="C122">
            <v>1945</v>
          </cell>
          <cell r="D122" t="str">
            <v>Northern Ozaukee School District</v>
          </cell>
          <cell r="E122">
            <v>2442.23</v>
          </cell>
        </row>
        <row r="123">
          <cell r="C123">
            <v>1953</v>
          </cell>
          <cell r="D123" t="str">
            <v>Freedom Area School District</v>
          </cell>
          <cell r="E123">
            <v>6560.14</v>
          </cell>
        </row>
        <row r="124">
          <cell r="C124">
            <v>2009</v>
          </cell>
          <cell r="D124" t="str">
            <v>Galesville-Ettrick Tremp School District</v>
          </cell>
          <cell r="E124">
            <v>6765.35</v>
          </cell>
        </row>
        <row r="125">
          <cell r="C125">
            <v>2016</v>
          </cell>
          <cell r="D125" t="str">
            <v>North Crawford School District</v>
          </cell>
          <cell r="E125">
            <v>2327.97</v>
          </cell>
        </row>
        <row r="126">
          <cell r="C126">
            <v>2058</v>
          </cell>
          <cell r="D126" t="str">
            <v>Germantown School District</v>
          </cell>
          <cell r="E126">
            <v>14473.68</v>
          </cell>
        </row>
        <row r="127">
          <cell r="C127">
            <v>2114</v>
          </cell>
          <cell r="D127" t="str">
            <v>Gibraltar School District</v>
          </cell>
          <cell r="E127">
            <v>2266.89</v>
          </cell>
        </row>
        <row r="128">
          <cell r="C128">
            <v>2128</v>
          </cell>
          <cell r="D128" t="str">
            <v>Gillett School District</v>
          </cell>
          <cell r="E128">
            <v>2857.61</v>
          </cell>
        </row>
        <row r="129">
          <cell r="C129">
            <v>2135</v>
          </cell>
          <cell r="D129" t="str">
            <v>Gilman School District</v>
          </cell>
          <cell r="E129">
            <v>2504.97</v>
          </cell>
        </row>
        <row r="130">
          <cell r="C130">
            <v>2142</v>
          </cell>
          <cell r="D130" t="str">
            <v>Gilmanton School District</v>
          </cell>
          <cell r="E130">
            <v>1100.04</v>
          </cell>
        </row>
        <row r="131">
          <cell r="C131">
            <v>2184</v>
          </cell>
          <cell r="D131" t="str">
            <v>Glendale River Hills School District</v>
          </cell>
          <cell r="E131">
            <v>4451.04</v>
          </cell>
        </row>
        <row r="132">
          <cell r="C132">
            <v>2198</v>
          </cell>
          <cell r="D132" t="str">
            <v>Glenwood City School District</v>
          </cell>
          <cell r="E132">
            <v>3117.21</v>
          </cell>
        </row>
        <row r="133">
          <cell r="C133">
            <v>2212</v>
          </cell>
          <cell r="D133" t="str">
            <v>Goodman-Armstrong Creek School</v>
          </cell>
          <cell r="E133">
            <v>667.21</v>
          </cell>
        </row>
        <row r="134">
          <cell r="C134">
            <v>2217</v>
          </cell>
          <cell r="D134" t="str">
            <v>Grafton School District</v>
          </cell>
          <cell r="E134">
            <v>7246.39</v>
          </cell>
        </row>
        <row r="135">
          <cell r="C135">
            <v>2226</v>
          </cell>
          <cell r="D135" t="str">
            <v>Granton Area School District</v>
          </cell>
          <cell r="E135">
            <v>1554.45</v>
          </cell>
        </row>
        <row r="136">
          <cell r="C136">
            <v>2233</v>
          </cell>
          <cell r="D136" t="str">
            <v>Grantsburg School District</v>
          </cell>
          <cell r="E136">
            <v>4553.2</v>
          </cell>
        </row>
        <row r="137">
          <cell r="C137">
            <v>2240</v>
          </cell>
          <cell r="D137" t="str">
            <v>Black Hawk School District </v>
          </cell>
          <cell r="E137">
            <v>1879.46</v>
          </cell>
        </row>
        <row r="138">
          <cell r="C138">
            <v>2289</v>
          </cell>
          <cell r="D138" t="str">
            <v>Green Bay School District</v>
          </cell>
          <cell r="E138">
            <v>100363.68</v>
          </cell>
        </row>
        <row r="139">
          <cell r="C139">
            <v>2296</v>
          </cell>
          <cell r="D139" t="str">
            <v>Greendale School District</v>
          </cell>
          <cell r="E139">
            <v>8558.4</v>
          </cell>
        </row>
        <row r="140">
          <cell r="C140">
            <v>2303</v>
          </cell>
          <cell r="D140" t="str">
            <v>Greenfield School District</v>
          </cell>
          <cell r="E140">
            <v>17384.09</v>
          </cell>
        </row>
        <row r="141">
          <cell r="C141">
            <v>2310</v>
          </cell>
          <cell r="D141" t="str">
            <v>Green Lake School District</v>
          </cell>
          <cell r="E141">
            <v>1016</v>
          </cell>
        </row>
        <row r="142">
          <cell r="C142">
            <v>2394</v>
          </cell>
          <cell r="D142" t="str">
            <v>Greenwood School District</v>
          </cell>
          <cell r="E142">
            <v>2365.41</v>
          </cell>
        </row>
        <row r="143">
          <cell r="C143">
            <v>2415</v>
          </cell>
          <cell r="D143" t="str">
            <v>Gresham School District</v>
          </cell>
          <cell r="E143">
            <v>1686.7</v>
          </cell>
        </row>
        <row r="144">
          <cell r="C144">
            <v>2420</v>
          </cell>
          <cell r="D144" t="str">
            <v>Hamilton School District</v>
          </cell>
          <cell r="E144">
            <v>13368.97</v>
          </cell>
        </row>
        <row r="145">
          <cell r="C145">
            <v>2422</v>
          </cell>
          <cell r="D145" t="str">
            <v>St. Croix Central School</v>
          </cell>
          <cell r="E145">
            <v>8253.72</v>
          </cell>
        </row>
        <row r="146">
          <cell r="C146">
            <v>2436</v>
          </cell>
          <cell r="D146" t="str">
            <v>Hartford Union High School District</v>
          </cell>
          <cell r="E146">
            <v>6353.86</v>
          </cell>
        </row>
        <row r="147">
          <cell r="C147">
            <v>2443</v>
          </cell>
          <cell r="D147" t="str">
            <v>Hartford Joint #1 School District</v>
          </cell>
          <cell r="E147">
            <v>8350.41</v>
          </cell>
        </row>
        <row r="148">
          <cell r="C148">
            <v>2450</v>
          </cell>
          <cell r="D148" t="str">
            <v>Arrowhead UHS</v>
          </cell>
          <cell r="E148">
            <v>3629.57</v>
          </cell>
        </row>
        <row r="149">
          <cell r="C149">
            <v>2460</v>
          </cell>
          <cell r="D149" t="str">
            <v>Hartland Lakeside Schools</v>
          </cell>
          <cell r="E149">
            <v>3723.5</v>
          </cell>
        </row>
        <row r="150">
          <cell r="C150">
            <v>2478</v>
          </cell>
          <cell r="D150" t="str">
            <v>Hayward Community School District</v>
          </cell>
          <cell r="E150">
            <v>9796.59</v>
          </cell>
        </row>
        <row r="151">
          <cell r="C151">
            <v>2485</v>
          </cell>
          <cell r="D151" t="str">
            <v>Southwestern Wis Schools</v>
          </cell>
          <cell r="E151">
            <v>3285.48</v>
          </cell>
        </row>
        <row r="152">
          <cell r="C152">
            <v>2523</v>
          </cell>
          <cell r="D152" t="str">
            <v>Herman #22 School District</v>
          </cell>
          <cell r="E152">
            <v>372.01</v>
          </cell>
        </row>
        <row r="153">
          <cell r="C153">
            <v>2527</v>
          </cell>
          <cell r="D153" t="str">
            <v>Highland School District</v>
          </cell>
          <cell r="E153">
            <v>1841.37</v>
          </cell>
        </row>
        <row r="154">
          <cell r="C154">
            <v>2534</v>
          </cell>
          <cell r="D154" t="str">
            <v>Hilbert School District</v>
          </cell>
          <cell r="E154">
            <v>2463.59</v>
          </cell>
        </row>
        <row r="155">
          <cell r="C155">
            <v>2541</v>
          </cell>
          <cell r="D155" t="str">
            <v>Hillsboro School District</v>
          </cell>
          <cell r="E155">
            <v>2744.36</v>
          </cell>
        </row>
        <row r="156">
          <cell r="C156">
            <v>2562</v>
          </cell>
          <cell r="D156" t="str">
            <v>Holmen Area School District</v>
          </cell>
          <cell r="E156">
            <v>23042.26</v>
          </cell>
        </row>
        <row r="157">
          <cell r="C157">
            <v>2576</v>
          </cell>
          <cell r="D157" t="str">
            <v>Horicon School District</v>
          </cell>
          <cell r="E157">
            <v>3136.11</v>
          </cell>
        </row>
        <row r="158">
          <cell r="C158">
            <v>2583</v>
          </cell>
          <cell r="D158" t="str">
            <v>Hortonville School District</v>
          </cell>
          <cell r="E158">
            <v>14705.81</v>
          </cell>
        </row>
        <row r="159">
          <cell r="C159">
            <v>2604</v>
          </cell>
          <cell r="D159" t="str">
            <v>Howard-Suamico School District</v>
          </cell>
          <cell r="E159">
            <v>27666.16</v>
          </cell>
        </row>
        <row r="160">
          <cell r="C160">
            <v>2605</v>
          </cell>
          <cell r="D160" t="str">
            <v>Howards Grove School District</v>
          </cell>
          <cell r="E160">
            <v>2939.11</v>
          </cell>
        </row>
        <row r="161">
          <cell r="C161">
            <v>2611</v>
          </cell>
          <cell r="D161" t="str">
            <v>Hudson School District</v>
          </cell>
          <cell r="E161">
            <v>25235.14</v>
          </cell>
        </row>
        <row r="162">
          <cell r="C162">
            <v>2618</v>
          </cell>
          <cell r="D162" t="str">
            <v>Hurley School District</v>
          </cell>
          <cell r="E162">
            <v>3469.75</v>
          </cell>
        </row>
        <row r="163">
          <cell r="C163">
            <v>2625</v>
          </cell>
          <cell r="D163" t="str">
            <v>Hustisford School District</v>
          </cell>
          <cell r="E163">
            <v>1979.8</v>
          </cell>
        </row>
        <row r="164">
          <cell r="C164">
            <v>2632</v>
          </cell>
          <cell r="D164" t="str">
            <v>Independence School District</v>
          </cell>
          <cell r="E164">
            <v>1920.75</v>
          </cell>
        </row>
        <row r="165">
          <cell r="C165">
            <v>2639</v>
          </cell>
          <cell r="D165" t="str">
            <v>Iola-Scandinavia School District</v>
          </cell>
          <cell r="E165">
            <v>4351.27</v>
          </cell>
        </row>
        <row r="166">
          <cell r="C166">
            <v>2646</v>
          </cell>
          <cell r="D166" t="str">
            <v>Iowa-Grant School District</v>
          </cell>
          <cell r="E166">
            <v>4108.63</v>
          </cell>
        </row>
        <row r="167">
          <cell r="C167">
            <v>2660</v>
          </cell>
          <cell r="D167" t="str">
            <v>Ithaca School District</v>
          </cell>
          <cell r="E167">
            <v>2007.53</v>
          </cell>
        </row>
        <row r="168">
          <cell r="C168">
            <v>2695</v>
          </cell>
          <cell r="D168" t="str">
            <v>Janesville School District</v>
          </cell>
          <cell r="E168">
            <v>44646</v>
          </cell>
        </row>
        <row r="169">
          <cell r="C169">
            <v>2702</v>
          </cell>
          <cell r="D169" t="str">
            <v>Jefferson School District</v>
          </cell>
          <cell r="E169">
            <v>10964.98</v>
          </cell>
        </row>
        <row r="170">
          <cell r="C170">
            <v>2730</v>
          </cell>
          <cell r="D170" t="str">
            <v>Johnson Creek School District</v>
          </cell>
          <cell r="E170">
            <v>2418.5</v>
          </cell>
        </row>
        <row r="171">
          <cell r="C171">
            <v>2737</v>
          </cell>
          <cell r="D171" t="str">
            <v>Juda School District</v>
          </cell>
          <cell r="E171">
            <v>1818</v>
          </cell>
        </row>
        <row r="172">
          <cell r="C172">
            <v>2744</v>
          </cell>
          <cell r="D172" t="str">
            <v>Dodgeland School District</v>
          </cell>
          <cell r="E172">
            <v>3877.6</v>
          </cell>
        </row>
        <row r="173">
          <cell r="C173">
            <v>2758</v>
          </cell>
          <cell r="D173" t="str">
            <v>Kaukauna Area School District</v>
          </cell>
          <cell r="E173">
            <v>13897.85</v>
          </cell>
        </row>
        <row r="174">
          <cell r="C174">
            <v>2793</v>
          </cell>
          <cell r="D174" t="str">
            <v>Kenosha Common School District</v>
          </cell>
          <cell r="E174">
            <v>81685.06</v>
          </cell>
        </row>
        <row r="175">
          <cell r="C175">
            <v>2800</v>
          </cell>
          <cell r="D175" t="str">
            <v>Kewaskum School District</v>
          </cell>
          <cell r="E175">
            <v>8148.83</v>
          </cell>
        </row>
        <row r="176">
          <cell r="C176">
            <v>2814</v>
          </cell>
          <cell r="D176" t="str">
            <v>Kewaunee School District</v>
          </cell>
          <cell r="E176">
            <v>5329.91</v>
          </cell>
        </row>
        <row r="177">
          <cell r="C177">
            <v>2828</v>
          </cell>
          <cell r="D177" t="str">
            <v>Kiel Area School District</v>
          </cell>
          <cell r="E177">
            <v>6752.1</v>
          </cell>
        </row>
        <row r="178">
          <cell r="C178">
            <v>2835</v>
          </cell>
          <cell r="D178" t="str">
            <v>Kimberly Area School District</v>
          </cell>
          <cell r="E178">
            <v>12477.94</v>
          </cell>
        </row>
        <row r="179">
          <cell r="C179">
            <v>2849</v>
          </cell>
          <cell r="D179" t="str">
            <v>LaCrosse School District</v>
          </cell>
          <cell r="E179">
            <v>31894.33</v>
          </cell>
        </row>
        <row r="180">
          <cell r="C180">
            <v>2856</v>
          </cell>
          <cell r="D180" t="str">
            <v>Ladysmith School District</v>
          </cell>
          <cell r="E180">
            <v>5035.88</v>
          </cell>
        </row>
        <row r="181">
          <cell r="C181">
            <v>2863</v>
          </cell>
          <cell r="D181" t="str">
            <v>LaFarge School District</v>
          </cell>
          <cell r="E181">
            <v>1442.34</v>
          </cell>
        </row>
        <row r="182">
          <cell r="C182">
            <v>2884</v>
          </cell>
          <cell r="D182" t="str">
            <v>Lake Geneva-Genoa UHS</v>
          </cell>
          <cell r="E182">
            <v>9138.09</v>
          </cell>
        </row>
        <row r="183">
          <cell r="C183">
            <v>2885</v>
          </cell>
          <cell r="D183" t="str">
            <v>Lake Geneva Joint #1 School District</v>
          </cell>
          <cell r="E183">
            <v>11265.47</v>
          </cell>
        </row>
        <row r="184">
          <cell r="C184">
            <v>2891</v>
          </cell>
          <cell r="D184" t="str">
            <v>Lake Holcombe School District</v>
          </cell>
          <cell r="E184">
            <v>2053.41</v>
          </cell>
        </row>
        <row r="185">
          <cell r="C185">
            <v>2898</v>
          </cell>
          <cell r="D185" t="str">
            <v>Lake Mills School District</v>
          </cell>
          <cell r="E185">
            <v>4590.59</v>
          </cell>
        </row>
        <row r="186">
          <cell r="C186">
            <v>2912</v>
          </cell>
          <cell r="D186" t="str">
            <v>Lancaster Community School District</v>
          </cell>
          <cell r="E186">
            <v>4235.34</v>
          </cell>
        </row>
        <row r="187">
          <cell r="C187">
            <v>2940</v>
          </cell>
          <cell r="D187" t="str">
            <v>Laona School District</v>
          </cell>
          <cell r="E187">
            <v>1442.01</v>
          </cell>
        </row>
        <row r="188">
          <cell r="C188">
            <v>2961</v>
          </cell>
          <cell r="D188" t="str">
            <v>Lena Public School District</v>
          </cell>
          <cell r="E188">
            <v>2390.4</v>
          </cell>
        </row>
        <row r="189">
          <cell r="C189">
            <v>3087</v>
          </cell>
          <cell r="D189" t="str">
            <v>Linn Joint #4 School District</v>
          </cell>
          <cell r="E189">
            <v>404.51</v>
          </cell>
        </row>
        <row r="190">
          <cell r="C190">
            <v>3094</v>
          </cell>
          <cell r="D190" t="str">
            <v>Linn Joint #6 School District</v>
          </cell>
          <cell r="E190">
            <v>410.6</v>
          </cell>
        </row>
        <row r="191">
          <cell r="C191">
            <v>3129</v>
          </cell>
          <cell r="D191" t="str">
            <v>Little Chute School District</v>
          </cell>
          <cell r="E191">
            <v>5387.57</v>
          </cell>
        </row>
        <row r="192">
          <cell r="C192">
            <v>3150</v>
          </cell>
          <cell r="D192" t="str">
            <v>Lodi School District</v>
          </cell>
          <cell r="E192">
            <v>5762.52</v>
          </cell>
        </row>
        <row r="193">
          <cell r="C193">
            <v>3171</v>
          </cell>
          <cell r="D193" t="str">
            <v>Lomira School District</v>
          </cell>
          <cell r="E193">
            <v>4799.16</v>
          </cell>
        </row>
        <row r="194">
          <cell r="C194">
            <v>3206</v>
          </cell>
          <cell r="D194" t="str">
            <v>Loyal School District</v>
          </cell>
          <cell r="E194">
            <v>3020.02</v>
          </cell>
        </row>
        <row r="195">
          <cell r="C195">
            <v>3213</v>
          </cell>
          <cell r="D195" t="str">
            <v>Luck Joint School District</v>
          </cell>
          <cell r="E195">
            <v>2638.38</v>
          </cell>
        </row>
        <row r="196">
          <cell r="C196">
            <v>3220</v>
          </cell>
          <cell r="D196" t="str">
            <v>Luxemburg-Casco School District</v>
          </cell>
          <cell r="E196">
            <v>9770.32</v>
          </cell>
        </row>
        <row r="197">
          <cell r="C197">
            <v>3269</v>
          </cell>
          <cell r="D197" t="str">
            <v>Madison Metro School District</v>
          </cell>
          <cell r="E197">
            <v>96643.62</v>
          </cell>
        </row>
        <row r="198">
          <cell r="C198">
            <v>3276</v>
          </cell>
          <cell r="D198" t="str">
            <v>Manawa School District</v>
          </cell>
          <cell r="E198">
            <v>2942.14</v>
          </cell>
        </row>
        <row r="199">
          <cell r="C199">
            <v>3290</v>
          </cell>
          <cell r="D199" t="str">
            <v>Manitowoc School District</v>
          </cell>
          <cell r="E199">
            <v>20057.53</v>
          </cell>
        </row>
        <row r="200">
          <cell r="C200">
            <v>3297</v>
          </cell>
          <cell r="D200" t="str">
            <v>Maple School District</v>
          </cell>
          <cell r="E200">
            <v>7625.39</v>
          </cell>
        </row>
        <row r="201">
          <cell r="C201">
            <v>3304</v>
          </cell>
          <cell r="D201" t="str">
            <v>Marathon City School District</v>
          </cell>
          <cell r="E201">
            <v>3293.93</v>
          </cell>
        </row>
        <row r="202">
          <cell r="C202">
            <v>3311</v>
          </cell>
          <cell r="D202" t="str">
            <v>Marinette School District</v>
          </cell>
          <cell r="E202">
            <v>9638.17</v>
          </cell>
        </row>
        <row r="203">
          <cell r="C203">
            <v>3318</v>
          </cell>
          <cell r="D203" t="str">
            <v>Marion School District</v>
          </cell>
          <cell r="E203">
            <v>2494.69</v>
          </cell>
        </row>
        <row r="204">
          <cell r="C204">
            <v>3325</v>
          </cell>
          <cell r="D204" t="str">
            <v>Markesan School District</v>
          </cell>
          <cell r="E204">
            <v>3961.91</v>
          </cell>
        </row>
        <row r="205">
          <cell r="C205">
            <v>3332</v>
          </cell>
          <cell r="D205" t="str">
            <v>Marshall School District</v>
          </cell>
          <cell r="E205">
            <v>5916.45</v>
          </cell>
        </row>
        <row r="206">
          <cell r="C206">
            <v>3339</v>
          </cell>
          <cell r="D206" t="str">
            <v>Marshfield School District</v>
          </cell>
          <cell r="E206">
            <v>15917.61</v>
          </cell>
        </row>
        <row r="207">
          <cell r="C207">
            <v>3360</v>
          </cell>
          <cell r="D207" t="str">
            <v>Mauston School District</v>
          </cell>
          <cell r="E207">
            <v>7744.65</v>
          </cell>
        </row>
        <row r="208">
          <cell r="C208">
            <v>3367</v>
          </cell>
          <cell r="D208" t="str">
            <v>Mayville School District</v>
          </cell>
          <cell r="E208">
            <v>4619.51</v>
          </cell>
        </row>
        <row r="209">
          <cell r="C209">
            <v>3381</v>
          </cell>
          <cell r="D209" t="str">
            <v>McFarland School District</v>
          </cell>
          <cell r="E209">
            <v>9057.08</v>
          </cell>
        </row>
        <row r="210">
          <cell r="C210">
            <v>3409</v>
          </cell>
          <cell r="D210" t="str">
            <v>Medford Area School District</v>
          </cell>
          <cell r="E210">
            <v>12356.24</v>
          </cell>
        </row>
        <row r="211">
          <cell r="C211">
            <v>3427</v>
          </cell>
          <cell r="D211" t="str">
            <v>Mellen School District</v>
          </cell>
          <cell r="E211">
            <v>1359.5</v>
          </cell>
        </row>
        <row r="212">
          <cell r="C212">
            <v>3428</v>
          </cell>
          <cell r="D212" t="str">
            <v>Melrose Mindoro School District</v>
          </cell>
          <cell r="E212">
            <v>4480.54</v>
          </cell>
        </row>
        <row r="213">
          <cell r="C213">
            <v>3430</v>
          </cell>
          <cell r="D213" t="str">
            <v>Menasha School District</v>
          </cell>
          <cell r="E213">
            <v>16297.68</v>
          </cell>
        </row>
        <row r="214">
          <cell r="C214">
            <v>3434</v>
          </cell>
          <cell r="D214" t="str">
            <v>Menominee Indian School District</v>
          </cell>
          <cell r="E214">
            <v>5275.3</v>
          </cell>
        </row>
        <row r="215">
          <cell r="C215">
            <v>3437</v>
          </cell>
          <cell r="D215" t="str">
            <v>Menomonee Falls School District</v>
          </cell>
          <cell r="E215">
            <v>14986.37</v>
          </cell>
        </row>
        <row r="216">
          <cell r="C216">
            <v>3444</v>
          </cell>
          <cell r="D216" t="str">
            <v>Menomonie School District</v>
          </cell>
          <cell r="E216">
            <v>13351.23</v>
          </cell>
        </row>
        <row r="217">
          <cell r="C217">
            <v>3479</v>
          </cell>
          <cell r="D217" t="str">
            <v>Mequon-Thiensville School District</v>
          </cell>
          <cell r="E217">
            <v>11036.91</v>
          </cell>
        </row>
        <row r="218">
          <cell r="C218">
            <v>3484</v>
          </cell>
          <cell r="D218" t="str">
            <v>Mercer School District</v>
          </cell>
          <cell r="E218">
            <v>836.81</v>
          </cell>
        </row>
        <row r="219">
          <cell r="C219">
            <v>3500</v>
          </cell>
          <cell r="D219" t="str">
            <v>Merrill Area Public School District</v>
          </cell>
          <cell r="E219">
            <v>15721.03</v>
          </cell>
        </row>
        <row r="220">
          <cell r="C220">
            <v>3542</v>
          </cell>
          <cell r="D220" t="str">
            <v>Stone Bank School District</v>
          </cell>
          <cell r="E220">
            <v>1200.47</v>
          </cell>
        </row>
        <row r="221">
          <cell r="C221">
            <v>3549</v>
          </cell>
          <cell r="D221" t="str">
            <v>Middleton-Cross Plains School District</v>
          </cell>
          <cell r="E221">
            <v>24619.03</v>
          </cell>
        </row>
        <row r="222">
          <cell r="C222">
            <v>3612</v>
          </cell>
          <cell r="D222" t="str">
            <v>Milton School District</v>
          </cell>
          <cell r="E222">
            <v>13071.12</v>
          </cell>
        </row>
        <row r="223">
          <cell r="C223">
            <v>3619</v>
          </cell>
          <cell r="D223" t="str">
            <v>Milwaukee Public School District</v>
          </cell>
          <cell r="E223">
            <v>421315.72</v>
          </cell>
        </row>
        <row r="224">
          <cell r="C224">
            <v>3633</v>
          </cell>
          <cell r="D224" t="str">
            <v>Mineral Point School District</v>
          </cell>
          <cell r="E224">
            <v>3326.72</v>
          </cell>
        </row>
        <row r="225">
          <cell r="C225">
            <v>3640</v>
          </cell>
          <cell r="D225" t="str">
            <v>Minocqua Joint #1 School District</v>
          </cell>
          <cell r="E225">
            <v>2591.18</v>
          </cell>
        </row>
        <row r="226">
          <cell r="C226">
            <v>3647</v>
          </cell>
          <cell r="D226" t="str">
            <v>Lakeland Union High School District</v>
          </cell>
          <cell r="E226">
            <v>3581.44</v>
          </cell>
        </row>
        <row r="227">
          <cell r="C227">
            <v>3654</v>
          </cell>
          <cell r="D227" t="str">
            <v>Northwood School District</v>
          </cell>
          <cell r="E227">
            <v>1961.13</v>
          </cell>
        </row>
        <row r="228">
          <cell r="C228">
            <v>3661</v>
          </cell>
          <cell r="D228" t="str">
            <v>Mishicot School District</v>
          </cell>
          <cell r="E228">
            <v>4529.16</v>
          </cell>
        </row>
        <row r="229">
          <cell r="C229">
            <v>3668</v>
          </cell>
          <cell r="D229" t="str">
            <v>Mondovi School District</v>
          </cell>
          <cell r="E229">
            <v>4918.13</v>
          </cell>
        </row>
        <row r="230">
          <cell r="C230">
            <v>3675</v>
          </cell>
          <cell r="D230" t="str">
            <v>Monona Grove School District</v>
          </cell>
          <cell r="E230">
            <v>10545.31</v>
          </cell>
        </row>
        <row r="231">
          <cell r="C231">
            <v>3682</v>
          </cell>
          <cell r="D231" t="str">
            <v>Monroe School District</v>
          </cell>
          <cell r="E231">
            <v>11210.76</v>
          </cell>
        </row>
        <row r="232">
          <cell r="C232">
            <v>3689</v>
          </cell>
          <cell r="D232" t="str">
            <v>Montello School District</v>
          </cell>
          <cell r="E232">
            <v>3215.4</v>
          </cell>
        </row>
        <row r="233">
          <cell r="C233">
            <v>3696</v>
          </cell>
          <cell r="D233" t="str">
            <v>Monticello School District</v>
          </cell>
          <cell r="E233">
            <v>1760.39</v>
          </cell>
        </row>
        <row r="234">
          <cell r="C234">
            <v>3787</v>
          </cell>
          <cell r="D234" t="str">
            <v>Mosinee School District</v>
          </cell>
          <cell r="E234">
            <v>10605.93</v>
          </cell>
        </row>
        <row r="235">
          <cell r="C235">
            <v>3794</v>
          </cell>
          <cell r="D235" t="str">
            <v>Mount Horeb Area School District</v>
          </cell>
          <cell r="E235">
            <v>11557.86</v>
          </cell>
        </row>
        <row r="236">
          <cell r="C236">
            <v>3822</v>
          </cell>
          <cell r="D236" t="str">
            <v>Mukwonago School District</v>
          </cell>
          <cell r="E236">
            <v>21615.27</v>
          </cell>
        </row>
        <row r="237">
          <cell r="C237">
            <v>3850</v>
          </cell>
          <cell r="D237" t="str">
            <v>Riverdale School District</v>
          </cell>
          <cell r="E237">
            <v>3590.32</v>
          </cell>
        </row>
        <row r="238">
          <cell r="C238">
            <v>3857</v>
          </cell>
          <cell r="D238" t="str">
            <v>Muskego-Norway School District</v>
          </cell>
          <cell r="E238">
            <v>18349.95</v>
          </cell>
        </row>
        <row r="239">
          <cell r="C239">
            <v>3862</v>
          </cell>
          <cell r="D239" t="str">
            <v>Lake Country School District</v>
          </cell>
          <cell r="E239">
            <v>2476.68</v>
          </cell>
        </row>
        <row r="240">
          <cell r="C240">
            <v>3871</v>
          </cell>
          <cell r="D240" t="str">
            <v>Necedah Area School District</v>
          </cell>
          <cell r="E240">
            <v>3803.56</v>
          </cell>
        </row>
        <row r="241">
          <cell r="C241">
            <v>3892</v>
          </cell>
          <cell r="D241" t="str">
            <v>Neenah Joint School District</v>
          </cell>
          <cell r="E241">
            <v>22116.81</v>
          </cell>
        </row>
        <row r="242">
          <cell r="C242">
            <v>3899</v>
          </cell>
          <cell r="D242" t="str">
            <v>Neillsville School District</v>
          </cell>
          <cell r="E242">
            <v>5641.59</v>
          </cell>
        </row>
        <row r="243">
          <cell r="C243">
            <v>3906</v>
          </cell>
          <cell r="D243" t="str">
            <v>Nekoosa School District</v>
          </cell>
          <cell r="E243">
            <v>6146.7</v>
          </cell>
        </row>
        <row r="244">
          <cell r="C244">
            <v>3913</v>
          </cell>
          <cell r="D244" t="str">
            <v>Neosho Joint #3 School District</v>
          </cell>
          <cell r="E244">
            <v>1098.19</v>
          </cell>
        </row>
        <row r="245">
          <cell r="C245">
            <v>3920</v>
          </cell>
          <cell r="D245" t="str">
            <v>New Auburn School District</v>
          </cell>
          <cell r="E245">
            <v>1766.83</v>
          </cell>
        </row>
        <row r="246">
          <cell r="C246">
            <v>3925</v>
          </cell>
          <cell r="D246" t="str">
            <v>New Berlin School District</v>
          </cell>
          <cell r="E246">
            <v>14504.22</v>
          </cell>
        </row>
        <row r="247">
          <cell r="C247">
            <v>3934</v>
          </cell>
          <cell r="D247" t="str">
            <v>New Glarus School District</v>
          </cell>
          <cell r="E247">
            <v>4805.4</v>
          </cell>
        </row>
        <row r="248">
          <cell r="C248">
            <v>3941</v>
          </cell>
          <cell r="D248" t="str">
            <v>New Holstein School District</v>
          </cell>
          <cell r="E248">
            <v>5412.02</v>
          </cell>
        </row>
        <row r="249">
          <cell r="C249">
            <v>3948</v>
          </cell>
          <cell r="D249" t="str">
            <v>New Lisbon School District</v>
          </cell>
          <cell r="E249">
            <v>3819.9</v>
          </cell>
        </row>
        <row r="250">
          <cell r="C250">
            <v>3955</v>
          </cell>
          <cell r="D250" t="str">
            <v>New London School District</v>
          </cell>
          <cell r="E250">
            <v>11461.55</v>
          </cell>
        </row>
        <row r="251">
          <cell r="C251">
            <v>3962</v>
          </cell>
          <cell r="D251" t="str">
            <v>New Richmond School District</v>
          </cell>
          <cell r="E251">
            <v>17931.21</v>
          </cell>
        </row>
        <row r="252">
          <cell r="C252">
            <v>3969</v>
          </cell>
          <cell r="D252" t="str">
            <v>Niagara School District</v>
          </cell>
          <cell r="E252">
            <v>2361.6</v>
          </cell>
        </row>
        <row r="253">
          <cell r="C253">
            <v>3983</v>
          </cell>
          <cell r="D253" t="str">
            <v>North Fond du Lac School District</v>
          </cell>
          <cell r="E253">
            <v>6049.91</v>
          </cell>
        </row>
        <row r="254">
          <cell r="C254">
            <v>3990</v>
          </cell>
          <cell r="D254" t="str">
            <v>Norwalk-Ontario-Wilton School District</v>
          </cell>
          <cell r="E254">
            <v>4733.81</v>
          </cell>
        </row>
        <row r="255">
          <cell r="C255">
            <v>4018</v>
          </cell>
          <cell r="D255" t="str">
            <v>Oak Creek-Franklin School District</v>
          </cell>
          <cell r="E255">
            <v>29107.1</v>
          </cell>
        </row>
        <row r="256">
          <cell r="C256">
            <v>4025</v>
          </cell>
          <cell r="D256" t="str">
            <v>Oakfield School District</v>
          </cell>
          <cell r="E256">
            <v>2322.21</v>
          </cell>
        </row>
        <row r="257">
          <cell r="C257">
            <v>4060</v>
          </cell>
          <cell r="D257" t="str">
            <v>Oconomowoc Area School District</v>
          </cell>
          <cell r="E257">
            <v>18550.21</v>
          </cell>
        </row>
        <row r="258">
          <cell r="C258">
            <v>4067</v>
          </cell>
          <cell r="D258" t="str">
            <v>Oconto Unified School District</v>
          </cell>
          <cell r="E258">
            <v>4257.33</v>
          </cell>
        </row>
        <row r="259">
          <cell r="C259">
            <v>4074</v>
          </cell>
          <cell r="D259" t="str">
            <v>Oconto Falls School District</v>
          </cell>
          <cell r="E259">
            <v>7341.56</v>
          </cell>
        </row>
        <row r="260">
          <cell r="C260">
            <v>4088</v>
          </cell>
          <cell r="D260" t="str">
            <v>Omro School District</v>
          </cell>
          <cell r="E260">
            <v>5896.09</v>
          </cell>
        </row>
        <row r="261">
          <cell r="C261">
            <v>4095</v>
          </cell>
          <cell r="D261" t="str">
            <v>Onalaska School District</v>
          </cell>
          <cell r="E261">
            <v>13725.62</v>
          </cell>
        </row>
        <row r="262">
          <cell r="C262">
            <v>4137</v>
          </cell>
          <cell r="D262" t="str">
            <v>Oostburg School District</v>
          </cell>
          <cell r="E262">
            <v>4219.1</v>
          </cell>
        </row>
        <row r="263">
          <cell r="C263">
            <v>4144</v>
          </cell>
          <cell r="D263" t="str">
            <v>Oregon School District</v>
          </cell>
          <cell r="E263">
            <v>13062.81</v>
          </cell>
        </row>
        <row r="264">
          <cell r="C264">
            <v>4151</v>
          </cell>
          <cell r="D264" t="str">
            <v>Parkview School District</v>
          </cell>
          <cell r="E264">
            <v>3981.54</v>
          </cell>
        </row>
        <row r="265">
          <cell r="C265">
            <v>4165</v>
          </cell>
          <cell r="D265" t="str">
            <v>Osceola School District</v>
          </cell>
          <cell r="E265">
            <v>10393.29</v>
          </cell>
        </row>
        <row r="266">
          <cell r="C266">
            <v>4179</v>
          </cell>
          <cell r="D266" t="str">
            <v>Oshkosh Area School District</v>
          </cell>
          <cell r="E266">
            <v>34685.54</v>
          </cell>
        </row>
        <row r="267">
          <cell r="C267">
            <v>4186</v>
          </cell>
          <cell r="D267" t="str">
            <v>Osseo-Fairchild School District</v>
          </cell>
          <cell r="E267">
            <v>4433.11</v>
          </cell>
        </row>
        <row r="268">
          <cell r="C268">
            <v>4207</v>
          </cell>
          <cell r="D268" t="str">
            <v>Owen-Withee School District</v>
          </cell>
          <cell r="E268">
            <v>2655.94</v>
          </cell>
        </row>
        <row r="269">
          <cell r="C269">
            <v>4221</v>
          </cell>
          <cell r="D269" t="str">
            <v>Palmyra Eagle School District</v>
          </cell>
          <cell r="E269">
            <v>3881.34</v>
          </cell>
        </row>
        <row r="270">
          <cell r="C270">
            <v>4228</v>
          </cell>
          <cell r="D270" t="str">
            <v>Pardeeville School District</v>
          </cell>
          <cell r="E270">
            <v>3849.29</v>
          </cell>
        </row>
        <row r="271">
          <cell r="C271">
            <v>4235</v>
          </cell>
          <cell r="D271" t="str">
            <v>Paris J1 School District</v>
          </cell>
          <cell r="E271">
            <v>1373.05</v>
          </cell>
        </row>
        <row r="272">
          <cell r="C272">
            <v>4263</v>
          </cell>
          <cell r="D272" t="str">
            <v>Beecher-Dunbar-Pembine School District</v>
          </cell>
          <cell r="E272">
            <v>1401.88</v>
          </cell>
        </row>
        <row r="273">
          <cell r="C273">
            <v>4270</v>
          </cell>
          <cell r="D273" t="str">
            <v>Pepin Area School District</v>
          </cell>
          <cell r="E273">
            <v>1058.34</v>
          </cell>
        </row>
        <row r="274">
          <cell r="C274">
            <v>4305</v>
          </cell>
          <cell r="D274" t="str">
            <v>Peshtigo School District</v>
          </cell>
          <cell r="E274">
            <v>5448.51</v>
          </cell>
        </row>
        <row r="275">
          <cell r="C275">
            <v>4312</v>
          </cell>
          <cell r="D275" t="str">
            <v>Pewaukee School District</v>
          </cell>
          <cell r="E275">
            <v>10302.04</v>
          </cell>
        </row>
        <row r="276">
          <cell r="C276">
            <v>4330</v>
          </cell>
          <cell r="D276" t="str">
            <v>Phelps School District</v>
          </cell>
          <cell r="E276">
            <v>919.83</v>
          </cell>
        </row>
        <row r="277">
          <cell r="C277">
            <v>4347</v>
          </cell>
          <cell r="D277" t="str">
            <v>Phillips School District</v>
          </cell>
          <cell r="E277">
            <v>3668.47</v>
          </cell>
        </row>
        <row r="278">
          <cell r="C278">
            <v>4368</v>
          </cell>
          <cell r="D278" t="str">
            <v>Pittsville School District</v>
          </cell>
          <cell r="E278">
            <v>2887.67</v>
          </cell>
        </row>
        <row r="279">
          <cell r="C279">
            <v>4375</v>
          </cell>
          <cell r="D279" t="str">
            <v>Tri-County Area School District</v>
          </cell>
          <cell r="E279">
            <v>3611.28</v>
          </cell>
        </row>
        <row r="280">
          <cell r="C280">
            <v>4389</v>
          </cell>
          <cell r="D280" t="str">
            <v>Platteville School District</v>
          </cell>
          <cell r="E280">
            <v>8420.59</v>
          </cell>
        </row>
        <row r="281">
          <cell r="C281">
            <v>4459</v>
          </cell>
          <cell r="D281" t="str">
            <v>Plum City School District</v>
          </cell>
          <cell r="E281">
            <v>1601.6</v>
          </cell>
        </row>
        <row r="282">
          <cell r="C282">
            <v>4473</v>
          </cell>
          <cell r="D282" t="str">
            <v>Plymouth Joint School District</v>
          </cell>
          <cell r="E282">
            <v>8715.56</v>
          </cell>
        </row>
        <row r="283">
          <cell r="C283">
            <v>4501</v>
          </cell>
          <cell r="D283" t="str">
            <v>Portage Community School District</v>
          </cell>
          <cell r="E283">
            <v>10350.99</v>
          </cell>
        </row>
        <row r="284">
          <cell r="C284">
            <v>4508</v>
          </cell>
          <cell r="D284" t="str">
            <v>Port Edwards School District</v>
          </cell>
          <cell r="E284">
            <v>1986.15</v>
          </cell>
        </row>
        <row r="285">
          <cell r="C285">
            <v>4515</v>
          </cell>
          <cell r="D285" t="str">
            <v>Port Washington-Saukville School Dist.</v>
          </cell>
          <cell r="E285">
            <v>9338.6</v>
          </cell>
        </row>
        <row r="286">
          <cell r="C286">
            <v>4522</v>
          </cell>
          <cell r="D286" t="str">
            <v>South Shore School District</v>
          </cell>
          <cell r="E286">
            <v>828.37</v>
          </cell>
        </row>
        <row r="287">
          <cell r="C287">
            <v>4529</v>
          </cell>
          <cell r="D287" t="str">
            <v>Potosi School District</v>
          </cell>
          <cell r="E287">
            <v>2054.29</v>
          </cell>
        </row>
        <row r="288">
          <cell r="C288">
            <v>4536</v>
          </cell>
          <cell r="D288" t="str">
            <v>Poynette School District</v>
          </cell>
          <cell r="E288">
            <v>4237.24</v>
          </cell>
        </row>
        <row r="289">
          <cell r="C289">
            <v>4543</v>
          </cell>
          <cell r="D289" t="str">
            <v>Prairie du Chien Area School District</v>
          </cell>
          <cell r="E289">
            <v>5906.88</v>
          </cell>
        </row>
        <row r="290">
          <cell r="C290">
            <v>4557</v>
          </cell>
          <cell r="D290" t="str">
            <v>Prairie Farm School District</v>
          </cell>
          <cell r="E290">
            <v>2032.44</v>
          </cell>
        </row>
        <row r="291">
          <cell r="C291">
            <v>4571</v>
          </cell>
          <cell r="D291" t="str">
            <v>Prentice School District</v>
          </cell>
          <cell r="E291">
            <v>2377.51</v>
          </cell>
        </row>
        <row r="292">
          <cell r="C292">
            <v>4578</v>
          </cell>
          <cell r="D292" t="str">
            <v>Prescott School District</v>
          </cell>
          <cell r="E292">
            <v>5694.98</v>
          </cell>
        </row>
        <row r="293">
          <cell r="C293">
            <v>4606</v>
          </cell>
          <cell r="D293" t="str">
            <v>Princeton School District</v>
          </cell>
          <cell r="E293">
            <v>1789.89</v>
          </cell>
        </row>
        <row r="294">
          <cell r="C294">
            <v>4613</v>
          </cell>
          <cell r="D294" t="str">
            <v>Pulaski Community School District</v>
          </cell>
          <cell r="E294">
            <v>16205.3</v>
          </cell>
        </row>
        <row r="295">
          <cell r="C295">
            <v>4620</v>
          </cell>
          <cell r="D295" t="str">
            <v>Racine Unified School District</v>
          </cell>
          <cell r="E295">
            <v>89312.94</v>
          </cell>
        </row>
        <row r="296">
          <cell r="C296">
            <v>4627</v>
          </cell>
          <cell r="D296" t="str">
            <v>Randall J1 School District</v>
          </cell>
          <cell r="E296">
            <v>2450.75</v>
          </cell>
        </row>
        <row r="297">
          <cell r="C297">
            <v>4634</v>
          </cell>
          <cell r="D297" t="str">
            <v>Randolph School District</v>
          </cell>
          <cell r="E297">
            <v>2205.57</v>
          </cell>
        </row>
        <row r="298">
          <cell r="C298">
            <v>4641</v>
          </cell>
          <cell r="D298" t="str">
            <v>Random Lake School District</v>
          </cell>
          <cell r="E298">
            <v>4634.42</v>
          </cell>
        </row>
        <row r="299">
          <cell r="C299">
            <v>4753</v>
          </cell>
          <cell r="D299" t="str">
            <v>Reedsburg School District</v>
          </cell>
          <cell r="E299">
            <v>11126.79</v>
          </cell>
        </row>
        <row r="300">
          <cell r="C300">
            <v>4760</v>
          </cell>
          <cell r="D300" t="str">
            <v>Reedsville Public Schools</v>
          </cell>
          <cell r="E300">
            <v>3326.8</v>
          </cell>
        </row>
        <row r="301">
          <cell r="C301">
            <v>4781</v>
          </cell>
          <cell r="D301" t="str">
            <v>Rhinelander School District</v>
          </cell>
          <cell r="E301">
            <v>12994.8</v>
          </cell>
        </row>
        <row r="302">
          <cell r="C302">
            <v>4795</v>
          </cell>
          <cell r="D302" t="str">
            <v>Rib Lake School District</v>
          </cell>
          <cell r="E302">
            <v>2736.05</v>
          </cell>
        </row>
        <row r="303">
          <cell r="C303">
            <v>4802</v>
          </cell>
          <cell r="D303" t="str">
            <v>Rice Lake Area School District</v>
          </cell>
          <cell r="E303">
            <v>10476.09</v>
          </cell>
        </row>
        <row r="304">
          <cell r="C304">
            <v>4820</v>
          </cell>
          <cell r="D304" t="str">
            <v>Richfield Joint #1 School District</v>
          </cell>
          <cell r="E304">
            <v>2013.67</v>
          </cell>
        </row>
        <row r="305">
          <cell r="C305">
            <v>4843</v>
          </cell>
          <cell r="D305" t="str">
            <v>Friess Lake School District</v>
          </cell>
          <cell r="E305">
            <v>692.37</v>
          </cell>
        </row>
        <row r="306">
          <cell r="C306">
            <v>4851</v>
          </cell>
          <cell r="D306" t="str">
            <v>Richland School District</v>
          </cell>
          <cell r="E306">
            <v>6852.23</v>
          </cell>
        </row>
        <row r="307">
          <cell r="C307">
            <v>4865</v>
          </cell>
          <cell r="D307" t="str">
            <v>Rio Community School District</v>
          </cell>
          <cell r="E307">
            <v>2737.28</v>
          </cell>
        </row>
        <row r="308">
          <cell r="C308">
            <v>4872</v>
          </cell>
          <cell r="D308" t="str">
            <v>Ripon School District</v>
          </cell>
          <cell r="E308">
            <v>6006.58</v>
          </cell>
        </row>
        <row r="309">
          <cell r="C309">
            <v>4893</v>
          </cell>
          <cell r="D309" t="str">
            <v>River Falls School District</v>
          </cell>
          <cell r="E309">
            <v>16135.33</v>
          </cell>
        </row>
        <row r="310">
          <cell r="C310">
            <v>4904</v>
          </cell>
          <cell r="D310" t="str">
            <v>River Ridge School District</v>
          </cell>
          <cell r="E310">
            <v>3178.05</v>
          </cell>
        </row>
        <row r="311">
          <cell r="C311">
            <v>4956</v>
          </cell>
          <cell r="D311" t="str">
            <v>Rosendale-Brandon School District</v>
          </cell>
          <cell r="E311">
            <v>4899.7</v>
          </cell>
        </row>
        <row r="312">
          <cell r="C312">
            <v>4963</v>
          </cell>
          <cell r="D312" t="str">
            <v>Rosholt School District</v>
          </cell>
          <cell r="E312">
            <v>2724.09</v>
          </cell>
        </row>
        <row r="313">
          <cell r="C313">
            <v>4970</v>
          </cell>
          <cell r="D313" t="str">
            <v>D.C. Everest School District</v>
          </cell>
          <cell r="E313">
            <v>29168.32</v>
          </cell>
        </row>
        <row r="314">
          <cell r="C314">
            <v>4998</v>
          </cell>
          <cell r="D314" t="str">
            <v>Rubicon Joint #6 School District</v>
          </cell>
          <cell r="E314">
            <v>793.97</v>
          </cell>
        </row>
        <row r="315">
          <cell r="C315">
            <v>5019</v>
          </cell>
          <cell r="D315" t="str">
            <v>St. Croix Falls School District</v>
          </cell>
          <cell r="E315">
            <v>6100.71</v>
          </cell>
        </row>
        <row r="316">
          <cell r="C316">
            <v>5026</v>
          </cell>
          <cell r="D316" t="str">
            <v>St. Francis School District</v>
          </cell>
          <cell r="E316">
            <v>5577.98</v>
          </cell>
        </row>
        <row r="317">
          <cell r="C317">
            <v>5068</v>
          </cell>
          <cell r="D317" t="str">
            <v>Salem School District</v>
          </cell>
          <cell r="E317">
            <v>4159</v>
          </cell>
        </row>
        <row r="318">
          <cell r="C318">
            <v>5100</v>
          </cell>
          <cell r="D318" t="str">
            <v>Sauk Prairie School District</v>
          </cell>
          <cell r="E318">
            <v>13098.47</v>
          </cell>
        </row>
        <row r="319">
          <cell r="C319">
            <v>5124</v>
          </cell>
          <cell r="D319" t="str">
            <v>Seneca School District</v>
          </cell>
          <cell r="E319">
            <v>1901.63</v>
          </cell>
        </row>
        <row r="320">
          <cell r="C320">
            <v>5130</v>
          </cell>
          <cell r="D320" t="str">
            <v>Sevastopol School District</v>
          </cell>
          <cell r="E320">
            <v>2737.37</v>
          </cell>
        </row>
        <row r="321">
          <cell r="C321">
            <v>5138</v>
          </cell>
          <cell r="D321" t="str">
            <v>Seymour Community School District</v>
          </cell>
          <cell r="E321">
            <v>13061.32</v>
          </cell>
        </row>
        <row r="322">
          <cell r="C322">
            <v>5258</v>
          </cell>
          <cell r="D322" t="str">
            <v>Sharon Joint. #11 School District</v>
          </cell>
          <cell r="E322">
            <v>1541.36</v>
          </cell>
        </row>
        <row r="323">
          <cell r="C323">
            <v>5264</v>
          </cell>
          <cell r="D323" t="str">
            <v>Shawano School District</v>
          </cell>
          <cell r="E323">
            <v>13042</v>
          </cell>
        </row>
        <row r="324">
          <cell r="C324">
            <v>5271</v>
          </cell>
          <cell r="D324" t="str">
            <v>Sheboygan Area School District</v>
          </cell>
          <cell r="E324">
            <v>40402.59</v>
          </cell>
        </row>
        <row r="325">
          <cell r="C325">
            <v>5278</v>
          </cell>
          <cell r="D325" t="str">
            <v>Sheboygan Falls School District</v>
          </cell>
          <cell r="E325">
            <v>8712.66</v>
          </cell>
        </row>
        <row r="326">
          <cell r="C326">
            <v>5306</v>
          </cell>
          <cell r="D326" t="str">
            <v>Shell Lake School District</v>
          </cell>
          <cell r="E326">
            <v>3803.76</v>
          </cell>
        </row>
        <row r="327">
          <cell r="C327">
            <v>5348</v>
          </cell>
          <cell r="D327" t="str">
            <v>Shiocton School District</v>
          </cell>
          <cell r="E327">
            <v>3894.16</v>
          </cell>
        </row>
        <row r="328">
          <cell r="C328">
            <v>5355</v>
          </cell>
          <cell r="D328" t="str">
            <v>Shorewood School District</v>
          </cell>
          <cell r="E328">
            <v>4634.6</v>
          </cell>
        </row>
        <row r="329">
          <cell r="C329">
            <v>5362</v>
          </cell>
          <cell r="D329" t="str">
            <v>Shullsburg School District</v>
          </cell>
          <cell r="E329">
            <v>2202.35</v>
          </cell>
        </row>
        <row r="330">
          <cell r="C330">
            <v>5369</v>
          </cell>
          <cell r="D330" t="str">
            <v>Silver Lake Jt. #1 School District</v>
          </cell>
          <cell r="E330">
            <v>2922.94</v>
          </cell>
        </row>
        <row r="331">
          <cell r="C331">
            <v>5376</v>
          </cell>
          <cell r="D331" t="str">
            <v>Siren School District</v>
          </cell>
          <cell r="E331">
            <v>2892.5</v>
          </cell>
        </row>
        <row r="332">
          <cell r="C332">
            <v>5390</v>
          </cell>
          <cell r="D332" t="str">
            <v>Slinger School District</v>
          </cell>
          <cell r="E332">
            <v>13290.5</v>
          </cell>
        </row>
        <row r="333">
          <cell r="C333">
            <v>5397</v>
          </cell>
          <cell r="D333" t="str">
            <v>Solon Springs School District</v>
          </cell>
          <cell r="E333">
            <v>1381.9</v>
          </cell>
        </row>
        <row r="334">
          <cell r="C334">
            <v>5432</v>
          </cell>
          <cell r="D334" t="str">
            <v>Somerset School District</v>
          </cell>
          <cell r="E334">
            <v>5721.49</v>
          </cell>
        </row>
        <row r="335">
          <cell r="C335">
            <v>5439</v>
          </cell>
          <cell r="D335" t="str">
            <v>South Milwaukee School District</v>
          </cell>
          <cell r="E335">
            <v>14611.45</v>
          </cell>
        </row>
        <row r="336">
          <cell r="C336">
            <v>5457</v>
          </cell>
          <cell r="D336" t="str">
            <v>Southern Door School District</v>
          </cell>
          <cell r="E336">
            <v>4589.14</v>
          </cell>
        </row>
        <row r="337">
          <cell r="C337">
            <v>5460</v>
          </cell>
          <cell r="D337" t="str">
            <v>Sparta Area School District</v>
          </cell>
          <cell r="E337">
            <v>14912</v>
          </cell>
        </row>
        <row r="338">
          <cell r="C338">
            <v>5467</v>
          </cell>
          <cell r="D338" t="str">
            <v>Spencer School District</v>
          </cell>
          <cell r="E338">
            <v>4205.93</v>
          </cell>
        </row>
        <row r="339">
          <cell r="C339">
            <v>5474</v>
          </cell>
          <cell r="D339" t="str">
            <v>Spooner Area School District</v>
          </cell>
          <cell r="E339">
            <v>6105.16</v>
          </cell>
        </row>
        <row r="340">
          <cell r="C340">
            <v>5523</v>
          </cell>
          <cell r="D340" t="str">
            <v>River Valley School District</v>
          </cell>
          <cell r="E340">
            <v>5788.75</v>
          </cell>
        </row>
        <row r="341">
          <cell r="C341">
            <v>5586</v>
          </cell>
          <cell r="D341" t="str">
            <v>Spring Valley School District</v>
          </cell>
          <cell r="E341">
            <v>3714.24</v>
          </cell>
        </row>
        <row r="342">
          <cell r="C342">
            <v>5593</v>
          </cell>
          <cell r="D342" t="str">
            <v>Stanley-Boyd School District</v>
          </cell>
          <cell r="E342">
            <v>6051.51</v>
          </cell>
        </row>
        <row r="343">
          <cell r="C343">
            <v>5607</v>
          </cell>
          <cell r="D343" t="str">
            <v>Stevens Point School District</v>
          </cell>
          <cell r="E343">
            <v>33384.79</v>
          </cell>
        </row>
        <row r="344">
          <cell r="C344">
            <v>5614</v>
          </cell>
          <cell r="D344" t="str">
            <v>Stockbridge School District</v>
          </cell>
          <cell r="E344">
            <v>1090.84</v>
          </cell>
        </row>
        <row r="345">
          <cell r="C345">
            <v>5621</v>
          </cell>
          <cell r="D345" t="str">
            <v>Stoughton Area School District</v>
          </cell>
          <cell r="E345">
            <v>9371.32</v>
          </cell>
        </row>
        <row r="346">
          <cell r="C346">
            <v>5628</v>
          </cell>
          <cell r="D346" t="str">
            <v>Stratford School District</v>
          </cell>
          <cell r="E346">
            <v>3999.83</v>
          </cell>
        </row>
        <row r="347">
          <cell r="C347">
            <v>5642</v>
          </cell>
          <cell r="D347" t="str">
            <v>Sturgeon Bay School District</v>
          </cell>
          <cell r="E347">
            <v>5113.75</v>
          </cell>
        </row>
        <row r="348">
          <cell r="C348">
            <v>5656</v>
          </cell>
          <cell r="D348" t="str">
            <v>Sun Prairie Area School District</v>
          </cell>
          <cell r="E348">
            <v>30081.43</v>
          </cell>
        </row>
        <row r="349">
          <cell r="C349">
            <v>5663</v>
          </cell>
          <cell r="D349" t="str">
            <v>Superior School District</v>
          </cell>
          <cell r="E349">
            <v>23466.47</v>
          </cell>
        </row>
        <row r="350">
          <cell r="C350">
            <v>5670</v>
          </cell>
          <cell r="D350" t="str">
            <v>Suring Public School District</v>
          </cell>
          <cell r="E350">
            <v>2054.81</v>
          </cell>
        </row>
        <row r="351">
          <cell r="C351">
            <v>5726</v>
          </cell>
          <cell r="D351" t="str">
            <v>Thorp School District</v>
          </cell>
          <cell r="E351">
            <v>3587.12</v>
          </cell>
        </row>
        <row r="352">
          <cell r="C352">
            <v>5733</v>
          </cell>
          <cell r="D352" t="str">
            <v>Three Lakes School District</v>
          </cell>
          <cell r="E352">
            <v>2517.64</v>
          </cell>
        </row>
        <row r="353">
          <cell r="C353">
            <v>5740</v>
          </cell>
          <cell r="D353" t="str">
            <v>Tigerton School District</v>
          </cell>
          <cell r="E353">
            <v>1438.38</v>
          </cell>
        </row>
        <row r="354">
          <cell r="C354">
            <v>5747</v>
          </cell>
          <cell r="D354" t="str">
            <v>Tomah Area School District</v>
          </cell>
          <cell r="E354">
            <v>15253.31</v>
          </cell>
        </row>
        <row r="355">
          <cell r="C355">
            <v>5754</v>
          </cell>
          <cell r="D355" t="str">
            <v>Tomahawk School District</v>
          </cell>
          <cell r="E355">
            <v>6229</v>
          </cell>
        </row>
        <row r="356">
          <cell r="C356">
            <v>5757</v>
          </cell>
          <cell r="D356" t="str">
            <v>Flambeau School District</v>
          </cell>
          <cell r="E356">
            <v>3760.69</v>
          </cell>
        </row>
        <row r="357">
          <cell r="C357">
            <v>5780</v>
          </cell>
          <cell r="D357" t="str">
            <v>Trevor-Wilmot Consolidated Grade School </v>
          </cell>
          <cell r="E357">
            <v>2562.14</v>
          </cell>
        </row>
        <row r="358">
          <cell r="C358">
            <v>5810</v>
          </cell>
          <cell r="D358" t="str">
            <v>Turtle Lake School District</v>
          </cell>
          <cell r="E358">
            <v>2799.29</v>
          </cell>
        </row>
        <row r="359">
          <cell r="C359">
            <v>5817</v>
          </cell>
          <cell r="D359" t="str">
            <v>Twin Lakes #4 School District</v>
          </cell>
          <cell r="E359">
            <v>1647.66</v>
          </cell>
        </row>
        <row r="360">
          <cell r="C360">
            <v>5824</v>
          </cell>
          <cell r="D360" t="str">
            <v>Two Rivers School District</v>
          </cell>
          <cell r="E360">
            <v>7552.2</v>
          </cell>
        </row>
        <row r="361">
          <cell r="C361">
            <v>5859</v>
          </cell>
          <cell r="D361" t="str">
            <v>Union Grove Joint #1 School District</v>
          </cell>
          <cell r="E361">
            <v>3702.01</v>
          </cell>
        </row>
        <row r="362">
          <cell r="C362">
            <v>5866</v>
          </cell>
          <cell r="D362" t="str">
            <v>Valders Area School District</v>
          </cell>
          <cell r="E362">
            <v>4560.79</v>
          </cell>
        </row>
        <row r="363">
          <cell r="C363">
            <v>5901</v>
          </cell>
          <cell r="D363" t="str">
            <v>Verona Area School District</v>
          </cell>
          <cell r="E363">
            <v>24884.79</v>
          </cell>
        </row>
        <row r="364">
          <cell r="C364">
            <v>5960</v>
          </cell>
          <cell r="D364" t="str">
            <v>Kickapoo Area School District</v>
          </cell>
          <cell r="E364">
            <v>2895.97</v>
          </cell>
        </row>
        <row r="365">
          <cell r="C365">
            <v>5985</v>
          </cell>
          <cell r="D365" t="str">
            <v>Viroqua Area School District</v>
          </cell>
          <cell r="E365">
            <v>5460.19</v>
          </cell>
        </row>
        <row r="366">
          <cell r="C366">
            <v>5992</v>
          </cell>
          <cell r="D366" t="str">
            <v>Wabeno School District</v>
          </cell>
          <cell r="E366">
            <v>2700.39</v>
          </cell>
        </row>
        <row r="367">
          <cell r="C367">
            <v>6013</v>
          </cell>
          <cell r="D367" t="str">
            <v>Big Foot Union High School</v>
          </cell>
          <cell r="E367">
            <v>1568.76</v>
          </cell>
        </row>
        <row r="368">
          <cell r="C368">
            <v>6022</v>
          </cell>
          <cell r="D368" t="str">
            <v>Walworth Joint School District #1</v>
          </cell>
          <cell r="E368">
            <v>2522.53</v>
          </cell>
        </row>
        <row r="369">
          <cell r="C369">
            <v>6027</v>
          </cell>
          <cell r="D369" t="str">
            <v>Washburn School District</v>
          </cell>
          <cell r="E369">
            <v>2802.2</v>
          </cell>
        </row>
        <row r="370">
          <cell r="C370">
            <v>6118</v>
          </cell>
          <cell r="D370" t="str">
            <v>Waterloo School District</v>
          </cell>
          <cell r="E370">
            <v>4348.17</v>
          </cell>
        </row>
        <row r="371">
          <cell r="C371">
            <v>6125</v>
          </cell>
          <cell r="D371" t="str">
            <v>Watertown Unified School District</v>
          </cell>
          <cell r="E371">
            <v>19846.62</v>
          </cell>
        </row>
        <row r="372">
          <cell r="C372">
            <v>6174</v>
          </cell>
          <cell r="D372" t="str">
            <v>Waukesha School District</v>
          </cell>
          <cell r="E372">
            <v>42473.72</v>
          </cell>
        </row>
        <row r="373">
          <cell r="C373">
            <v>6181</v>
          </cell>
          <cell r="D373" t="str">
            <v>Waunakee Community School District</v>
          </cell>
          <cell r="E373">
            <v>12298.02</v>
          </cell>
        </row>
        <row r="374">
          <cell r="C374">
            <v>6195</v>
          </cell>
          <cell r="D374" t="str">
            <v>Waupaca School District</v>
          </cell>
          <cell r="E374">
            <v>11505.03</v>
          </cell>
        </row>
        <row r="375">
          <cell r="C375">
            <v>6216</v>
          </cell>
          <cell r="D375" t="str">
            <v>Waupun Area School District</v>
          </cell>
          <cell r="E375">
            <v>8572.14</v>
          </cell>
        </row>
        <row r="376">
          <cell r="C376">
            <v>6223</v>
          </cell>
          <cell r="D376" t="str">
            <v>Wausau School District</v>
          </cell>
          <cell r="E376">
            <v>47313.92</v>
          </cell>
        </row>
        <row r="377">
          <cell r="C377">
            <v>6230</v>
          </cell>
          <cell r="D377" t="str">
            <v>Wausaukee School District</v>
          </cell>
          <cell r="E377">
            <v>3038.15</v>
          </cell>
        </row>
        <row r="378">
          <cell r="C378">
            <v>6237</v>
          </cell>
          <cell r="D378" t="str">
            <v>Wautoma Area School District</v>
          </cell>
          <cell r="E378">
            <v>8577.43</v>
          </cell>
        </row>
        <row r="379">
          <cell r="C379">
            <v>6244</v>
          </cell>
          <cell r="D379" t="str">
            <v>Wauwatosa School District</v>
          </cell>
          <cell r="E379">
            <v>19674.83</v>
          </cell>
        </row>
        <row r="380">
          <cell r="C380">
            <v>6251</v>
          </cell>
          <cell r="D380" t="str">
            <v>Wauzeka Steuben School District</v>
          </cell>
          <cell r="E380">
            <v>1941.76</v>
          </cell>
        </row>
        <row r="381">
          <cell r="C381">
            <v>6293</v>
          </cell>
          <cell r="D381" t="str">
            <v>Webster School District</v>
          </cell>
          <cell r="E381">
            <v>4358.81</v>
          </cell>
        </row>
        <row r="382">
          <cell r="C382">
            <v>6300</v>
          </cell>
          <cell r="D382" t="str">
            <v>West Allis School District</v>
          </cell>
          <cell r="E382">
            <v>42493.94</v>
          </cell>
        </row>
        <row r="383">
          <cell r="C383">
            <v>6307</v>
          </cell>
          <cell r="D383" t="str">
            <v>West Bend School District</v>
          </cell>
          <cell r="E383">
            <v>31407.72</v>
          </cell>
        </row>
        <row r="384">
          <cell r="C384">
            <v>6321</v>
          </cell>
          <cell r="D384" t="str">
            <v>Westby Area School District</v>
          </cell>
          <cell r="E384">
            <v>4624.52</v>
          </cell>
        </row>
        <row r="385">
          <cell r="C385">
            <v>6328</v>
          </cell>
          <cell r="D385" t="str">
            <v>West DePere School District</v>
          </cell>
          <cell r="E385">
            <v>11200.49</v>
          </cell>
        </row>
        <row r="386">
          <cell r="C386">
            <v>6335</v>
          </cell>
          <cell r="D386" t="str">
            <v>Westfield School District</v>
          </cell>
          <cell r="E386">
            <v>6028.84</v>
          </cell>
        </row>
        <row r="387">
          <cell r="C387">
            <v>6354</v>
          </cell>
          <cell r="D387" t="str">
            <v>Weston School District</v>
          </cell>
          <cell r="E387">
            <v>1875.93</v>
          </cell>
        </row>
        <row r="388">
          <cell r="C388">
            <v>6370</v>
          </cell>
          <cell r="D388" t="str">
            <v>West Salem School District</v>
          </cell>
          <cell r="E388">
            <v>9456.73</v>
          </cell>
        </row>
        <row r="389">
          <cell r="C389">
            <v>6384</v>
          </cell>
          <cell r="D389" t="str">
            <v>Weyauwega-Fremont School District</v>
          </cell>
          <cell r="E389">
            <v>3979.43</v>
          </cell>
        </row>
        <row r="390">
          <cell r="C390">
            <v>6412</v>
          </cell>
          <cell r="D390" t="str">
            <v>Wheatland Jt. #1 School District</v>
          </cell>
          <cell r="E390">
            <v>2066.68</v>
          </cell>
        </row>
        <row r="391">
          <cell r="C391">
            <v>6426</v>
          </cell>
          <cell r="D391" t="str">
            <v>Whitehall School District</v>
          </cell>
          <cell r="E391">
            <v>4030.66</v>
          </cell>
        </row>
        <row r="392">
          <cell r="C392">
            <v>6440</v>
          </cell>
          <cell r="D392" t="str">
            <v>White Lake School District</v>
          </cell>
          <cell r="E392">
            <v>1233.68</v>
          </cell>
        </row>
        <row r="393">
          <cell r="C393">
            <v>6461</v>
          </cell>
          <cell r="D393" t="str">
            <v>Whitewater Unified School District</v>
          </cell>
          <cell r="E393">
            <v>10430.26</v>
          </cell>
        </row>
        <row r="394">
          <cell r="C394">
            <v>6470</v>
          </cell>
          <cell r="D394" t="str">
            <v>Whitnall School District</v>
          </cell>
          <cell r="E394">
            <v>8851.9</v>
          </cell>
        </row>
        <row r="395">
          <cell r="C395">
            <v>6475</v>
          </cell>
          <cell r="D395" t="str">
            <v>Wild Rose School District</v>
          </cell>
          <cell r="E395">
            <v>2882.97</v>
          </cell>
        </row>
        <row r="396">
          <cell r="C396">
            <v>6482</v>
          </cell>
          <cell r="D396" t="str">
            <v>Williams Bay School District</v>
          </cell>
          <cell r="E396">
            <v>2287.63</v>
          </cell>
        </row>
        <row r="397">
          <cell r="C397">
            <v>6608</v>
          </cell>
          <cell r="D397" t="str">
            <v>Winneconne Community School District</v>
          </cell>
          <cell r="E397">
            <v>7059.02</v>
          </cell>
        </row>
        <row r="398">
          <cell r="C398">
            <v>6615</v>
          </cell>
          <cell r="D398" t="str">
            <v>Winter School District</v>
          </cell>
          <cell r="E398">
            <v>1440.22</v>
          </cell>
        </row>
        <row r="399">
          <cell r="C399">
            <v>6678</v>
          </cell>
          <cell r="D399" t="str">
            <v>Wisconsin Dells School District</v>
          </cell>
          <cell r="E399">
            <v>7510.59</v>
          </cell>
        </row>
        <row r="400">
          <cell r="C400">
            <v>6685</v>
          </cell>
          <cell r="D400" t="str">
            <v>Wisconsin Rapids School District</v>
          </cell>
          <cell r="E400">
            <v>27744.64</v>
          </cell>
        </row>
        <row r="401">
          <cell r="C401">
            <v>6692</v>
          </cell>
          <cell r="D401" t="str">
            <v>Wittenberg-Birnamwood School District</v>
          </cell>
          <cell r="E401">
            <v>7280.13</v>
          </cell>
        </row>
        <row r="402">
          <cell r="C402">
            <v>6713</v>
          </cell>
          <cell r="D402" t="str">
            <v>Wonewoc Center School District</v>
          </cell>
          <cell r="E402">
            <v>2356.55</v>
          </cell>
        </row>
        <row r="403">
          <cell r="C403">
            <v>6720</v>
          </cell>
          <cell r="D403" t="str">
            <v>Woodruff Joint #1 School District</v>
          </cell>
          <cell r="E403">
            <v>1897.67</v>
          </cell>
        </row>
        <row r="404">
          <cell r="C404">
            <v>6734</v>
          </cell>
          <cell r="D404" t="str">
            <v>Wrightstown Community School District</v>
          </cell>
          <cell r="E404">
            <v>6207.35</v>
          </cell>
        </row>
        <row r="406">
          <cell r="C406">
            <v>8103</v>
          </cell>
          <cell r="D406" t="str">
            <v>Milwaukee College Prep School</v>
          </cell>
          <cell r="E406">
            <v>2879.42</v>
          </cell>
        </row>
        <row r="407">
          <cell r="C407">
            <v>8105</v>
          </cell>
          <cell r="D407" t="str">
            <v>Central City Cyberschool Milwaukee, Inc.</v>
          </cell>
          <cell r="E407">
            <v>2824.44</v>
          </cell>
        </row>
        <row r="408">
          <cell r="C408">
            <v>8106</v>
          </cell>
          <cell r="D408" t="str">
            <v>Milwaukee Academy of Science</v>
          </cell>
          <cell r="E408">
            <v>6320.45</v>
          </cell>
        </row>
        <row r="409">
          <cell r="C409">
            <v>8107</v>
          </cell>
          <cell r="D409" t="str">
            <v>School Early Development &amp; Achievement</v>
          </cell>
          <cell r="E409">
            <v>522.32</v>
          </cell>
        </row>
        <row r="410">
          <cell r="C410">
            <v>8109</v>
          </cell>
          <cell r="D410" t="str">
            <v>DL Hines Preparatory Acad. of Excellence</v>
          </cell>
          <cell r="E410">
            <v>1864.26</v>
          </cell>
        </row>
        <row r="411">
          <cell r="C411">
            <v>8110</v>
          </cell>
          <cell r="D411" t="str">
            <v>21st Century Preparatory School</v>
          </cell>
          <cell r="E411">
            <v>2593.34</v>
          </cell>
        </row>
        <row r="412">
          <cell r="C412">
            <v>8113</v>
          </cell>
          <cell r="D412" t="str">
            <v>Woodlands School</v>
          </cell>
          <cell r="E412">
            <v>801.1</v>
          </cell>
        </row>
        <row r="413">
          <cell r="C413">
            <v>8114</v>
          </cell>
          <cell r="D413" t="str">
            <v>Capitol West Academy</v>
          </cell>
          <cell r="E413">
            <v>1797.74</v>
          </cell>
        </row>
        <row r="414">
          <cell r="C414">
            <v>8115</v>
          </cell>
          <cell r="D414" t="str">
            <v>Tenor High School</v>
          </cell>
          <cell r="E414">
            <v>1156.69</v>
          </cell>
        </row>
        <row r="415">
          <cell r="C415">
            <v>8121</v>
          </cell>
          <cell r="D415" t="str">
            <v>Seeds of Health Elementary</v>
          </cell>
          <cell r="E415">
            <v>3203.86</v>
          </cell>
        </row>
        <row r="416">
          <cell r="C416">
            <v>8123</v>
          </cell>
          <cell r="D416" t="str">
            <v>Bruce Guadalupe United Community Center</v>
          </cell>
          <cell r="E416">
            <v>7135.63</v>
          </cell>
        </row>
        <row r="417">
          <cell r="C417">
            <v>8124</v>
          </cell>
          <cell r="D417" t="str">
            <v>Veritas High School</v>
          </cell>
          <cell r="E417">
            <v>1494.41</v>
          </cell>
        </row>
        <row r="418">
          <cell r="C418">
            <v>8125</v>
          </cell>
          <cell r="D418" t="str">
            <v>Urban Day School</v>
          </cell>
          <cell r="E418">
            <v>2807.4</v>
          </cell>
        </row>
        <row r="419">
          <cell r="C419">
            <v>8126</v>
          </cell>
          <cell r="D419" t="str">
            <v>King's Academy</v>
          </cell>
          <cell r="E419">
            <v>1298.83</v>
          </cell>
        </row>
        <row r="420">
          <cell r="C420">
            <v>8127</v>
          </cell>
          <cell r="D420" t="str">
            <v>Milwaukee Collegiate Academy</v>
          </cell>
          <cell r="E420">
            <v>1104.2</v>
          </cell>
        </row>
        <row r="421">
          <cell r="C421">
            <v>8128</v>
          </cell>
          <cell r="D421" t="str">
            <v>Milwaukee Math and Science Academy</v>
          </cell>
          <cell r="E421">
            <v>1887.91</v>
          </cell>
        </row>
        <row r="422">
          <cell r="C422">
            <v>8129</v>
          </cell>
          <cell r="D422" t="str">
            <v>Milwaukee Scholars</v>
          </cell>
          <cell r="E422">
            <v>3342.85</v>
          </cell>
        </row>
        <row r="423">
          <cell r="C423">
            <v>8130</v>
          </cell>
          <cell r="D423" t="str">
            <v>North Point Lighthouse Charter School</v>
          </cell>
          <cell r="E423">
            <v>1931.29</v>
          </cell>
        </row>
        <row r="424">
          <cell r="C424">
            <v>8132</v>
          </cell>
          <cell r="D424" t="str">
            <v>Woodlands East</v>
          </cell>
          <cell r="E424">
            <v>303.09</v>
          </cell>
        </row>
        <row r="425">
          <cell r="C425">
            <v>8133</v>
          </cell>
          <cell r="D425" t="str">
            <v>Rocketship Southside Community Prep</v>
          </cell>
          <cell r="E425">
            <v>1978.06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uchers"/>
      <sheetName val="ENT_Data"/>
      <sheetName val="Notes"/>
      <sheetName val="SQL Query"/>
      <sheetName val="Instructions"/>
      <sheetName val="Sheet1"/>
    </sheetNames>
    <sheetDataSet>
      <sheetData sheetId="0">
        <row r="1">
          <cell r="D1" t="str">
            <v>District</v>
          </cell>
          <cell r="E1" t="str">
            <v>Bilingual Bicultural</v>
          </cell>
          <cell r="F1" t="str">
            <v>Headstart </v>
          </cell>
          <cell r="G1" t="str">
            <v>School Lunch</v>
          </cell>
          <cell r="H1" t="str">
            <v>Nutrition Improv Elderly</v>
          </cell>
          <cell r="I1" t="str">
            <v>WI Morning Milk Program</v>
          </cell>
          <cell r="J1" t="str">
            <v>School Breakfast</v>
          </cell>
          <cell r="K1" t="str">
            <v>AODA (s 115.36(a))</v>
          </cell>
          <cell r="L1" t="str">
            <v>AODA Program Grants</v>
          </cell>
          <cell r="M1" t="str">
            <v>Peer Review Mentoring</v>
          </cell>
        </row>
        <row r="2">
          <cell r="C2">
            <v>7</v>
          </cell>
          <cell r="D2" t="str">
            <v>Abbotsford School District</v>
          </cell>
          <cell r="E2">
            <v>0</v>
          </cell>
          <cell r="G2">
            <v>4451.46</v>
          </cell>
          <cell r="I2">
            <v>2153.66</v>
          </cell>
          <cell r="J2">
            <v>3941.4</v>
          </cell>
        </row>
        <row r="3">
          <cell r="C3">
            <v>14</v>
          </cell>
          <cell r="D3" t="str">
            <v>Adams-Friendship School District</v>
          </cell>
          <cell r="E3">
            <v>0</v>
          </cell>
          <cell r="G3">
            <v>8788.79</v>
          </cell>
          <cell r="J3">
            <v>10354.86</v>
          </cell>
        </row>
        <row r="4">
          <cell r="C4">
            <v>63</v>
          </cell>
          <cell r="D4" t="str">
            <v>Albany School District</v>
          </cell>
          <cell r="E4">
            <v>0</v>
          </cell>
          <cell r="G4">
            <v>1538.71</v>
          </cell>
          <cell r="J4">
            <v>1023.38</v>
          </cell>
        </row>
        <row r="5">
          <cell r="C5">
            <v>70</v>
          </cell>
          <cell r="D5" t="str">
            <v>Algoma School District</v>
          </cell>
          <cell r="E5">
            <v>0</v>
          </cell>
          <cell r="G5">
            <v>2566.43</v>
          </cell>
          <cell r="I5">
            <v>1346.87</v>
          </cell>
          <cell r="J5">
            <v>1648.8</v>
          </cell>
        </row>
        <row r="6">
          <cell r="C6">
            <v>84</v>
          </cell>
          <cell r="D6" t="str">
            <v>Alma School District</v>
          </cell>
          <cell r="E6">
            <v>0</v>
          </cell>
          <cell r="G6">
            <v>1553.74</v>
          </cell>
          <cell r="J6">
            <v>2339.28</v>
          </cell>
          <cell r="K6">
            <v>1000</v>
          </cell>
        </row>
        <row r="7">
          <cell r="C7">
            <v>91</v>
          </cell>
          <cell r="D7" t="str">
            <v>Alma Center School District</v>
          </cell>
          <cell r="E7">
            <v>0</v>
          </cell>
          <cell r="G7">
            <v>3937.45</v>
          </cell>
          <cell r="I7">
            <v>2130.17</v>
          </cell>
          <cell r="J7">
            <v>2981.39</v>
          </cell>
        </row>
        <row r="8">
          <cell r="C8">
            <v>105</v>
          </cell>
          <cell r="D8" t="str">
            <v>Almond-Bancroft School District</v>
          </cell>
          <cell r="E8">
            <v>0</v>
          </cell>
          <cell r="G8">
            <v>2304.87</v>
          </cell>
          <cell r="I8">
            <v>1082.82</v>
          </cell>
          <cell r="J8">
            <v>2481.37</v>
          </cell>
        </row>
        <row r="9">
          <cell r="C9">
            <v>112</v>
          </cell>
          <cell r="D9" t="str">
            <v>Altoona School District</v>
          </cell>
          <cell r="E9">
            <v>0</v>
          </cell>
          <cell r="G9">
            <v>6245.38</v>
          </cell>
          <cell r="I9">
            <v>5057.53</v>
          </cell>
          <cell r="J9">
            <v>6057.57</v>
          </cell>
        </row>
        <row r="10">
          <cell r="C10">
            <v>119</v>
          </cell>
          <cell r="D10" t="str">
            <v>Amery School District</v>
          </cell>
          <cell r="E10">
            <v>0</v>
          </cell>
          <cell r="G10">
            <v>8569.15</v>
          </cell>
          <cell r="I10">
            <v>3167.68</v>
          </cell>
          <cell r="J10">
            <v>7794.06</v>
          </cell>
          <cell r="K10">
            <v>1000</v>
          </cell>
        </row>
        <row r="11">
          <cell r="C11">
            <v>140</v>
          </cell>
          <cell r="D11" t="str">
            <v>Unified School District Of Antigo</v>
          </cell>
          <cell r="E11">
            <v>0</v>
          </cell>
          <cell r="G11">
            <v>12757.07</v>
          </cell>
          <cell r="H11">
            <v>725.21</v>
          </cell>
          <cell r="I11">
            <v>8207.11</v>
          </cell>
          <cell r="J11">
            <v>7477.75</v>
          </cell>
          <cell r="K11">
            <v>5488.6</v>
          </cell>
        </row>
        <row r="12">
          <cell r="C12">
            <v>147</v>
          </cell>
          <cell r="D12" t="str">
            <v>Appleton Area School District</v>
          </cell>
          <cell r="E12">
            <v>340764.4129921369</v>
          </cell>
          <cell r="G12">
            <v>60363.74</v>
          </cell>
          <cell r="I12">
            <v>1926.69</v>
          </cell>
          <cell r="J12">
            <v>36007.53</v>
          </cell>
          <cell r="K12">
            <v>23538.200000000004</v>
          </cell>
        </row>
        <row r="13">
          <cell r="C13">
            <v>154</v>
          </cell>
          <cell r="D13" t="str">
            <v>Arcadia School District</v>
          </cell>
          <cell r="E13">
            <v>0</v>
          </cell>
          <cell r="G13">
            <v>6224.19</v>
          </cell>
          <cell r="I13">
            <v>3721.74</v>
          </cell>
          <cell r="J13">
            <v>4993.98</v>
          </cell>
        </row>
        <row r="14">
          <cell r="C14">
            <v>161</v>
          </cell>
          <cell r="D14" t="str">
            <v>Argyle School District</v>
          </cell>
          <cell r="E14">
            <v>0</v>
          </cell>
          <cell r="G14">
            <v>1957.33</v>
          </cell>
          <cell r="I14">
            <v>765.13</v>
          </cell>
          <cell r="J14">
            <v>583.62</v>
          </cell>
        </row>
        <row r="15">
          <cell r="C15">
            <v>2450</v>
          </cell>
          <cell r="D15" t="str">
            <v>Arrowhead Uhs</v>
          </cell>
          <cell r="E15">
            <v>0</v>
          </cell>
          <cell r="G15">
            <v>3629.57</v>
          </cell>
        </row>
        <row r="16">
          <cell r="C16">
            <v>170</v>
          </cell>
          <cell r="D16" t="str">
            <v>Ashland School District</v>
          </cell>
          <cell r="E16">
            <v>0</v>
          </cell>
          <cell r="G16">
            <v>11069.61</v>
          </cell>
          <cell r="I16">
            <v>5667.84</v>
          </cell>
          <cell r="J16">
            <v>5926.66</v>
          </cell>
        </row>
        <row r="17">
          <cell r="C17">
            <v>182</v>
          </cell>
          <cell r="D17" t="str">
            <v>Ashwaubenon School District</v>
          </cell>
          <cell r="E17">
            <v>0</v>
          </cell>
          <cell r="G17">
            <v>11865.87</v>
          </cell>
          <cell r="I17">
            <v>1528.33</v>
          </cell>
          <cell r="J17">
            <v>4110.74</v>
          </cell>
        </row>
        <row r="18">
          <cell r="C18">
            <v>196</v>
          </cell>
          <cell r="D18" t="str">
            <v>Athens School District</v>
          </cell>
          <cell r="E18">
            <v>0</v>
          </cell>
          <cell r="G18">
            <v>2671.24</v>
          </cell>
          <cell r="I18">
            <v>136.33</v>
          </cell>
          <cell r="J18">
            <v>1869.79</v>
          </cell>
        </row>
        <row r="19">
          <cell r="C19">
            <v>203</v>
          </cell>
          <cell r="D19" t="str">
            <v>Auburndale School District</v>
          </cell>
          <cell r="E19">
            <v>0</v>
          </cell>
          <cell r="G19">
            <v>4149.83</v>
          </cell>
          <cell r="I19">
            <v>2053.31</v>
          </cell>
          <cell r="J19">
            <v>882.71</v>
          </cell>
        </row>
        <row r="20">
          <cell r="C20">
            <v>217</v>
          </cell>
          <cell r="D20" t="str">
            <v>Augusta School District</v>
          </cell>
          <cell r="E20">
            <v>0</v>
          </cell>
          <cell r="G20">
            <v>3529.19</v>
          </cell>
          <cell r="I20">
            <v>1665.99</v>
          </cell>
          <cell r="J20">
            <v>3629.98</v>
          </cell>
        </row>
        <row r="21">
          <cell r="C21">
            <v>231</v>
          </cell>
          <cell r="D21" t="str">
            <v>Baldwin-Woodville School District</v>
          </cell>
          <cell r="E21">
            <v>0</v>
          </cell>
          <cell r="G21">
            <v>9513.48</v>
          </cell>
          <cell r="I21">
            <v>417.6</v>
          </cell>
          <cell r="J21">
            <v>1750.07</v>
          </cell>
        </row>
        <row r="22">
          <cell r="C22">
            <v>245</v>
          </cell>
          <cell r="D22" t="str">
            <v>Bangor School District</v>
          </cell>
          <cell r="E22">
            <v>0</v>
          </cell>
          <cell r="G22">
            <v>3341.87</v>
          </cell>
          <cell r="I22">
            <v>1385.52</v>
          </cell>
          <cell r="J22">
            <v>1072.99</v>
          </cell>
        </row>
        <row r="23">
          <cell r="C23">
            <v>280</v>
          </cell>
          <cell r="D23" t="str">
            <v>Baraboo School District</v>
          </cell>
          <cell r="E23">
            <v>15677.365195258944</v>
          </cell>
          <cell r="G23">
            <v>10226.42</v>
          </cell>
          <cell r="J23">
            <v>5206.01</v>
          </cell>
          <cell r="K23">
            <v>3842.9400000000005</v>
          </cell>
        </row>
        <row r="24">
          <cell r="C24">
            <v>287</v>
          </cell>
          <cell r="D24" t="str">
            <v>Barneveld School District</v>
          </cell>
          <cell r="E24">
            <v>0</v>
          </cell>
          <cell r="G24">
            <v>2206.27</v>
          </cell>
          <cell r="I24">
            <v>555.89</v>
          </cell>
        </row>
        <row r="25">
          <cell r="C25">
            <v>308</v>
          </cell>
          <cell r="D25" t="str">
            <v>Barron Area School District</v>
          </cell>
          <cell r="E25">
            <v>19924.22134918073</v>
          </cell>
          <cell r="G25">
            <v>7421.74</v>
          </cell>
          <cell r="J25">
            <v>5162.25</v>
          </cell>
          <cell r="K25">
            <v>10632.56</v>
          </cell>
        </row>
        <row r="26">
          <cell r="C26">
            <v>315</v>
          </cell>
          <cell r="D26" t="str">
            <v>Bayfield School District</v>
          </cell>
          <cell r="E26">
            <v>0</v>
          </cell>
          <cell r="G26">
            <v>2195.31</v>
          </cell>
          <cell r="I26">
            <v>853.99</v>
          </cell>
          <cell r="J26">
            <v>2871.43</v>
          </cell>
        </row>
        <row r="27">
          <cell r="C27">
            <v>336</v>
          </cell>
          <cell r="D27" t="str">
            <v>Beaver Dam Unified Schools</v>
          </cell>
          <cell r="E27">
            <v>0</v>
          </cell>
          <cell r="G27">
            <v>19846.94</v>
          </cell>
          <cell r="I27">
            <v>10002.57</v>
          </cell>
          <cell r="J27">
            <v>6332.25</v>
          </cell>
        </row>
        <row r="28">
          <cell r="C28">
            <v>4263</v>
          </cell>
          <cell r="D28" t="str">
            <v>Beecher-Dunbar-Pembine School District</v>
          </cell>
          <cell r="E28">
            <v>0</v>
          </cell>
          <cell r="G28">
            <v>1401.88</v>
          </cell>
          <cell r="J28">
            <v>781.8</v>
          </cell>
          <cell r="K28">
            <v>1000</v>
          </cell>
        </row>
        <row r="29">
          <cell r="C29">
            <v>350</v>
          </cell>
          <cell r="D29" t="str">
            <v>School District Of Belleville</v>
          </cell>
          <cell r="E29">
            <v>0</v>
          </cell>
          <cell r="G29">
            <v>3934.88</v>
          </cell>
          <cell r="I29">
            <v>1103.61</v>
          </cell>
          <cell r="J29">
            <v>756.86</v>
          </cell>
        </row>
        <row r="30">
          <cell r="C30">
            <v>364</v>
          </cell>
          <cell r="D30" t="str">
            <v>Belmont Community School District</v>
          </cell>
          <cell r="E30">
            <v>0</v>
          </cell>
          <cell r="G30">
            <v>2061.08</v>
          </cell>
          <cell r="I30">
            <v>952.42</v>
          </cell>
          <cell r="J30">
            <v>560.55</v>
          </cell>
        </row>
        <row r="31">
          <cell r="C31">
            <v>413</v>
          </cell>
          <cell r="D31" t="str">
            <v>Beloit School District</v>
          </cell>
          <cell r="E31">
            <v>155075.51129423984</v>
          </cell>
          <cell r="G31">
            <v>34216.5</v>
          </cell>
          <cell r="J31">
            <v>49231.69</v>
          </cell>
        </row>
        <row r="32">
          <cell r="C32">
            <v>422</v>
          </cell>
          <cell r="D32" t="str">
            <v>School District Of Beloit Turner</v>
          </cell>
          <cell r="E32">
            <v>0</v>
          </cell>
          <cell r="G32">
            <v>7331.83</v>
          </cell>
          <cell r="I32">
            <v>3690.27</v>
          </cell>
          <cell r="J32">
            <v>3873.6</v>
          </cell>
        </row>
        <row r="33">
          <cell r="C33">
            <v>427</v>
          </cell>
          <cell r="D33" t="str">
            <v>Benton School District</v>
          </cell>
          <cell r="E33">
            <v>0</v>
          </cell>
          <cell r="G33">
            <v>1510.72</v>
          </cell>
          <cell r="J33">
            <v>828.66</v>
          </cell>
        </row>
        <row r="34">
          <cell r="C34">
            <v>434</v>
          </cell>
          <cell r="D34" t="str">
            <v>Berlin Area School District</v>
          </cell>
          <cell r="E34">
            <v>0</v>
          </cell>
          <cell r="G34">
            <v>8893.71</v>
          </cell>
          <cell r="J34">
            <v>2600.74</v>
          </cell>
        </row>
        <row r="35">
          <cell r="C35">
            <v>6013</v>
          </cell>
          <cell r="D35" t="str">
            <v>Big Foot Union High School</v>
          </cell>
          <cell r="E35">
            <v>0</v>
          </cell>
          <cell r="G35">
            <v>1568.76</v>
          </cell>
          <cell r="J35">
            <v>1198.93</v>
          </cell>
        </row>
        <row r="36">
          <cell r="C36">
            <v>441</v>
          </cell>
          <cell r="D36" t="str">
            <v>Birchwood School District</v>
          </cell>
          <cell r="E36">
            <v>0</v>
          </cell>
          <cell r="G36">
            <v>1786.01</v>
          </cell>
          <cell r="I36">
            <v>973.75</v>
          </cell>
          <cell r="J36">
            <v>1904.94</v>
          </cell>
        </row>
        <row r="37">
          <cell r="C37">
            <v>2240</v>
          </cell>
          <cell r="D37" t="str">
            <v>Black Hawk School District </v>
          </cell>
          <cell r="E37">
            <v>0</v>
          </cell>
          <cell r="G37">
            <v>1879.46</v>
          </cell>
          <cell r="I37">
            <v>1141.06</v>
          </cell>
          <cell r="J37">
            <v>1225.55</v>
          </cell>
        </row>
        <row r="38">
          <cell r="C38">
            <v>476</v>
          </cell>
          <cell r="D38" t="str">
            <v>Black River Falls Schools</v>
          </cell>
          <cell r="E38">
            <v>0</v>
          </cell>
          <cell r="G38">
            <v>10547.97</v>
          </cell>
          <cell r="I38">
            <v>3467.76</v>
          </cell>
          <cell r="J38">
            <v>10343.32</v>
          </cell>
          <cell r="K38">
            <v>6893.25</v>
          </cell>
        </row>
        <row r="39">
          <cell r="C39">
            <v>485</v>
          </cell>
          <cell r="D39" t="str">
            <v>School District Of Blair-Taylor</v>
          </cell>
          <cell r="E39">
            <v>0</v>
          </cell>
          <cell r="G39">
            <v>3756.46</v>
          </cell>
          <cell r="I39">
            <v>1500.7</v>
          </cell>
          <cell r="J39">
            <v>2620.98</v>
          </cell>
        </row>
        <row r="40">
          <cell r="C40">
            <v>497</v>
          </cell>
          <cell r="D40" t="str">
            <v>School District Of Bloomer</v>
          </cell>
          <cell r="E40">
            <v>0</v>
          </cell>
          <cell r="G40">
            <v>5400.57</v>
          </cell>
          <cell r="I40">
            <v>2334.12</v>
          </cell>
          <cell r="J40">
            <v>2768.21</v>
          </cell>
        </row>
        <row r="41">
          <cell r="C41">
            <v>602</v>
          </cell>
          <cell r="D41" t="str">
            <v>School District Of Bonduel</v>
          </cell>
          <cell r="E41">
            <v>0</v>
          </cell>
          <cell r="G41">
            <v>4384.8</v>
          </cell>
          <cell r="I41">
            <v>1842.72</v>
          </cell>
          <cell r="J41">
            <v>1679.07</v>
          </cell>
        </row>
        <row r="42">
          <cell r="C42">
            <v>609</v>
          </cell>
          <cell r="D42" t="str">
            <v>Boscobel Area Schools</v>
          </cell>
          <cell r="E42">
            <v>0</v>
          </cell>
          <cell r="G42">
            <v>3434.42</v>
          </cell>
          <cell r="I42">
            <v>3086.95</v>
          </cell>
          <cell r="J42">
            <v>2422.17</v>
          </cell>
        </row>
        <row r="43">
          <cell r="C43">
            <v>623</v>
          </cell>
          <cell r="D43" t="str">
            <v>Bowler School District</v>
          </cell>
          <cell r="E43">
            <v>0</v>
          </cell>
          <cell r="G43">
            <v>2104.11</v>
          </cell>
          <cell r="I43">
            <v>1111.86</v>
          </cell>
          <cell r="J43">
            <v>2311.68</v>
          </cell>
        </row>
        <row r="44">
          <cell r="C44">
            <v>637</v>
          </cell>
          <cell r="D44" t="str">
            <v>Boyceville Community School District</v>
          </cell>
          <cell r="E44">
            <v>0</v>
          </cell>
          <cell r="G44">
            <v>3935.39</v>
          </cell>
          <cell r="I44">
            <v>2046.11</v>
          </cell>
          <cell r="J44">
            <v>3440.14</v>
          </cell>
        </row>
        <row r="45">
          <cell r="C45">
            <v>657</v>
          </cell>
          <cell r="D45" t="str">
            <v>Brighton #1 School District</v>
          </cell>
          <cell r="E45">
            <v>0</v>
          </cell>
          <cell r="G45">
            <v>1237.61</v>
          </cell>
        </row>
        <row r="46">
          <cell r="C46">
            <v>658</v>
          </cell>
          <cell r="D46" t="str">
            <v>Joint School District No. 2   Brillion Public School District</v>
          </cell>
          <cell r="E46">
            <v>0</v>
          </cell>
          <cell r="G46">
            <v>4877.91</v>
          </cell>
          <cell r="I46">
            <v>263.19</v>
          </cell>
          <cell r="J46">
            <v>5146.63</v>
          </cell>
        </row>
        <row r="47">
          <cell r="C47">
            <v>665</v>
          </cell>
          <cell r="D47" t="str">
            <v>Bristol School District # 1</v>
          </cell>
          <cell r="E47">
            <v>0</v>
          </cell>
          <cell r="G47">
            <v>3061.06</v>
          </cell>
          <cell r="J47">
            <v>256.49</v>
          </cell>
        </row>
        <row r="48">
          <cell r="C48">
            <v>700</v>
          </cell>
          <cell r="D48" t="str">
            <v>Brodhead School District</v>
          </cell>
          <cell r="E48">
            <v>0</v>
          </cell>
          <cell r="G48">
            <v>4376.35</v>
          </cell>
        </row>
        <row r="49">
          <cell r="C49">
            <v>721</v>
          </cell>
          <cell r="D49" t="str">
            <v>Brown Deer School District</v>
          </cell>
          <cell r="E49">
            <v>0</v>
          </cell>
          <cell r="G49">
            <v>6616.22</v>
          </cell>
        </row>
        <row r="50">
          <cell r="C50">
            <v>735</v>
          </cell>
          <cell r="D50" t="str">
            <v>Bruce School District</v>
          </cell>
          <cell r="E50">
            <v>0</v>
          </cell>
          <cell r="G50">
            <v>2537.86</v>
          </cell>
          <cell r="I50">
            <v>1615.97</v>
          </cell>
          <cell r="J50">
            <v>4417.11</v>
          </cell>
        </row>
        <row r="51">
          <cell r="C51">
            <v>777</v>
          </cell>
          <cell r="D51" t="str">
            <v>Burlington School District</v>
          </cell>
          <cell r="E51">
            <v>4623.900209477889</v>
          </cell>
          <cell r="G51">
            <v>11929.83</v>
          </cell>
          <cell r="J51">
            <v>8467.23</v>
          </cell>
        </row>
        <row r="52">
          <cell r="C52">
            <v>840</v>
          </cell>
          <cell r="D52" t="str">
            <v>School District Of Butternut</v>
          </cell>
          <cell r="E52">
            <v>0</v>
          </cell>
          <cell r="G52">
            <v>1212.46</v>
          </cell>
          <cell r="I52">
            <v>478.14</v>
          </cell>
          <cell r="J52">
            <v>969.51</v>
          </cell>
        </row>
        <row r="53">
          <cell r="C53">
            <v>870</v>
          </cell>
          <cell r="D53" t="str">
            <v>School District Of Cadott Community</v>
          </cell>
          <cell r="E53">
            <v>0</v>
          </cell>
          <cell r="G53">
            <v>5166.63</v>
          </cell>
          <cell r="I53">
            <v>1518.48</v>
          </cell>
          <cell r="J53">
            <v>3327.25</v>
          </cell>
        </row>
        <row r="54">
          <cell r="C54">
            <v>882</v>
          </cell>
          <cell r="D54" t="str">
            <v>Cambria-Friesland School District</v>
          </cell>
          <cell r="E54">
            <v>0</v>
          </cell>
          <cell r="G54">
            <v>2260.12</v>
          </cell>
          <cell r="I54">
            <v>1162.74</v>
          </cell>
          <cell r="J54">
            <v>948.39</v>
          </cell>
        </row>
        <row r="55">
          <cell r="C55">
            <v>896</v>
          </cell>
          <cell r="D55" t="str">
            <v>Cambridge School District</v>
          </cell>
          <cell r="E55">
            <v>0</v>
          </cell>
          <cell r="G55">
            <v>3878.32</v>
          </cell>
          <cell r="I55">
            <v>1253.34</v>
          </cell>
          <cell r="J55">
            <v>427.87</v>
          </cell>
        </row>
        <row r="56">
          <cell r="C56">
            <v>903</v>
          </cell>
          <cell r="D56" t="str">
            <v>Cameron School District</v>
          </cell>
          <cell r="E56">
            <v>0</v>
          </cell>
          <cell r="G56">
            <v>4999.47</v>
          </cell>
          <cell r="I56">
            <v>3018.33</v>
          </cell>
          <cell r="J56">
            <v>1905.12</v>
          </cell>
        </row>
        <row r="57">
          <cell r="C57">
            <v>910</v>
          </cell>
          <cell r="D57" t="str">
            <v>Campbellsport School District</v>
          </cell>
          <cell r="E57">
            <v>0</v>
          </cell>
          <cell r="G57">
            <v>6289.06</v>
          </cell>
          <cell r="J57">
            <v>503.48</v>
          </cell>
        </row>
        <row r="58">
          <cell r="C58">
            <v>980</v>
          </cell>
          <cell r="D58" t="str">
            <v>Cashton School District</v>
          </cell>
          <cell r="E58">
            <v>0</v>
          </cell>
          <cell r="G58">
            <v>3520.56</v>
          </cell>
          <cell r="I58">
            <v>1279.96</v>
          </cell>
          <cell r="J58">
            <v>2766.97</v>
          </cell>
        </row>
        <row r="59">
          <cell r="C59">
            <v>994</v>
          </cell>
          <cell r="D59" t="str">
            <v>Cassville School District</v>
          </cell>
          <cell r="E59">
            <v>0</v>
          </cell>
          <cell r="G59">
            <v>1353.3</v>
          </cell>
          <cell r="H59">
            <v>990</v>
          </cell>
          <cell r="I59">
            <v>600.26</v>
          </cell>
          <cell r="J59">
            <v>319.41</v>
          </cell>
        </row>
        <row r="60">
          <cell r="C60">
            <v>1029</v>
          </cell>
          <cell r="D60" t="str">
            <v>Cedar Grove-Belgium School District</v>
          </cell>
          <cell r="E60">
            <v>0</v>
          </cell>
          <cell r="G60">
            <v>4353.97</v>
          </cell>
        </row>
        <row r="61">
          <cell r="C61">
            <v>1015</v>
          </cell>
          <cell r="D61" t="str">
            <v>Cedarburg School District</v>
          </cell>
          <cell r="E61">
            <v>0</v>
          </cell>
          <cell r="G61">
            <v>6659.39</v>
          </cell>
        </row>
        <row r="62">
          <cell r="C62">
            <v>5054</v>
          </cell>
          <cell r="D62" t="str">
            <v>Westosha Central High School District</v>
          </cell>
          <cell r="E62">
            <v>0</v>
          </cell>
          <cell r="J62">
            <v>352.61</v>
          </cell>
        </row>
        <row r="63">
          <cell r="C63">
            <v>1071</v>
          </cell>
          <cell r="D63" t="str">
            <v>Chequamegon School District</v>
          </cell>
          <cell r="E63">
            <v>0</v>
          </cell>
          <cell r="G63">
            <v>4404.65</v>
          </cell>
          <cell r="I63">
            <v>1061.97</v>
          </cell>
          <cell r="J63">
            <v>3335.86</v>
          </cell>
        </row>
        <row r="64">
          <cell r="C64">
            <v>1080</v>
          </cell>
          <cell r="D64" t="str">
            <v>Chetek-Weyeraeuser School District</v>
          </cell>
          <cell r="E64">
            <v>0</v>
          </cell>
          <cell r="G64">
            <v>4379.1</v>
          </cell>
          <cell r="I64">
            <v>2517.82</v>
          </cell>
          <cell r="J64">
            <v>4070.8</v>
          </cell>
        </row>
        <row r="65">
          <cell r="C65">
            <v>1085</v>
          </cell>
          <cell r="D65" t="str">
            <v>Chilton School District</v>
          </cell>
          <cell r="E65">
            <v>0</v>
          </cell>
          <cell r="G65">
            <v>5945.44</v>
          </cell>
          <cell r="J65">
            <v>3110.7</v>
          </cell>
        </row>
        <row r="66">
          <cell r="C66">
            <v>1092</v>
          </cell>
          <cell r="D66" t="str">
            <v>Chippewa Falls Area Unified School District</v>
          </cell>
          <cell r="E66">
            <v>0</v>
          </cell>
          <cell r="G66">
            <v>27283.27</v>
          </cell>
          <cell r="J66">
            <v>26346.96</v>
          </cell>
        </row>
        <row r="67">
          <cell r="C67">
            <v>1120</v>
          </cell>
          <cell r="D67" t="str">
            <v>Clayton School District</v>
          </cell>
          <cell r="E67">
            <v>0</v>
          </cell>
          <cell r="G67">
            <v>2765.32</v>
          </cell>
          <cell r="I67">
            <v>737.09</v>
          </cell>
          <cell r="J67">
            <v>2397.15</v>
          </cell>
        </row>
        <row r="68">
          <cell r="C68">
            <v>1127</v>
          </cell>
          <cell r="D68" t="str">
            <v>Clear Lake School District</v>
          </cell>
          <cell r="E68">
            <v>0</v>
          </cell>
          <cell r="G68">
            <v>3871.24</v>
          </cell>
          <cell r="I68">
            <v>1205.01</v>
          </cell>
          <cell r="J68">
            <v>2572.87</v>
          </cell>
        </row>
        <row r="69">
          <cell r="C69">
            <v>1134</v>
          </cell>
          <cell r="D69" t="str">
            <v>Clinton Community School District</v>
          </cell>
          <cell r="E69">
            <v>0</v>
          </cell>
          <cell r="G69">
            <v>6136.91</v>
          </cell>
          <cell r="I69">
            <v>2026.35</v>
          </cell>
        </row>
        <row r="70">
          <cell r="C70">
            <v>1141</v>
          </cell>
          <cell r="D70" t="str">
            <v>Clintonville School District</v>
          </cell>
          <cell r="E70">
            <v>0</v>
          </cell>
          <cell r="G70">
            <v>6839.81</v>
          </cell>
          <cell r="I70">
            <v>3903.93</v>
          </cell>
          <cell r="J70">
            <v>3479.01</v>
          </cell>
          <cell r="K70">
            <v>1000</v>
          </cell>
        </row>
        <row r="71">
          <cell r="C71">
            <v>1155</v>
          </cell>
          <cell r="D71" t="str">
            <v>Cochrane-Fountain City School District</v>
          </cell>
          <cell r="E71">
            <v>0</v>
          </cell>
          <cell r="G71">
            <v>4232.48</v>
          </cell>
          <cell r="J71">
            <v>3818.57</v>
          </cell>
        </row>
        <row r="72">
          <cell r="C72">
            <v>1162</v>
          </cell>
          <cell r="D72" t="str">
            <v>Colby School District</v>
          </cell>
          <cell r="E72">
            <v>0</v>
          </cell>
          <cell r="G72">
            <v>6031.14</v>
          </cell>
          <cell r="J72">
            <v>3457.98</v>
          </cell>
        </row>
        <row r="73">
          <cell r="C73">
            <v>1169</v>
          </cell>
          <cell r="D73" t="str">
            <v>Coleman School District</v>
          </cell>
          <cell r="E73">
            <v>0</v>
          </cell>
          <cell r="G73">
            <v>3563.91</v>
          </cell>
          <cell r="I73">
            <v>1422.26</v>
          </cell>
          <cell r="J73">
            <v>2041.7</v>
          </cell>
        </row>
        <row r="74">
          <cell r="C74">
            <v>1176</v>
          </cell>
          <cell r="D74" t="str">
            <v>Colfax School District</v>
          </cell>
          <cell r="E74">
            <v>0</v>
          </cell>
          <cell r="G74">
            <v>4689.38</v>
          </cell>
          <cell r="I74">
            <v>1797.12</v>
          </cell>
        </row>
        <row r="75">
          <cell r="C75">
            <v>1183</v>
          </cell>
          <cell r="D75" t="str">
            <v>Columbus School District</v>
          </cell>
          <cell r="E75">
            <v>0</v>
          </cell>
          <cell r="G75">
            <v>5475.29</v>
          </cell>
          <cell r="I75">
            <v>2040.28</v>
          </cell>
          <cell r="J75">
            <v>2095.31</v>
          </cell>
        </row>
        <row r="76">
          <cell r="C76">
            <v>1204</v>
          </cell>
          <cell r="D76" t="str">
            <v>Cornell School District</v>
          </cell>
          <cell r="E76">
            <v>0</v>
          </cell>
          <cell r="G76">
            <v>2636.98</v>
          </cell>
          <cell r="I76">
            <v>1087.31</v>
          </cell>
          <cell r="J76">
            <v>3884.34</v>
          </cell>
        </row>
        <row r="77">
          <cell r="C77">
            <v>1218</v>
          </cell>
          <cell r="D77" t="str">
            <v>Crandon School District</v>
          </cell>
          <cell r="E77">
            <v>0</v>
          </cell>
          <cell r="G77">
            <v>5612.04</v>
          </cell>
          <cell r="J77">
            <v>3825.85</v>
          </cell>
        </row>
        <row r="78">
          <cell r="C78">
            <v>1232</v>
          </cell>
          <cell r="D78" t="str">
            <v>Crivitz School District</v>
          </cell>
          <cell r="E78">
            <v>0</v>
          </cell>
          <cell r="G78">
            <v>3669.07</v>
          </cell>
          <cell r="I78">
            <v>472.84</v>
          </cell>
          <cell r="J78">
            <v>1559.7</v>
          </cell>
        </row>
        <row r="79">
          <cell r="C79">
            <v>1246</v>
          </cell>
          <cell r="D79" t="str">
            <v>School District Of Cuba City</v>
          </cell>
          <cell r="E79">
            <v>0</v>
          </cell>
          <cell r="G79">
            <v>3861.84</v>
          </cell>
          <cell r="J79">
            <v>3156.67</v>
          </cell>
        </row>
        <row r="80">
          <cell r="C80">
            <v>1253</v>
          </cell>
          <cell r="D80" t="str">
            <v>Cudahy School District</v>
          </cell>
          <cell r="E80">
            <v>0</v>
          </cell>
          <cell r="G80">
            <v>12446.08</v>
          </cell>
          <cell r="I80">
            <v>5346.49</v>
          </cell>
          <cell r="J80">
            <v>4873.9</v>
          </cell>
        </row>
        <row r="81">
          <cell r="C81">
            <v>1260</v>
          </cell>
          <cell r="D81" t="str">
            <v>Cumberland School District</v>
          </cell>
          <cell r="E81">
            <v>0</v>
          </cell>
          <cell r="G81">
            <v>5199.93</v>
          </cell>
          <cell r="I81">
            <v>1452.03</v>
          </cell>
          <cell r="J81">
            <v>2582.81</v>
          </cell>
        </row>
        <row r="82">
          <cell r="C82">
            <v>4970</v>
          </cell>
          <cell r="D82" t="str">
            <v>D.C. Everest School District</v>
          </cell>
          <cell r="E82">
            <v>79414.289180199</v>
          </cell>
          <cell r="G82">
            <v>29168.32</v>
          </cell>
          <cell r="I82">
            <v>13132.41</v>
          </cell>
          <cell r="J82">
            <v>9519.36</v>
          </cell>
          <cell r="K82">
            <v>16772.64</v>
          </cell>
        </row>
        <row r="83">
          <cell r="C83">
            <v>1295</v>
          </cell>
          <cell r="D83" t="str">
            <v>Darlington Community School District</v>
          </cell>
          <cell r="E83">
            <v>9977.867144996235</v>
          </cell>
          <cell r="G83">
            <v>4590.04</v>
          </cell>
          <cell r="I83">
            <v>1569.47</v>
          </cell>
        </row>
        <row r="84">
          <cell r="C84">
            <v>1309</v>
          </cell>
          <cell r="D84" t="str">
            <v>Deerfield Community School District</v>
          </cell>
          <cell r="E84">
            <v>0</v>
          </cell>
          <cell r="G84">
            <v>3753.32</v>
          </cell>
          <cell r="I84">
            <v>1103.35</v>
          </cell>
        </row>
        <row r="85">
          <cell r="C85">
            <v>1316</v>
          </cell>
          <cell r="D85" t="str">
            <v>Deforest Area School District</v>
          </cell>
          <cell r="E85">
            <v>0</v>
          </cell>
          <cell r="G85">
            <v>16640.62</v>
          </cell>
          <cell r="I85">
            <v>3079.01</v>
          </cell>
          <cell r="J85">
            <v>3304.26</v>
          </cell>
        </row>
        <row r="86">
          <cell r="C86">
            <v>1380</v>
          </cell>
          <cell r="D86" t="str">
            <v>Delavan-Darien School District</v>
          </cell>
          <cell r="E86">
            <v>137996.11478670524</v>
          </cell>
          <cell r="G86">
            <v>13909.71</v>
          </cell>
          <cell r="I86">
            <v>10373.77</v>
          </cell>
          <cell r="J86">
            <v>8077.44</v>
          </cell>
        </row>
        <row r="87">
          <cell r="C87">
            <v>1407</v>
          </cell>
          <cell r="D87" t="str">
            <v>Denmark School Distrct</v>
          </cell>
          <cell r="E87">
            <v>0</v>
          </cell>
          <cell r="G87">
            <v>6241.56</v>
          </cell>
          <cell r="I87">
            <v>1768.36</v>
          </cell>
          <cell r="J87">
            <v>1883.82</v>
          </cell>
        </row>
        <row r="88">
          <cell r="C88">
            <v>1414</v>
          </cell>
          <cell r="D88" t="str">
            <v>Depere Unified Schools</v>
          </cell>
          <cell r="E88">
            <v>0</v>
          </cell>
          <cell r="G88">
            <v>20132.39</v>
          </cell>
        </row>
        <row r="89">
          <cell r="C89">
            <v>1421</v>
          </cell>
          <cell r="D89" t="str">
            <v>Desoto Area School District</v>
          </cell>
          <cell r="E89">
            <v>0</v>
          </cell>
          <cell r="G89">
            <v>3238.62</v>
          </cell>
          <cell r="H89">
            <v>1813</v>
          </cell>
          <cell r="J89">
            <v>3417.87</v>
          </cell>
        </row>
        <row r="90">
          <cell r="C90">
            <v>2744</v>
          </cell>
          <cell r="D90" t="str">
            <v>Dodgeland School District</v>
          </cell>
          <cell r="E90">
            <v>0</v>
          </cell>
          <cell r="G90">
            <v>3877.6</v>
          </cell>
          <cell r="I90">
            <v>2338.78</v>
          </cell>
          <cell r="J90">
            <v>1807.05</v>
          </cell>
        </row>
        <row r="91">
          <cell r="C91">
            <v>1428</v>
          </cell>
          <cell r="D91" t="str">
            <v>Dodgeville Sch District</v>
          </cell>
          <cell r="E91">
            <v>0</v>
          </cell>
          <cell r="G91">
            <v>6309.41</v>
          </cell>
          <cell r="I91">
            <v>2850.54</v>
          </cell>
          <cell r="J91">
            <v>2683.37</v>
          </cell>
        </row>
        <row r="92">
          <cell r="C92">
            <v>1449</v>
          </cell>
          <cell r="D92" t="str">
            <v>Dover #1 </v>
          </cell>
          <cell r="E92">
            <v>0</v>
          </cell>
        </row>
        <row r="93">
          <cell r="C93">
            <v>1491</v>
          </cell>
          <cell r="D93" t="str">
            <v>Drummond Area School District</v>
          </cell>
          <cell r="E93">
            <v>0</v>
          </cell>
          <cell r="G93">
            <v>2340.45</v>
          </cell>
          <cell r="J93">
            <v>2966.92</v>
          </cell>
        </row>
        <row r="94">
          <cell r="C94">
            <v>1499</v>
          </cell>
          <cell r="D94" t="str">
            <v>School District Of Durand</v>
          </cell>
          <cell r="E94">
            <v>0</v>
          </cell>
          <cell r="G94">
            <v>4977.02</v>
          </cell>
          <cell r="I94">
            <v>2151.02</v>
          </cell>
          <cell r="J94">
            <v>1358.59</v>
          </cell>
        </row>
        <row r="95">
          <cell r="C95">
            <v>1540</v>
          </cell>
          <cell r="D95" t="str">
            <v>East Troy Community School</v>
          </cell>
          <cell r="E95">
            <v>0</v>
          </cell>
          <cell r="G95">
            <v>7256.02</v>
          </cell>
          <cell r="J95">
            <v>3684.29</v>
          </cell>
        </row>
        <row r="96">
          <cell r="C96">
            <v>1554</v>
          </cell>
          <cell r="D96" t="str">
            <v>Eau Claire Area School District</v>
          </cell>
          <cell r="E96">
            <v>141530.13802307867</v>
          </cell>
          <cell r="G96">
            <v>45058</v>
          </cell>
          <cell r="J96">
            <v>22586.34</v>
          </cell>
          <cell r="K96">
            <v>21556.559999999998</v>
          </cell>
        </row>
        <row r="97">
          <cell r="C97">
            <v>1561</v>
          </cell>
          <cell r="D97" t="str">
            <v>Edgar School District</v>
          </cell>
          <cell r="E97">
            <v>0</v>
          </cell>
          <cell r="G97">
            <v>3371.74</v>
          </cell>
          <cell r="I97">
            <v>1097.92</v>
          </cell>
          <cell r="J97">
            <v>1771.46</v>
          </cell>
          <cell r="K97">
            <v>630.71</v>
          </cell>
        </row>
        <row r="98">
          <cell r="C98">
            <v>1568</v>
          </cell>
          <cell r="D98" t="str">
            <v>School District Of Edgerton</v>
          </cell>
          <cell r="E98">
            <v>5366.5579784988795</v>
          </cell>
          <cell r="G98">
            <v>6005.16</v>
          </cell>
          <cell r="I98">
            <v>3326.22</v>
          </cell>
        </row>
        <row r="99">
          <cell r="C99">
            <v>1582</v>
          </cell>
          <cell r="D99" t="str">
            <v>Elcho School District</v>
          </cell>
          <cell r="E99">
            <v>0</v>
          </cell>
          <cell r="G99">
            <v>2219.43</v>
          </cell>
          <cell r="I99">
            <v>795.72</v>
          </cell>
          <cell r="J99">
            <v>3828.69</v>
          </cell>
          <cell r="K99">
            <v>6003.49</v>
          </cell>
        </row>
        <row r="100">
          <cell r="C100">
            <v>1600</v>
          </cell>
          <cell r="D100" t="str">
            <v>Eleva Strum School District</v>
          </cell>
          <cell r="E100">
            <v>0</v>
          </cell>
          <cell r="G100">
            <v>3411.01</v>
          </cell>
          <cell r="I100">
            <v>1141.91</v>
          </cell>
          <cell r="J100">
            <v>2410.1</v>
          </cell>
        </row>
        <row r="101">
          <cell r="C101">
            <v>1645</v>
          </cell>
          <cell r="D101" t="str">
            <v>Elk Mound Area School District</v>
          </cell>
          <cell r="E101">
            <v>6339.230623756219</v>
          </cell>
          <cell r="G101">
            <v>5301.59</v>
          </cell>
          <cell r="I101">
            <v>1339.81</v>
          </cell>
          <cell r="J101">
            <v>4357.47</v>
          </cell>
        </row>
        <row r="102">
          <cell r="C102">
            <v>1631</v>
          </cell>
          <cell r="D102" t="str">
            <v>Jt School Dist No 1 Elkhart Lake</v>
          </cell>
          <cell r="E102">
            <v>0</v>
          </cell>
        </row>
        <row r="103">
          <cell r="C103">
            <v>1638</v>
          </cell>
          <cell r="D103" t="str">
            <v>Elkhorn Area School District</v>
          </cell>
          <cell r="E103">
            <v>25462.321909114755</v>
          </cell>
          <cell r="G103">
            <v>14841.89</v>
          </cell>
          <cell r="I103">
            <v>1310.67</v>
          </cell>
          <cell r="J103">
            <v>8955</v>
          </cell>
        </row>
        <row r="104">
          <cell r="C104">
            <v>1659</v>
          </cell>
          <cell r="D104" t="str">
            <v>Ellsworth Community School District</v>
          </cell>
          <cell r="E104">
            <v>0</v>
          </cell>
          <cell r="G104">
            <v>8204.41</v>
          </cell>
          <cell r="J104">
            <v>2860.07</v>
          </cell>
          <cell r="K104">
            <v>13000</v>
          </cell>
        </row>
        <row r="105">
          <cell r="C105">
            <v>714</v>
          </cell>
          <cell r="D105" t="str">
            <v>Elmbrook School District</v>
          </cell>
          <cell r="E105">
            <v>0</v>
          </cell>
          <cell r="G105">
            <v>25816.68</v>
          </cell>
          <cell r="J105">
            <v>2298.01</v>
          </cell>
        </row>
        <row r="106">
          <cell r="C106">
            <v>1666</v>
          </cell>
          <cell r="D106" t="str">
            <v>Elmwood School District</v>
          </cell>
          <cell r="E106">
            <v>0</v>
          </cell>
          <cell r="G106">
            <v>1918.34</v>
          </cell>
          <cell r="J106">
            <v>800.62</v>
          </cell>
        </row>
        <row r="107">
          <cell r="C107">
            <v>1687</v>
          </cell>
          <cell r="D107" t="str">
            <v>Erin #2 School District</v>
          </cell>
          <cell r="E107">
            <v>0</v>
          </cell>
          <cell r="G107">
            <v>1108.37</v>
          </cell>
        </row>
        <row r="108">
          <cell r="C108">
            <v>1694</v>
          </cell>
          <cell r="D108" t="str">
            <v>Evansville Community School District</v>
          </cell>
          <cell r="E108">
            <v>0</v>
          </cell>
          <cell r="G108">
            <v>6937.93</v>
          </cell>
          <cell r="I108">
            <v>2179.64</v>
          </cell>
          <cell r="J108">
            <v>1501.03</v>
          </cell>
        </row>
        <row r="109">
          <cell r="C109">
            <v>1729</v>
          </cell>
          <cell r="D109" t="str">
            <v>Fall Creek School District</v>
          </cell>
          <cell r="E109">
            <v>0</v>
          </cell>
          <cell r="G109">
            <v>3274.93</v>
          </cell>
          <cell r="I109">
            <v>853.06</v>
          </cell>
          <cell r="J109">
            <v>1124.38</v>
          </cell>
        </row>
        <row r="110">
          <cell r="C110">
            <v>1736</v>
          </cell>
          <cell r="D110" t="str">
            <v>Fall River School District</v>
          </cell>
          <cell r="E110">
            <v>0</v>
          </cell>
          <cell r="G110">
            <v>2449.44</v>
          </cell>
          <cell r="J110">
            <v>3654.92</v>
          </cell>
        </row>
        <row r="111">
          <cell r="C111">
            <v>1813</v>
          </cell>
          <cell r="D111" t="str">
            <v>Fennimore School District</v>
          </cell>
          <cell r="E111">
            <v>0</v>
          </cell>
          <cell r="G111">
            <v>4899.29</v>
          </cell>
          <cell r="I111">
            <v>2412.22</v>
          </cell>
          <cell r="J111">
            <v>3691.04</v>
          </cell>
        </row>
        <row r="112">
          <cell r="C112">
            <v>5757</v>
          </cell>
          <cell r="D112" t="str">
            <v>Flambeau School District</v>
          </cell>
          <cell r="E112">
            <v>0</v>
          </cell>
          <cell r="G112">
            <v>3760.69</v>
          </cell>
          <cell r="I112">
            <v>2207.32</v>
          </cell>
          <cell r="J112">
            <v>4842.22</v>
          </cell>
        </row>
        <row r="113">
          <cell r="C113">
            <v>1855</v>
          </cell>
          <cell r="D113" t="str">
            <v>Florence School District</v>
          </cell>
          <cell r="E113">
            <v>0</v>
          </cell>
          <cell r="G113">
            <v>1996.6</v>
          </cell>
          <cell r="J113">
            <v>1691.05</v>
          </cell>
        </row>
        <row r="114">
          <cell r="C114">
            <v>1862</v>
          </cell>
          <cell r="D114" t="str">
            <v>Fond Du Lac School District</v>
          </cell>
          <cell r="E114">
            <v>0</v>
          </cell>
          <cell r="G114">
            <v>34556.68</v>
          </cell>
          <cell r="J114">
            <v>21201.84</v>
          </cell>
          <cell r="K114">
            <v>12609.900000000001</v>
          </cell>
        </row>
        <row r="115">
          <cell r="C115">
            <v>1870</v>
          </cell>
          <cell r="D115" t="str">
            <v>Fontana J8 School District</v>
          </cell>
          <cell r="E115">
            <v>0</v>
          </cell>
          <cell r="G115">
            <v>995.41</v>
          </cell>
          <cell r="J115">
            <v>707.7</v>
          </cell>
        </row>
        <row r="116">
          <cell r="C116">
            <v>1883</v>
          </cell>
          <cell r="D116" t="str">
            <v>Fort Atkinson Sch District</v>
          </cell>
          <cell r="E116">
            <v>0</v>
          </cell>
          <cell r="G116">
            <v>14334.12</v>
          </cell>
          <cell r="I116">
            <v>7377.52</v>
          </cell>
          <cell r="J116">
            <v>4547.75</v>
          </cell>
        </row>
        <row r="117">
          <cell r="C117">
            <v>1890</v>
          </cell>
          <cell r="D117" t="str">
            <v>Fox Point Joint #2 School District</v>
          </cell>
          <cell r="E117">
            <v>0</v>
          </cell>
          <cell r="G117">
            <v>2810.49</v>
          </cell>
        </row>
        <row r="118">
          <cell r="C118">
            <v>1900</v>
          </cell>
          <cell r="D118" t="str">
            <v>Franklin Public School District</v>
          </cell>
          <cell r="E118">
            <v>0</v>
          </cell>
          <cell r="G118">
            <v>16593.47</v>
          </cell>
        </row>
        <row r="119">
          <cell r="C119">
            <v>1939</v>
          </cell>
          <cell r="D119" t="str">
            <v>Frederic School District</v>
          </cell>
          <cell r="E119">
            <v>0</v>
          </cell>
          <cell r="G119">
            <v>2769.74</v>
          </cell>
          <cell r="J119">
            <v>2971.89</v>
          </cell>
        </row>
        <row r="120">
          <cell r="C120">
            <v>1953</v>
          </cell>
          <cell r="D120" t="str">
            <v>Freedom Area School District</v>
          </cell>
          <cell r="E120">
            <v>0</v>
          </cell>
          <cell r="G120">
            <v>6560.14</v>
          </cell>
          <cell r="I120">
            <v>1860.6</v>
          </cell>
          <cell r="J120">
            <v>492.12</v>
          </cell>
        </row>
        <row r="121">
          <cell r="C121">
            <v>4843</v>
          </cell>
          <cell r="D121" t="str">
            <v>Friess Lake School District</v>
          </cell>
          <cell r="E121">
            <v>0</v>
          </cell>
          <cell r="G121">
            <v>692.37</v>
          </cell>
        </row>
        <row r="122">
          <cell r="C122">
            <v>2009</v>
          </cell>
          <cell r="D122" t="str">
            <v>Galesville-Ettrick Tremp School District</v>
          </cell>
          <cell r="E122">
            <v>0</v>
          </cell>
          <cell r="G122">
            <v>6765.35</v>
          </cell>
          <cell r="I122">
            <v>2592.82</v>
          </cell>
          <cell r="J122">
            <v>4937.45</v>
          </cell>
        </row>
        <row r="123">
          <cell r="C123">
            <v>2044</v>
          </cell>
          <cell r="D123" t="str">
            <v>Geneva Joint #4 School District</v>
          </cell>
          <cell r="E123">
            <v>0</v>
          </cell>
        </row>
        <row r="124">
          <cell r="C124">
            <v>2051</v>
          </cell>
          <cell r="D124" t="str">
            <v>Genoa City Brookwood School Jt School Dist 2</v>
          </cell>
          <cell r="E124">
            <v>0</v>
          </cell>
        </row>
        <row r="125">
          <cell r="C125">
            <v>2058</v>
          </cell>
          <cell r="D125" t="str">
            <v>Germantown School District</v>
          </cell>
          <cell r="E125">
            <v>0</v>
          </cell>
          <cell r="G125">
            <v>14473.68</v>
          </cell>
          <cell r="J125">
            <v>1971.86</v>
          </cell>
          <cell r="K125">
            <v>1000</v>
          </cell>
          <cell r="M125">
            <v>13180</v>
          </cell>
        </row>
        <row r="126">
          <cell r="C126">
            <v>2114</v>
          </cell>
          <cell r="D126" t="str">
            <v>Gibraltar School District</v>
          </cell>
          <cell r="E126">
            <v>0</v>
          </cell>
          <cell r="G126">
            <v>2266.89</v>
          </cell>
        </row>
        <row r="127">
          <cell r="C127">
            <v>2128</v>
          </cell>
          <cell r="D127" t="str">
            <v>Gillett School District</v>
          </cell>
          <cell r="E127">
            <v>0</v>
          </cell>
          <cell r="G127">
            <v>2857.61</v>
          </cell>
          <cell r="J127">
            <v>1699.21</v>
          </cell>
        </row>
        <row r="128">
          <cell r="C128">
            <v>2135</v>
          </cell>
          <cell r="D128" t="str">
            <v>School District Of Gilman</v>
          </cell>
          <cell r="E128">
            <v>0</v>
          </cell>
          <cell r="G128">
            <v>2504.97</v>
          </cell>
          <cell r="I128">
            <v>437.49</v>
          </cell>
          <cell r="J128">
            <v>2931.69</v>
          </cell>
        </row>
        <row r="129">
          <cell r="C129">
            <v>2142</v>
          </cell>
          <cell r="D129" t="str">
            <v>Gilmanton School District</v>
          </cell>
          <cell r="E129">
            <v>0</v>
          </cell>
          <cell r="G129">
            <v>1100.04</v>
          </cell>
          <cell r="I129">
            <v>113.52</v>
          </cell>
          <cell r="J129">
            <v>486.44</v>
          </cell>
        </row>
        <row r="130">
          <cell r="C130">
            <v>2184</v>
          </cell>
          <cell r="D130" t="str">
            <v>Glendale River Hills School District</v>
          </cell>
          <cell r="E130">
            <v>0</v>
          </cell>
          <cell r="G130">
            <v>4451.04</v>
          </cell>
        </row>
        <row r="131">
          <cell r="C131">
            <v>2198</v>
          </cell>
          <cell r="D131" t="str">
            <v>School District Of Glenwood City</v>
          </cell>
          <cell r="E131">
            <v>0</v>
          </cell>
          <cell r="G131">
            <v>3117.21</v>
          </cell>
          <cell r="I131">
            <v>718.38</v>
          </cell>
          <cell r="J131">
            <v>2280.8</v>
          </cell>
        </row>
        <row r="132">
          <cell r="C132">
            <v>2212</v>
          </cell>
          <cell r="D132" t="str">
            <v>Goodman-Armstrong Creek School</v>
          </cell>
          <cell r="E132">
            <v>0</v>
          </cell>
          <cell r="G132">
            <v>667.21</v>
          </cell>
          <cell r="J132">
            <v>755</v>
          </cell>
        </row>
        <row r="133">
          <cell r="C133">
            <v>2217</v>
          </cell>
          <cell r="D133" t="str">
            <v>School District Of Grafton</v>
          </cell>
          <cell r="E133">
            <v>0</v>
          </cell>
          <cell r="G133">
            <v>7246.39</v>
          </cell>
        </row>
        <row r="134">
          <cell r="C134">
            <v>2226</v>
          </cell>
          <cell r="D134" t="str">
            <v>Granton Area School District</v>
          </cell>
          <cell r="E134">
            <v>0</v>
          </cell>
          <cell r="G134">
            <v>1554.45</v>
          </cell>
          <cell r="I134">
            <v>1494.91</v>
          </cell>
          <cell r="J134">
            <v>1645.34</v>
          </cell>
        </row>
        <row r="135">
          <cell r="C135">
            <v>2233</v>
          </cell>
          <cell r="D135" t="str">
            <v>Grantsburg School District</v>
          </cell>
          <cell r="E135">
            <v>0</v>
          </cell>
          <cell r="G135">
            <v>4553.2</v>
          </cell>
          <cell r="I135">
            <v>1346.16</v>
          </cell>
          <cell r="J135">
            <v>6990.16</v>
          </cell>
        </row>
        <row r="136">
          <cell r="C136">
            <v>2289</v>
          </cell>
          <cell r="D136" t="str">
            <v>Green Bay Area Public Schools</v>
          </cell>
          <cell r="E136">
            <v>1198924.7127781368</v>
          </cell>
          <cell r="F136">
            <v>86526.93</v>
          </cell>
          <cell r="G136">
            <v>100363.68</v>
          </cell>
          <cell r="I136">
            <v>8438.35</v>
          </cell>
          <cell r="J136">
            <v>54877.9</v>
          </cell>
          <cell r="M136">
            <v>4375.16</v>
          </cell>
        </row>
        <row r="137">
          <cell r="C137">
            <v>2310</v>
          </cell>
          <cell r="D137" t="str">
            <v>Green Lake School District</v>
          </cell>
          <cell r="E137">
            <v>0</v>
          </cell>
          <cell r="G137">
            <v>1016</v>
          </cell>
          <cell r="I137">
            <v>553.61</v>
          </cell>
          <cell r="J137">
            <v>646.55</v>
          </cell>
        </row>
        <row r="138">
          <cell r="C138">
            <v>2296</v>
          </cell>
          <cell r="D138" t="str">
            <v>Greendale School District</v>
          </cell>
          <cell r="E138">
            <v>0</v>
          </cell>
          <cell r="G138">
            <v>8558.4</v>
          </cell>
          <cell r="J138">
            <v>2168.08</v>
          </cell>
        </row>
        <row r="139">
          <cell r="C139">
            <v>2303</v>
          </cell>
          <cell r="D139" t="str">
            <v>Greenfield School District</v>
          </cell>
          <cell r="E139">
            <v>0</v>
          </cell>
          <cell r="G139">
            <v>17384.09</v>
          </cell>
          <cell r="J139">
            <v>5453.62</v>
          </cell>
        </row>
        <row r="140">
          <cell r="C140">
            <v>2394</v>
          </cell>
          <cell r="D140" t="str">
            <v>Greenwood School District</v>
          </cell>
          <cell r="E140">
            <v>0</v>
          </cell>
          <cell r="G140">
            <v>2365.41</v>
          </cell>
          <cell r="I140">
            <v>1581.07</v>
          </cell>
          <cell r="J140">
            <v>1548.34</v>
          </cell>
        </row>
        <row r="141">
          <cell r="C141">
            <v>2415</v>
          </cell>
          <cell r="D141" t="str">
            <v>Gresham School District</v>
          </cell>
          <cell r="E141">
            <v>0</v>
          </cell>
          <cell r="G141">
            <v>1686.7</v>
          </cell>
          <cell r="J141">
            <v>1378.56</v>
          </cell>
        </row>
        <row r="142">
          <cell r="C142">
            <v>2420</v>
          </cell>
          <cell r="D142" t="str">
            <v>Hamilton School District</v>
          </cell>
          <cell r="E142">
            <v>0</v>
          </cell>
          <cell r="G142">
            <v>13368.97</v>
          </cell>
          <cell r="H142">
            <v>109.06</v>
          </cell>
          <cell r="K142">
            <v>750</v>
          </cell>
          <cell r="M142">
            <v>10014.52</v>
          </cell>
        </row>
        <row r="143">
          <cell r="C143">
            <v>2443</v>
          </cell>
          <cell r="D143" t="str">
            <v>Hartford Joint #1 School District</v>
          </cell>
          <cell r="E143">
            <v>0</v>
          </cell>
          <cell r="G143">
            <v>8350.41</v>
          </cell>
          <cell r="J143">
            <v>2105.42</v>
          </cell>
        </row>
        <row r="144">
          <cell r="C144">
            <v>2436</v>
          </cell>
          <cell r="D144" t="str">
            <v>Hartford Union High School District</v>
          </cell>
          <cell r="E144">
            <v>0</v>
          </cell>
          <cell r="G144">
            <v>6353.86</v>
          </cell>
          <cell r="J144">
            <v>955.66</v>
          </cell>
        </row>
        <row r="145">
          <cell r="C145">
            <v>2460</v>
          </cell>
          <cell r="D145" t="str">
            <v>Hartland Lakeside Schools</v>
          </cell>
          <cell r="E145">
            <v>0</v>
          </cell>
          <cell r="G145">
            <v>3723.5</v>
          </cell>
          <cell r="J145">
            <v>626.31</v>
          </cell>
        </row>
        <row r="146">
          <cell r="C146">
            <v>2478</v>
          </cell>
          <cell r="D146" t="str">
            <v>Hayward Community School District</v>
          </cell>
          <cell r="E146">
            <v>0</v>
          </cell>
          <cell r="G146">
            <v>9796.59</v>
          </cell>
          <cell r="J146">
            <v>9437</v>
          </cell>
        </row>
        <row r="147">
          <cell r="C147">
            <v>2523</v>
          </cell>
          <cell r="D147" t="str">
            <v>Herman #22 School District</v>
          </cell>
          <cell r="E147">
            <v>0</v>
          </cell>
          <cell r="G147">
            <v>372.01</v>
          </cell>
        </row>
        <row r="148">
          <cell r="C148">
            <v>2527</v>
          </cell>
          <cell r="D148" t="str">
            <v>Highland School District</v>
          </cell>
          <cell r="E148">
            <v>0</v>
          </cell>
          <cell r="G148">
            <v>1841.37</v>
          </cell>
          <cell r="I148">
            <v>578.71</v>
          </cell>
          <cell r="J148">
            <v>683.56</v>
          </cell>
        </row>
        <row r="149">
          <cell r="C149">
            <v>2534</v>
          </cell>
          <cell r="D149" t="str">
            <v>Hilbert School District</v>
          </cell>
          <cell r="E149">
            <v>0</v>
          </cell>
          <cell r="G149">
            <v>2463.59</v>
          </cell>
        </row>
        <row r="150">
          <cell r="C150">
            <v>2541</v>
          </cell>
          <cell r="D150" t="str">
            <v>Hillsboro School District</v>
          </cell>
          <cell r="E150">
            <v>0</v>
          </cell>
          <cell r="G150">
            <v>2744.36</v>
          </cell>
          <cell r="I150">
            <v>1633.43</v>
          </cell>
          <cell r="J150">
            <v>2670.94</v>
          </cell>
        </row>
        <row r="151">
          <cell r="C151">
            <v>2562</v>
          </cell>
          <cell r="D151" t="str">
            <v>Holmen Area School District</v>
          </cell>
          <cell r="E151">
            <v>70644.60831090958</v>
          </cell>
          <cell r="G151">
            <v>23042.26</v>
          </cell>
          <cell r="I151">
            <v>7496.43</v>
          </cell>
          <cell r="J151">
            <v>10925.61</v>
          </cell>
        </row>
        <row r="152">
          <cell r="C152">
            <v>2576</v>
          </cell>
          <cell r="D152" t="str">
            <v>School District Of Horicon</v>
          </cell>
          <cell r="E152">
            <v>0</v>
          </cell>
          <cell r="G152">
            <v>3136.11</v>
          </cell>
          <cell r="I152">
            <v>826.58</v>
          </cell>
          <cell r="J152">
            <v>1030.48</v>
          </cell>
          <cell r="K152">
            <v>9874.970000000001</v>
          </cell>
        </row>
        <row r="153">
          <cell r="C153">
            <v>2583</v>
          </cell>
          <cell r="D153" t="str">
            <v>Hortonville School District</v>
          </cell>
          <cell r="E153">
            <v>0</v>
          </cell>
          <cell r="G153">
            <v>14705.81</v>
          </cell>
          <cell r="I153">
            <v>1977.01</v>
          </cell>
          <cell r="J153">
            <v>2679.91</v>
          </cell>
        </row>
        <row r="154">
          <cell r="C154">
            <v>2605</v>
          </cell>
          <cell r="D154" t="str">
            <v>Howards Grove School District</v>
          </cell>
          <cell r="E154">
            <v>0</v>
          </cell>
          <cell r="G154">
            <v>2939.11</v>
          </cell>
        </row>
        <row r="155">
          <cell r="C155">
            <v>2604</v>
          </cell>
          <cell r="D155" t="str">
            <v>Howard-Suamico School District</v>
          </cell>
          <cell r="E155">
            <v>7540.1179105372385</v>
          </cell>
          <cell r="G155">
            <v>27666.16</v>
          </cell>
          <cell r="H155">
            <v>90.2</v>
          </cell>
          <cell r="J155">
            <v>7288.89</v>
          </cell>
        </row>
        <row r="156">
          <cell r="C156">
            <v>2611</v>
          </cell>
          <cell r="D156" t="str">
            <v>Hudson School District</v>
          </cell>
          <cell r="E156">
            <v>0</v>
          </cell>
          <cell r="G156">
            <v>25235.14</v>
          </cell>
          <cell r="I156">
            <v>3718.22</v>
          </cell>
          <cell r="J156">
            <v>645.84</v>
          </cell>
        </row>
        <row r="157">
          <cell r="C157">
            <v>2618</v>
          </cell>
          <cell r="D157" t="str">
            <v>Hurley School District</v>
          </cell>
          <cell r="E157">
            <v>0</v>
          </cell>
          <cell r="G157">
            <v>3469.75</v>
          </cell>
          <cell r="I157">
            <v>1591.14</v>
          </cell>
          <cell r="J157">
            <v>1918.61</v>
          </cell>
        </row>
        <row r="158">
          <cell r="C158">
            <v>2625</v>
          </cell>
          <cell r="D158" t="str">
            <v>Hustisford School District</v>
          </cell>
          <cell r="E158">
            <v>0</v>
          </cell>
          <cell r="G158">
            <v>1979.8</v>
          </cell>
          <cell r="I158">
            <v>787.24</v>
          </cell>
          <cell r="J158">
            <v>1090.65</v>
          </cell>
        </row>
        <row r="159">
          <cell r="C159">
            <v>2632</v>
          </cell>
          <cell r="D159" t="str">
            <v>Independence School District</v>
          </cell>
          <cell r="E159">
            <v>0</v>
          </cell>
          <cell r="G159">
            <v>1920.75</v>
          </cell>
          <cell r="I159">
            <v>881.31</v>
          </cell>
          <cell r="J159">
            <v>1299.04</v>
          </cell>
        </row>
        <row r="160">
          <cell r="C160">
            <v>2639</v>
          </cell>
          <cell r="D160" t="str">
            <v>Iola-Scandinavia School District</v>
          </cell>
          <cell r="E160">
            <v>0</v>
          </cell>
          <cell r="G160">
            <v>4351.27</v>
          </cell>
          <cell r="J160">
            <v>1027.02</v>
          </cell>
        </row>
        <row r="161">
          <cell r="C161">
            <v>2646</v>
          </cell>
          <cell r="D161" t="str">
            <v>Iowa-Grant School District</v>
          </cell>
          <cell r="E161">
            <v>0</v>
          </cell>
          <cell r="G161">
            <v>4108.63</v>
          </cell>
          <cell r="I161">
            <v>2037.74</v>
          </cell>
          <cell r="J161">
            <v>1615.97</v>
          </cell>
        </row>
        <row r="162">
          <cell r="C162">
            <v>2660</v>
          </cell>
          <cell r="D162" t="str">
            <v>Ithaca School District</v>
          </cell>
          <cell r="E162">
            <v>0</v>
          </cell>
          <cell r="G162">
            <v>2007.53</v>
          </cell>
          <cell r="I162">
            <v>753.24</v>
          </cell>
          <cell r="J162">
            <v>1578.96</v>
          </cell>
        </row>
        <row r="163">
          <cell r="C163">
            <v>2695</v>
          </cell>
          <cell r="D163" t="str">
            <v>Janesville School District</v>
          </cell>
          <cell r="E163">
            <v>45084.65149365406</v>
          </cell>
          <cell r="G163">
            <v>44646</v>
          </cell>
          <cell r="I163">
            <v>26008.75</v>
          </cell>
          <cell r="J163">
            <v>48735.31</v>
          </cell>
        </row>
        <row r="164">
          <cell r="C164">
            <v>2702</v>
          </cell>
          <cell r="D164" t="str">
            <v>Jefferson School District</v>
          </cell>
          <cell r="E164">
            <v>0</v>
          </cell>
          <cell r="G164">
            <v>10964.98</v>
          </cell>
          <cell r="I164">
            <v>4794.79</v>
          </cell>
          <cell r="J164">
            <v>6920.04</v>
          </cell>
        </row>
        <row r="165">
          <cell r="C165">
            <v>2730</v>
          </cell>
          <cell r="D165" t="str">
            <v>Johnson Creek School District</v>
          </cell>
          <cell r="E165">
            <v>0</v>
          </cell>
          <cell r="G165">
            <v>2418.5</v>
          </cell>
          <cell r="J165">
            <v>1804.56</v>
          </cell>
        </row>
        <row r="166">
          <cell r="C166">
            <v>2737</v>
          </cell>
          <cell r="D166" t="str">
            <v>Juda School District</v>
          </cell>
          <cell r="E166">
            <v>0</v>
          </cell>
          <cell r="G166">
            <v>1818</v>
          </cell>
          <cell r="I166">
            <v>685.57</v>
          </cell>
          <cell r="J166">
            <v>1218.54</v>
          </cell>
        </row>
        <row r="167">
          <cell r="C167">
            <v>2758</v>
          </cell>
          <cell r="D167" t="str">
            <v>Kaukauna Area School District</v>
          </cell>
          <cell r="E167">
            <v>3216.7888813556156</v>
          </cell>
          <cell r="G167">
            <v>13897.85</v>
          </cell>
          <cell r="J167">
            <v>5533.41</v>
          </cell>
          <cell r="K167">
            <v>25000</v>
          </cell>
        </row>
        <row r="168">
          <cell r="C168">
            <v>2793</v>
          </cell>
          <cell r="D168" t="str">
            <v>Kenosha Common School District</v>
          </cell>
          <cell r="E168">
            <v>54256.54260444848</v>
          </cell>
          <cell r="F168">
            <v>212684.85</v>
          </cell>
          <cell r="G168">
            <v>81685.06</v>
          </cell>
          <cell r="I168">
            <v>12221.9</v>
          </cell>
          <cell r="J168">
            <v>44168.04</v>
          </cell>
          <cell r="K168">
            <v>20449.980000000003</v>
          </cell>
        </row>
        <row r="169">
          <cell r="C169">
            <v>1376</v>
          </cell>
          <cell r="D169" t="str">
            <v>Kettle Moraine School District</v>
          </cell>
          <cell r="E169">
            <v>0</v>
          </cell>
          <cell r="G169">
            <v>12437.45</v>
          </cell>
        </row>
        <row r="170">
          <cell r="C170">
            <v>2800</v>
          </cell>
          <cell r="D170" t="str">
            <v>Kewaskum School District</v>
          </cell>
          <cell r="E170">
            <v>0</v>
          </cell>
          <cell r="G170">
            <v>8148.83</v>
          </cell>
          <cell r="J170">
            <v>2218.14</v>
          </cell>
          <cell r="M170">
            <v>4322.09</v>
          </cell>
        </row>
        <row r="171">
          <cell r="C171">
            <v>2814</v>
          </cell>
          <cell r="D171" t="str">
            <v>Kewaunee School District</v>
          </cell>
          <cell r="E171">
            <v>2598.591991029315</v>
          </cell>
          <cell r="G171">
            <v>5329.91</v>
          </cell>
          <cell r="I171">
            <v>667.47</v>
          </cell>
          <cell r="J171">
            <v>1834.65</v>
          </cell>
        </row>
        <row r="172">
          <cell r="C172">
            <v>5960</v>
          </cell>
          <cell r="D172" t="str">
            <v>Kickapoo Area School District</v>
          </cell>
          <cell r="E172">
            <v>0</v>
          </cell>
          <cell r="G172">
            <v>2895.97</v>
          </cell>
          <cell r="I172">
            <v>1953.31</v>
          </cell>
          <cell r="J172">
            <v>4716.37</v>
          </cell>
        </row>
        <row r="173">
          <cell r="C173">
            <v>2828</v>
          </cell>
          <cell r="D173" t="str">
            <v>Kiel Area School District</v>
          </cell>
          <cell r="E173">
            <v>0</v>
          </cell>
          <cell r="G173">
            <v>6752.1</v>
          </cell>
          <cell r="J173">
            <v>1445.48</v>
          </cell>
          <cell r="K173">
            <v>978.31</v>
          </cell>
        </row>
        <row r="174">
          <cell r="C174">
            <v>2835</v>
          </cell>
          <cell r="D174" t="str">
            <v>Kimberly Area School District</v>
          </cell>
          <cell r="E174">
            <v>0</v>
          </cell>
          <cell r="G174">
            <v>12477.94</v>
          </cell>
          <cell r="J174">
            <v>2435.13</v>
          </cell>
          <cell r="K174">
            <v>935</v>
          </cell>
        </row>
        <row r="175">
          <cell r="C175">
            <v>2842</v>
          </cell>
          <cell r="D175" t="str">
            <v>Kohler School District</v>
          </cell>
          <cell r="E175">
            <v>0</v>
          </cell>
        </row>
        <row r="176">
          <cell r="C176">
            <v>1848</v>
          </cell>
          <cell r="D176" t="str">
            <v>Lac Du Flambeau School District</v>
          </cell>
          <cell r="E176">
            <v>0</v>
          </cell>
          <cell r="G176">
            <v>3143.61</v>
          </cell>
          <cell r="I176">
            <v>4408.7</v>
          </cell>
          <cell r="J176">
            <v>3982.58</v>
          </cell>
        </row>
        <row r="177">
          <cell r="C177">
            <v>2849</v>
          </cell>
          <cell r="D177" t="str">
            <v>Lacrosse School District</v>
          </cell>
          <cell r="E177">
            <v>138503.51858743004</v>
          </cell>
          <cell r="G177">
            <v>31894.33</v>
          </cell>
          <cell r="J177">
            <v>30090.01</v>
          </cell>
          <cell r="K177">
            <v>12008.14</v>
          </cell>
        </row>
        <row r="178">
          <cell r="C178">
            <v>2856</v>
          </cell>
          <cell r="D178" t="str">
            <v> School District Of Ladysmith</v>
          </cell>
          <cell r="E178">
            <v>0</v>
          </cell>
          <cell r="G178">
            <v>5035.88</v>
          </cell>
          <cell r="I178">
            <v>2175.36</v>
          </cell>
          <cell r="J178">
            <v>7473.31</v>
          </cell>
          <cell r="K178">
            <v>983.98</v>
          </cell>
        </row>
        <row r="179">
          <cell r="C179">
            <v>2863</v>
          </cell>
          <cell r="D179" t="str">
            <v>Lafarge School District</v>
          </cell>
          <cell r="E179">
            <v>0</v>
          </cell>
          <cell r="G179">
            <v>1442.34</v>
          </cell>
          <cell r="I179">
            <v>886.1</v>
          </cell>
          <cell r="J179">
            <v>1618.9</v>
          </cell>
        </row>
        <row r="180">
          <cell r="C180">
            <v>3862</v>
          </cell>
          <cell r="D180" t="str">
            <v>Lake Country School District</v>
          </cell>
          <cell r="E180">
            <v>0</v>
          </cell>
          <cell r="G180">
            <v>2476.68</v>
          </cell>
        </row>
        <row r="181">
          <cell r="C181">
            <v>2885</v>
          </cell>
          <cell r="D181" t="str">
            <v>Lake Geneva Joint #1 School District</v>
          </cell>
          <cell r="E181">
            <v>76227.67369216302</v>
          </cell>
          <cell r="G181">
            <v>11265.47</v>
          </cell>
          <cell r="I181">
            <v>8370.6</v>
          </cell>
          <cell r="J181">
            <v>4771.04</v>
          </cell>
        </row>
        <row r="182">
          <cell r="C182">
            <v>2884</v>
          </cell>
          <cell r="D182" t="str">
            <v>Lake Geneva-Genoa City Uhs</v>
          </cell>
          <cell r="E182">
            <v>18263.601110154425</v>
          </cell>
          <cell r="G182">
            <v>9138.09</v>
          </cell>
          <cell r="I182">
            <v>1010.31</v>
          </cell>
          <cell r="J182">
            <v>5650.03</v>
          </cell>
        </row>
        <row r="183">
          <cell r="C183">
            <v>2891</v>
          </cell>
          <cell r="D183" t="str">
            <v>Lake Holcombe School District</v>
          </cell>
          <cell r="E183">
            <v>0</v>
          </cell>
          <cell r="G183">
            <v>2053.41</v>
          </cell>
          <cell r="I183">
            <v>1076.37</v>
          </cell>
          <cell r="J183">
            <v>1621.56</v>
          </cell>
        </row>
        <row r="184">
          <cell r="C184">
            <v>2898</v>
          </cell>
          <cell r="D184" t="str">
            <v>Lake Mills Area School District</v>
          </cell>
          <cell r="E184">
            <v>0</v>
          </cell>
          <cell r="G184">
            <v>4590.59</v>
          </cell>
          <cell r="I184">
            <v>1289.28</v>
          </cell>
          <cell r="J184">
            <v>1057.28</v>
          </cell>
        </row>
        <row r="185">
          <cell r="C185">
            <v>3647</v>
          </cell>
          <cell r="D185" t="str">
            <v>Lakeland Union High School District</v>
          </cell>
          <cell r="E185">
            <v>0</v>
          </cell>
          <cell r="G185">
            <v>3581.44</v>
          </cell>
          <cell r="I185">
            <v>510.6</v>
          </cell>
          <cell r="J185">
            <v>2157.52</v>
          </cell>
        </row>
        <row r="186">
          <cell r="C186">
            <v>2912</v>
          </cell>
          <cell r="D186" t="str">
            <v>Lancaster Community School District</v>
          </cell>
          <cell r="E186">
            <v>0</v>
          </cell>
          <cell r="G186">
            <v>4235.34</v>
          </cell>
          <cell r="I186">
            <v>1859.03</v>
          </cell>
          <cell r="J186">
            <v>1945.41</v>
          </cell>
        </row>
        <row r="187">
          <cell r="C187">
            <v>2940</v>
          </cell>
          <cell r="D187" t="str">
            <v>Laona School District</v>
          </cell>
          <cell r="E187">
            <v>0</v>
          </cell>
          <cell r="G187">
            <v>1442.01</v>
          </cell>
          <cell r="I187">
            <v>462.5</v>
          </cell>
          <cell r="J187">
            <v>1314.93</v>
          </cell>
        </row>
        <row r="188">
          <cell r="C188">
            <v>2961</v>
          </cell>
          <cell r="D188" t="str">
            <v>Lena Public School District</v>
          </cell>
          <cell r="E188">
            <v>0</v>
          </cell>
          <cell r="G188">
            <v>2390.4</v>
          </cell>
          <cell r="I188">
            <v>386.6</v>
          </cell>
          <cell r="J188">
            <v>1189.96</v>
          </cell>
        </row>
        <row r="189">
          <cell r="C189">
            <v>3087</v>
          </cell>
          <cell r="D189" t="str">
            <v>Linn Joint #4 School District</v>
          </cell>
          <cell r="E189">
            <v>0</v>
          </cell>
          <cell r="G189">
            <v>404.51</v>
          </cell>
        </row>
        <row r="190">
          <cell r="C190">
            <v>3094</v>
          </cell>
          <cell r="D190" t="str">
            <v>Linn Joint #6 School District</v>
          </cell>
          <cell r="E190">
            <v>0</v>
          </cell>
          <cell r="G190">
            <v>410.6</v>
          </cell>
        </row>
        <row r="191">
          <cell r="C191">
            <v>3129</v>
          </cell>
          <cell r="D191" t="str">
            <v>Little Chute Area School District</v>
          </cell>
          <cell r="E191">
            <v>0</v>
          </cell>
          <cell r="G191">
            <v>5387.57</v>
          </cell>
          <cell r="J191">
            <v>2823.77</v>
          </cell>
          <cell r="K191">
            <v>6217.74</v>
          </cell>
        </row>
        <row r="192">
          <cell r="C192">
            <v>3150</v>
          </cell>
          <cell r="D192" t="str">
            <v>Lodi School District</v>
          </cell>
          <cell r="E192">
            <v>0</v>
          </cell>
          <cell r="G192">
            <v>5762.52</v>
          </cell>
          <cell r="J192">
            <v>2216.9</v>
          </cell>
        </row>
        <row r="193">
          <cell r="C193">
            <v>3171</v>
          </cell>
          <cell r="D193" t="str">
            <v>School District Of Lomira</v>
          </cell>
          <cell r="E193">
            <v>0</v>
          </cell>
          <cell r="G193">
            <v>4799.16</v>
          </cell>
          <cell r="I193">
            <v>1304.02</v>
          </cell>
          <cell r="J193">
            <v>1127.22</v>
          </cell>
          <cell r="K193">
            <v>3387.09</v>
          </cell>
        </row>
        <row r="194">
          <cell r="C194">
            <v>3206</v>
          </cell>
          <cell r="D194" t="str">
            <v>Loyal School District</v>
          </cell>
          <cell r="E194">
            <v>0</v>
          </cell>
          <cell r="G194">
            <v>3020.02</v>
          </cell>
          <cell r="I194">
            <v>1293.7</v>
          </cell>
          <cell r="J194">
            <v>3224.83</v>
          </cell>
        </row>
        <row r="195">
          <cell r="C195">
            <v>3213</v>
          </cell>
          <cell r="D195" t="str">
            <v>School District Of Luck</v>
          </cell>
          <cell r="E195">
            <v>0</v>
          </cell>
          <cell r="G195">
            <v>2638.38</v>
          </cell>
          <cell r="I195">
            <v>777.39</v>
          </cell>
          <cell r="J195">
            <v>1544.26</v>
          </cell>
        </row>
        <row r="196">
          <cell r="C196">
            <v>3220</v>
          </cell>
          <cell r="D196" t="str">
            <v>Luxemburg-Casco School District</v>
          </cell>
          <cell r="E196">
            <v>7030.637353508896</v>
          </cell>
          <cell r="G196">
            <v>9770.32</v>
          </cell>
        </row>
        <row r="197">
          <cell r="C197">
            <v>3269</v>
          </cell>
          <cell r="D197" t="str">
            <v>Madison Metro School District</v>
          </cell>
          <cell r="E197">
            <v>1899304.2633853755</v>
          </cell>
          <cell r="G197">
            <v>96643.62</v>
          </cell>
          <cell r="J197">
            <v>79798.02</v>
          </cell>
        </row>
        <row r="198">
          <cell r="C198">
            <v>3276</v>
          </cell>
          <cell r="D198" t="str">
            <v>Manawa School District</v>
          </cell>
          <cell r="E198">
            <v>0</v>
          </cell>
          <cell r="G198">
            <v>2942.14</v>
          </cell>
          <cell r="I198">
            <v>1208.49</v>
          </cell>
          <cell r="J198">
            <v>1357.61</v>
          </cell>
        </row>
        <row r="199">
          <cell r="C199">
            <v>3290</v>
          </cell>
          <cell r="D199" t="str">
            <v>Manitowoc School Public District</v>
          </cell>
          <cell r="E199">
            <v>67795.03639424725</v>
          </cell>
          <cell r="G199">
            <v>20057.53</v>
          </cell>
          <cell r="I199">
            <v>12858.65</v>
          </cell>
          <cell r="J199">
            <v>5804.27</v>
          </cell>
        </row>
        <row r="200">
          <cell r="C200">
            <v>3297</v>
          </cell>
          <cell r="D200" t="str">
            <v>Maple School District</v>
          </cell>
          <cell r="E200">
            <v>0</v>
          </cell>
          <cell r="G200">
            <v>7625.39</v>
          </cell>
          <cell r="I200">
            <v>2588.97</v>
          </cell>
          <cell r="J200">
            <v>10866.86</v>
          </cell>
        </row>
        <row r="201">
          <cell r="C201">
            <v>1897</v>
          </cell>
          <cell r="D201" t="str">
            <v>Maple Dale Indian Hill School District</v>
          </cell>
          <cell r="E201">
            <v>0</v>
          </cell>
          <cell r="G201">
            <v>1561.9</v>
          </cell>
        </row>
        <row r="202">
          <cell r="C202">
            <v>3304</v>
          </cell>
          <cell r="D202" t="str">
            <v>School District Of Marathon City</v>
          </cell>
          <cell r="E202">
            <v>0</v>
          </cell>
          <cell r="G202">
            <v>3293.93</v>
          </cell>
          <cell r="I202">
            <v>286.6</v>
          </cell>
          <cell r="J202">
            <v>695.63</v>
          </cell>
          <cell r="M202">
            <v>24999.97</v>
          </cell>
        </row>
        <row r="203">
          <cell r="C203">
            <v>3311</v>
          </cell>
          <cell r="D203" t="str">
            <v>Marinette School District</v>
          </cell>
          <cell r="E203">
            <v>0</v>
          </cell>
          <cell r="G203">
            <v>9638.17</v>
          </cell>
          <cell r="I203">
            <v>5546.3</v>
          </cell>
          <cell r="J203">
            <v>5422.74</v>
          </cell>
          <cell r="K203">
            <v>5633.05</v>
          </cell>
        </row>
        <row r="204">
          <cell r="C204">
            <v>3318</v>
          </cell>
          <cell r="D204" t="str">
            <v>Marion School District</v>
          </cell>
          <cell r="E204">
            <v>0</v>
          </cell>
          <cell r="G204">
            <v>2494.69</v>
          </cell>
          <cell r="I204">
            <v>2143.3</v>
          </cell>
          <cell r="J204">
            <v>1406.52</v>
          </cell>
        </row>
        <row r="205">
          <cell r="C205">
            <v>3325</v>
          </cell>
          <cell r="D205" t="str">
            <v>Markesan School District</v>
          </cell>
          <cell r="E205">
            <v>0</v>
          </cell>
          <cell r="G205">
            <v>3961.91</v>
          </cell>
          <cell r="I205">
            <v>1779.38</v>
          </cell>
          <cell r="J205">
            <v>1459.06</v>
          </cell>
        </row>
        <row r="206">
          <cell r="C206">
            <v>3332</v>
          </cell>
          <cell r="D206" t="str">
            <v>Marshall School District</v>
          </cell>
          <cell r="E206">
            <v>17820.94742099519</v>
          </cell>
          <cell r="G206">
            <v>5916.45</v>
          </cell>
          <cell r="J206">
            <v>3590.04</v>
          </cell>
        </row>
        <row r="207">
          <cell r="C207">
            <v>3339</v>
          </cell>
          <cell r="D207" t="str">
            <v>Unified School District Of Marshfield</v>
          </cell>
          <cell r="E207">
            <v>0</v>
          </cell>
          <cell r="G207">
            <v>15917.61</v>
          </cell>
          <cell r="J207">
            <v>6698.88</v>
          </cell>
        </row>
        <row r="208">
          <cell r="C208">
            <v>3360</v>
          </cell>
          <cell r="D208" t="str">
            <v>Mauston School District</v>
          </cell>
          <cell r="E208">
            <v>0</v>
          </cell>
          <cell r="G208">
            <v>7744.65</v>
          </cell>
          <cell r="I208">
            <v>4693.51</v>
          </cell>
          <cell r="J208">
            <v>8278.37</v>
          </cell>
        </row>
        <row r="209">
          <cell r="C209">
            <v>3367</v>
          </cell>
          <cell r="D209" t="str">
            <v>Mayville School District</v>
          </cell>
          <cell r="E209">
            <v>0</v>
          </cell>
          <cell r="G209">
            <v>4619.51</v>
          </cell>
        </row>
        <row r="210">
          <cell r="C210">
            <v>3381</v>
          </cell>
          <cell r="D210" t="str">
            <v>Mcfarland School District</v>
          </cell>
          <cell r="E210">
            <v>0</v>
          </cell>
          <cell r="G210">
            <v>9057.08</v>
          </cell>
          <cell r="I210">
            <v>1631.23</v>
          </cell>
          <cell r="J210">
            <v>2384.37</v>
          </cell>
        </row>
        <row r="211">
          <cell r="C211">
            <v>3409</v>
          </cell>
          <cell r="D211" t="str">
            <v>Medford Area School District</v>
          </cell>
          <cell r="E211">
            <v>0</v>
          </cell>
          <cell r="G211">
            <v>12356.24</v>
          </cell>
          <cell r="I211">
            <v>3282.45</v>
          </cell>
          <cell r="J211">
            <v>3733.02</v>
          </cell>
        </row>
        <row r="212">
          <cell r="C212">
            <v>3427</v>
          </cell>
          <cell r="D212" t="str">
            <v>Mellen School District</v>
          </cell>
          <cell r="E212">
            <v>0</v>
          </cell>
          <cell r="G212">
            <v>1359.5</v>
          </cell>
          <cell r="I212">
            <v>1752.46</v>
          </cell>
          <cell r="J212">
            <v>1570.79</v>
          </cell>
        </row>
        <row r="213">
          <cell r="C213">
            <v>3428</v>
          </cell>
          <cell r="D213" t="str">
            <v>Melrose-Mindoro Schools Jt Dist No 1 Vil Of Melrose Etal</v>
          </cell>
          <cell r="E213">
            <v>0</v>
          </cell>
          <cell r="G213">
            <v>4480.54</v>
          </cell>
          <cell r="I213">
            <v>1872.28</v>
          </cell>
          <cell r="J213">
            <v>2703.25</v>
          </cell>
          <cell r="M213">
            <v>24739.02</v>
          </cell>
        </row>
        <row r="214">
          <cell r="C214">
            <v>3430</v>
          </cell>
          <cell r="D214" t="str">
            <v>Menasha School District</v>
          </cell>
          <cell r="E214">
            <v>191753.4066872511</v>
          </cell>
          <cell r="G214">
            <v>16297.68</v>
          </cell>
          <cell r="J214">
            <v>28376.42</v>
          </cell>
        </row>
        <row r="215">
          <cell r="C215">
            <v>3434</v>
          </cell>
          <cell r="D215" t="str">
            <v>Menominee Indian School District</v>
          </cell>
          <cell r="E215">
            <v>0</v>
          </cell>
          <cell r="G215">
            <v>5275.3</v>
          </cell>
          <cell r="J215">
            <v>5589.76</v>
          </cell>
          <cell r="K215">
            <v>5836.68</v>
          </cell>
        </row>
        <row r="216">
          <cell r="C216">
            <v>3437</v>
          </cell>
          <cell r="D216" t="str">
            <v>Menomonee Falls School District</v>
          </cell>
          <cell r="E216">
            <v>0</v>
          </cell>
          <cell r="G216">
            <v>14986.37</v>
          </cell>
          <cell r="J216">
            <v>3455.94</v>
          </cell>
        </row>
        <row r="217">
          <cell r="C217">
            <v>3444</v>
          </cell>
          <cell r="D217" t="str">
            <v>Menomonie School District</v>
          </cell>
          <cell r="E217">
            <v>31417.55663865507</v>
          </cell>
          <cell r="G217">
            <v>13351.23</v>
          </cell>
          <cell r="J217">
            <v>31234.45</v>
          </cell>
          <cell r="K217">
            <v>5794.16</v>
          </cell>
        </row>
        <row r="218">
          <cell r="C218">
            <v>3479</v>
          </cell>
          <cell r="D218" t="str">
            <v>Mequon-Thiensville School District</v>
          </cell>
          <cell r="E218">
            <v>0</v>
          </cell>
          <cell r="G218">
            <v>11036.91</v>
          </cell>
          <cell r="J218">
            <v>1029.77</v>
          </cell>
        </row>
        <row r="219">
          <cell r="C219">
            <v>3484</v>
          </cell>
          <cell r="D219" t="str">
            <v>Mercer School District</v>
          </cell>
          <cell r="E219">
            <v>0</v>
          </cell>
          <cell r="G219">
            <v>836.81</v>
          </cell>
          <cell r="I219">
            <v>460.43</v>
          </cell>
          <cell r="J219">
            <v>972.53</v>
          </cell>
        </row>
        <row r="220">
          <cell r="C220">
            <v>3500</v>
          </cell>
          <cell r="D220" t="str">
            <v>Merrill Area Public School District</v>
          </cell>
          <cell r="E220">
            <v>0</v>
          </cell>
          <cell r="F220">
            <v>0</v>
          </cell>
          <cell r="G220">
            <v>15721.03</v>
          </cell>
          <cell r="J220">
            <v>6133.27</v>
          </cell>
        </row>
        <row r="221">
          <cell r="C221">
            <v>3528</v>
          </cell>
          <cell r="D221" t="str">
            <v>Merton Community School District</v>
          </cell>
          <cell r="E221">
            <v>0</v>
          </cell>
        </row>
        <row r="222">
          <cell r="C222">
            <v>3549</v>
          </cell>
          <cell r="D222" t="str">
            <v>Middleton-Cross Plains School District</v>
          </cell>
          <cell r="E222">
            <v>45505.076082448126</v>
          </cell>
          <cell r="G222">
            <v>24619.03</v>
          </cell>
          <cell r="I222">
            <v>5055.92</v>
          </cell>
          <cell r="J222">
            <v>6736.24</v>
          </cell>
        </row>
        <row r="223">
          <cell r="C223">
            <v>3612</v>
          </cell>
          <cell r="D223" t="str">
            <v>School District Of Milton</v>
          </cell>
          <cell r="E223">
            <v>0</v>
          </cell>
          <cell r="G223">
            <v>13071.12</v>
          </cell>
          <cell r="I223">
            <v>2424.67</v>
          </cell>
          <cell r="J223">
            <v>4239.16</v>
          </cell>
        </row>
        <row r="224">
          <cell r="C224">
            <v>3619</v>
          </cell>
          <cell r="D224" t="str">
            <v>Milwaukee Public School District</v>
          </cell>
          <cell r="E224">
            <v>1742451.683391855</v>
          </cell>
          <cell r="F224">
            <v>183992.17</v>
          </cell>
          <cell r="G224">
            <v>421315.72</v>
          </cell>
          <cell r="J224">
            <v>482264.3</v>
          </cell>
          <cell r="K224">
            <v>37372.47</v>
          </cell>
          <cell r="L224">
            <v>876.25</v>
          </cell>
        </row>
        <row r="225">
          <cell r="C225">
            <v>3633</v>
          </cell>
          <cell r="D225" t="str">
            <v>Mineral Point School District</v>
          </cell>
          <cell r="E225">
            <v>0</v>
          </cell>
          <cell r="G225">
            <v>3326.72</v>
          </cell>
          <cell r="I225">
            <v>1243.66</v>
          </cell>
          <cell r="J225">
            <v>908.63</v>
          </cell>
          <cell r="M225">
            <v>21000</v>
          </cell>
        </row>
        <row r="226">
          <cell r="C226">
            <v>3640</v>
          </cell>
          <cell r="D226" t="str">
            <v>Minocqua Joint #1 School District</v>
          </cell>
          <cell r="E226">
            <v>0</v>
          </cell>
          <cell r="G226">
            <v>2591.18</v>
          </cell>
          <cell r="J226">
            <v>890.34</v>
          </cell>
        </row>
        <row r="227">
          <cell r="C227">
            <v>3661</v>
          </cell>
          <cell r="D227" t="str">
            <v>Mishicot School District</v>
          </cell>
          <cell r="E227">
            <v>0</v>
          </cell>
          <cell r="G227">
            <v>4529.16</v>
          </cell>
          <cell r="I227">
            <v>949.41</v>
          </cell>
          <cell r="J227">
            <v>1781.49</v>
          </cell>
        </row>
        <row r="228">
          <cell r="C228">
            <v>3668</v>
          </cell>
          <cell r="D228" t="str">
            <v>Mondovi School District</v>
          </cell>
          <cell r="E228">
            <v>0</v>
          </cell>
          <cell r="G228">
            <v>4918.13</v>
          </cell>
          <cell r="I228">
            <v>1713.57</v>
          </cell>
          <cell r="J228">
            <v>2827.5</v>
          </cell>
          <cell r="K228">
            <v>1000</v>
          </cell>
        </row>
        <row r="229">
          <cell r="C229">
            <v>3675</v>
          </cell>
          <cell r="D229" t="str">
            <v>Monona Grove School District</v>
          </cell>
          <cell r="E229">
            <v>0</v>
          </cell>
          <cell r="G229">
            <v>10545.31</v>
          </cell>
          <cell r="J229">
            <v>9385</v>
          </cell>
        </row>
        <row r="230">
          <cell r="C230">
            <v>3682</v>
          </cell>
          <cell r="D230" t="str">
            <v>Monroe School District</v>
          </cell>
          <cell r="E230">
            <v>0</v>
          </cell>
          <cell r="G230">
            <v>11210.76</v>
          </cell>
          <cell r="I230">
            <v>8023.18</v>
          </cell>
          <cell r="J230">
            <v>6211.55</v>
          </cell>
        </row>
        <row r="231">
          <cell r="C231">
            <v>3689</v>
          </cell>
          <cell r="D231" t="str">
            <v>Montello School District</v>
          </cell>
          <cell r="E231">
            <v>0</v>
          </cell>
          <cell r="G231">
            <v>3215.4</v>
          </cell>
          <cell r="I231">
            <v>1336.75</v>
          </cell>
          <cell r="J231">
            <v>4417.02</v>
          </cell>
        </row>
        <row r="232">
          <cell r="C232">
            <v>3696</v>
          </cell>
          <cell r="D232" t="str">
            <v>Monticello School District</v>
          </cell>
          <cell r="E232">
            <v>0</v>
          </cell>
          <cell r="G232">
            <v>1760.39</v>
          </cell>
          <cell r="I232">
            <v>644.84</v>
          </cell>
          <cell r="J232">
            <v>1353.09</v>
          </cell>
          <cell r="K232">
            <v>948.67</v>
          </cell>
        </row>
        <row r="233">
          <cell r="C233">
            <v>3787</v>
          </cell>
          <cell r="D233" t="str">
            <v>Mosinee School District</v>
          </cell>
          <cell r="E233">
            <v>0</v>
          </cell>
          <cell r="G233">
            <v>10605.93</v>
          </cell>
          <cell r="J233">
            <v>3164.39</v>
          </cell>
        </row>
        <row r="234">
          <cell r="C234">
            <v>3794</v>
          </cell>
          <cell r="D234" t="str">
            <v>Mount Horeb Area School District</v>
          </cell>
          <cell r="E234">
            <v>0</v>
          </cell>
          <cell r="G234">
            <v>11557.86</v>
          </cell>
          <cell r="I234">
            <v>1860.98</v>
          </cell>
          <cell r="J234">
            <v>2250.98</v>
          </cell>
        </row>
        <row r="235">
          <cell r="C235">
            <v>3822</v>
          </cell>
          <cell r="D235" t="str">
            <v>Mukwonago School District</v>
          </cell>
          <cell r="E235">
            <v>0</v>
          </cell>
          <cell r="G235">
            <v>21615.27</v>
          </cell>
          <cell r="J235">
            <v>427.16</v>
          </cell>
        </row>
        <row r="236">
          <cell r="C236">
            <v>3857</v>
          </cell>
          <cell r="D236" t="str">
            <v>Muskego-Norway School District</v>
          </cell>
          <cell r="E236">
            <v>0</v>
          </cell>
          <cell r="G236">
            <v>18349.95</v>
          </cell>
        </row>
        <row r="237">
          <cell r="C237">
            <v>3871</v>
          </cell>
          <cell r="D237" t="str">
            <v>Necedah Area School District</v>
          </cell>
          <cell r="E237">
            <v>0</v>
          </cell>
          <cell r="G237">
            <v>3803.56</v>
          </cell>
          <cell r="I237">
            <v>1333.5</v>
          </cell>
          <cell r="J237">
            <v>3021.06</v>
          </cell>
        </row>
        <row r="238">
          <cell r="C238">
            <v>3892</v>
          </cell>
          <cell r="D238" t="str">
            <v>Neenah Joint School District</v>
          </cell>
          <cell r="E238">
            <v>0</v>
          </cell>
          <cell r="G238">
            <v>22116.81</v>
          </cell>
          <cell r="J238">
            <v>13406.72</v>
          </cell>
        </row>
        <row r="239">
          <cell r="C239">
            <v>3899</v>
          </cell>
          <cell r="D239" t="str">
            <v>School District Of Neillsville</v>
          </cell>
          <cell r="E239">
            <v>0</v>
          </cell>
          <cell r="G239">
            <v>5641.59</v>
          </cell>
          <cell r="I239">
            <v>2707.4</v>
          </cell>
          <cell r="J239">
            <v>3040.68</v>
          </cell>
        </row>
        <row r="240">
          <cell r="C240">
            <v>3906</v>
          </cell>
          <cell r="D240" t="str">
            <v>School District Of Nekoosa</v>
          </cell>
          <cell r="E240">
            <v>0</v>
          </cell>
          <cell r="G240">
            <v>6146.7</v>
          </cell>
          <cell r="J240">
            <v>5062.14</v>
          </cell>
        </row>
        <row r="241">
          <cell r="C241">
            <v>3913</v>
          </cell>
          <cell r="D241" t="str">
            <v>Neosho Joint #3 School District</v>
          </cell>
          <cell r="E241">
            <v>0</v>
          </cell>
          <cell r="G241">
            <v>1098.19</v>
          </cell>
          <cell r="I241">
            <v>725.56</v>
          </cell>
        </row>
        <row r="242">
          <cell r="C242">
            <v>3920</v>
          </cell>
          <cell r="D242" t="str">
            <v>New Auburn School District</v>
          </cell>
          <cell r="E242">
            <v>0</v>
          </cell>
          <cell r="G242">
            <v>1766.83</v>
          </cell>
          <cell r="J242">
            <v>1926.77</v>
          </cell>
        </row>
        <row r="243">
          <cell r="C243">
            <v>3925</v>
          </cell>
          <cell r="D243" t="str">
            <v>School District Of New Berlin</v>
          </cell>
          <cell r="E243">
            <v>0</v>
          </cell>
          <cell r="G243">
            <v>14504.22</v>
          </cell>
        </row>
        <row r="244">
          <cell r="C244">
            <v>3934</v>
          </cell>
          <cell r="D244" t="str">
            <v>New Glarus School District</v>
          </cell>
          <cell r="E244">
            <v>0</v>
          </cell>
          <cell r="G244">
            <v>4805.4</v>
          </cell>
          <cell r="I244">
            <v>1196.39</v>
          </cell>
          <cell r="J244">
            <v>998.62</v>
          </cell>
        </row>
        <row r="245">
          <cell r="C245">
            <v>3941</v>
          </cell>
          <cell r="D245" t="str">
            <v>New Holstein School District</v>
          </cell>
          <cell r="E245">
            <v>0</v>
          </cell>
          <cell r="G245">
            <v>5412.02</v>
          </cell>
          <cell r="I245">
            <v>662.06</v>
          </cell>
          <cell r="J245">
            <v>3029.14</v>
          </cell>
        </row>
        <row r="246">
          <cell r="C246">
            <v>3948</v>
          </cell>
          <cell r="D246" t="str">
            <v>New Lisbon School District</v>
          </cell>
          <cell r="E246">
            <v>0</v>
          </cell>
          <cell r="G246">
            <v>3819.9</v>
          </cell>
          <cell r="I246">
            <v>1388.91</v>
          </cell>
          <cell r="J246">
            <v>4843.99</v>
          </cell>
        </row>
        <row r="247">
          <cell r="C247">
            <v>3955</v>
          </cell>
          <cell r="D247" t="str">
            <v>School District Of New London</v>
          </cell>
          <cell r="E247">
            <v>29739.596553009716</v>
          </cell>
          <cell r="G247">
            <v>11461.55</v>
          </cell>
          <cell r="I247">
            <v>4833.49</v>
          </cell>
          <cell r="J247">
            <v>4234.55</v>
          </cell>
        </row>
        <row r="248">
          <cell r="C248">
            <v>3962</v>
          </cell>
          <cell r="D248" t="str">
            <v>New Richmond School District</v>
          </cell>
          <cell r="E248">
            <v>0</v>
          </cell>
          <cell r="G248">
            <v>17931.21</v>
          </cell>
          <cell r="I248">
            <v>4419.78</v>
          </cell>
          <cell r="J248">
            <v>6578.98</v>
          </cell>
        </row>
        <row r="249">
          <cell r="C249">
            <v>3969</v>
          </cell>
          <cell r="D249" t="str">
            <v>Niagara School District</v>
          </cell>
          <cell r="E249">
            <v>0</v>
          </cell>
          <cell r="G249">
            <v>2361.6</v>
          </cell>
          <cell r="I249">
            <v>1255.35</v>
          </cell>
          <cell r="J249">
            <v>761.66</v>
          </cell>
        </row>
        <row r="250">
          <cell r="C250">
            <v>2177</v>
          </cell>
          <cell r="D250" t="str">
            <v>Nicolet Union High School</v>
          </cell>
          <cell r="E250">
            <v>0</v>
          </cell>
          <cell r="J250">
            <v>1393.03</v>
          </cell>
        </row>
        <row r="251">
          <cell r="C251">
            <v>3976</v>
          </cell>
          <cell r="D251" t="str">
            <v>Norris High School</v>
          </cell>
          <cell r="E251">
            <v>0</v>
          </cell>
        </row>
        <row r="252">
          <cell r="C252">
            <v>4690</v>
          </cell>
          <cell r="D252" t="str">
            <v>North Cape School</v>
          </cell>
          <cell r="E252">
            <v>0</v>
          </cell>
        </row>
        <row r="253">
          <cell r="C253">
            <v>2016</v>
          </cell>
          <cell r="D253" t="str">
            <v>North Crawford School District</v>
          </cell>
          <cell r="E253">
            <v>0</v>
          </cell>
          <cell r="G253">
            <v>2327.97</v>
          </cell>
          <cell r="I253">
            <v>1201.2</v>
          </cell>
          <cell r="J253">
            <v>3489.66</v>
          </cell>
        </row>
        <row r="254">
          <cell r="C254">
            <v>3983</v>
          </cell>
          <cell r="D254" t="str">
            <v>North Fond Du Lac School District</v>
          </cell>
          <cell r="E254">
            <v>0</v>
          </cell>
          <cell r="G254">
            <v>6049.91</v>
          </cell>
          <cell r="I254">
            <v>3326.46</v>
          </cell>
          <cell r="J254">
            <v>4341.84</v>
          </cell>
        </row>
        <row r="255">
          <cell r="C255">
            <v>3514</v>
          </cell>
          <cell r="D255" t="str">
            <v>North Lake School District</v>
          </cell>
          <cell r="E255">
            <v>0</v>
          </cell>
        </row>
        <row r="256">
          <cell r="C256">
            <v>616</v>
          </cell>
          <cell r="D256" t="str">
            <v>North Lakeland School District</v>
          </cell>
          <cell r="E256">
            <v>0</v>
          </cell>
          <cell r="G256">
            <v>892.03</v>
          </cell>
          <cell r="I256">
            <v>80.64</v>
          </cell>
        </row>
        <row r="257">
          <cell r="C257">
            <v>1945</v>
          </cell>
          <cell r="D257" t="str">
            <v>Northern Ozaukee School District</v>
          </cell>
          <cell r="E257">
            <v>0</v>
          </cell>
          <cell r="G257">
            <v>2442.23</v>
          </cell>
          <cell r="J257">
            <v>1359.66</v>
          </cell>
        </row>
        <row r="258">
          <cell r="C258">
            <v>1526</v>
          </cell>
          <cell r="D258" t="str">
            <v>Northland Pines School District</v>
          </cell>
          <cell r="E258">
            <v>0</v>
          </cell>
          <cell r="G258">
            <v>5739.32</v>
          </cell>
          <cell r="I258">
            <v>1542.55</v>
          </cell>
          <cell r="M258">
            <v>7935</v>
          </cell>
        </row>
        <row r="259">
          <cell r="C259">
            <v>3654</v>
          </cell>
          <cell r="D259" t="str">
            <v>Northwood School District</v>
          </cell>
          <cell r="E259">
            <v>0</v>
          </cell>
          <cell r="G259">
            <v>1961.13</v>
          </cell>
          <cell r="I259">
            <v>719.43</v>
          </cell>
          <cell r="J259">
            <v>2667.21</v>
          </cell>
        </row>
        <row r="260">
          <cell r="C260">
            <v>3990</v>
          </cell>
          <cell r="D260" t="str">
            <v>Norwalk-Ontario-Wilton School District</v>
          </cell>
          <cell r="E260">
            <v>0</v>
          </cell>
          <cell r="G260">
            <v>4733.81</v>
          </cell>
          <cell r="J260">
            <v>6391.53</v>
          </cell>
        </row>
        <row r="261">
          <cell r="C261">
            <v>4011</v>
          </cell>
          <cell r="D261" t="str">
            <v>Norway J7</v>
          </cell>
          <cell r="E261">
            <v>0</v>
          </cell>
        </row>
        <row r="262">
          <cell r="C262">
            <v>4018</v>
          </cell>
          <cell r="D262" t="str">
            <v>Oak Creek-Franklin Joint School District</v>
          </cell>
          <cell r="E262">
            <v>0</v>
          </cell>
          <cell r="G262">
            <v>29107.1</v>
          </cell>
          <cell r="J262">
            <v>4067.34</v>
          </cell>
        </row>
        <row r="263">
          <cell r="C263">
            <v>4025</v>
          </cell>
          <cell r="D263" t="str">
            <v>Oakfield School District</v>
          </cell>
          <cell r="E263">
            <v>0</v>
          </cell>
          <cell r="G263">
            <v>2322.21</v>
          </cell>
          <cell r="I263">
            <v>555.31</v>
          </cell>
          <cell r="J263">
            <v>375.59</v>
          </cell>
        </row>
        <row r="264">
          <cell r="C264">
            <v>4060</v>
          </cell>
          <cell r="D264" t="str">
            <v>Oconomowoc Area School District</v>
          </cell>
          <cell r="E264">
            <v>0</v>
          </cell>
          <cell r="G264">
            <v>18550.21</v>
          </cell>
          <cell r="J264">
            <v>2161.16</v>
          </cell>
        </row>
        <row r="265">
          <cell r="C265">
            <v>4067</v>
          </cell>
          <cell r="D265" t="str">
            <v>Oconto Unified School District</v>
          </cell>
          <cell r="E265">
            <v>0</v>
          </cell>
          <cell r="G265">
            <v>4257.33</v>
          </cell>
          <cell r="J265">
            <v>4924.58</v>
          </cell>
        </row>
        <row r="266">
          <cell r="C266">
            <v>4074</v>
          </cell>
          <cell r="D266" t="str">
            <v>Oconto Falls Public Schools</v>
          </cell>
          <cell r="E266">
            <v>0</v>
          </cell>
          <cell r="G266">
            <v>7341.56</v>
          </cell>
          <cell r="I266">
            <v>1342.47</v>
          </cell>
          <cell r="J266">
            <v>3809.96</v>
          </cell>
          <cell r="K266">
            <v>6171.29</v>
          </cell>
        </row>
        <row r="267">
          <cell r="C267">
            <v>4088</v>
          </cell>
          <cell r="D267" t="str">
            <v>Omro School District</v>
          </cell>
          <cell r="E267">
            <v>0</v>
          </cell>
          <cell r="G267">
            <v>5896.09</v>
          </cell>
          <cell r="J267">
            <v>5224.11</v>
          </cell>
        </row>
        <row r="268">
          <cell r="C268">
            <v>4095</v>
          </cell>
          <cell r="D268" t="str">
            <v>Onalaska School District</v>
          </cell>
          <cell r="E268">
            <v>21769.785229910016</v>
          </cell>
          <cell r="G268">
            <v>13725.62</v>
          </cell>
          <cell r="I268">
            <v>7107.53</v>
          </cell>
          <cell r="J268">
            <v>6610.75</v>
          </cell>
        </row>
        <row r="269">
          <cell r="C269">
            <v>4137</v>
          </cell>
          <cell r="D269" t="str">
            <v>Oostburg School District</v>
          </cell>
          <cell r="E269">
            <v>0</v>
          </cell>
          <cell r="G269">
            <v>4219.1</v>
          </cell>
        </row>
        <row r="270">
          <cell r="C270">
            <v>4144</v>
          </cell>
          <cell r="D270" t="str">
            <v>Oregon School District</v>
          </cell>
          <cell r="E270">
            <v>6903.436372714753</v>
          </cell>
          <cell r="G270">
            <v>13062.81</v>
          </cell>
          <cell r="J270">
            <v>4006.37</v>
          </cell>
        </row>
        <row r="271">
          <cell r="C271">
            <v>4165</v>
          </cell>
          <cell r="D271" t="str">
            <v>School District Of Osceola</v>
          </cell>
          <cell r="E271">
            <v>0</v>
          </cell>
          <cell r="G271">
            <v>10393.29</v>
          </cell>
          <cell r="I271">
            <v>954.78</v>
          </cell>
          <cell r="J271">
            <v>6379.91</v>
          </cell>
        </row>
        <row r="272">
          <cell r="C272">
            <v>4179</v>
          </cell>
          <cell r="D272" t="str">
            <v>Oshkosh Area School District</v>
          </cell>
          <cell r="E272">
            <v>20058.799935627565</v>
          </cell>
          <cell r="G272">
            <v>34685.54</v>
          </cell>
          <cell r="I272">
            <v>19718.24</v>
          </cell>
          <cell r="J272">
            <v>16979.19</v>
          </cell>
        </row>
        <row r="273">
          <cell r="C273">
            <v>4186</v>
          </cell>
          <cell r="D273" t="str">
            <v>Osseo-Fairchild School District</v>
          </cell>
          <cell r="E273">
            <v>0</v>
          </cell>
          <cell r="G273">
            <v>4433.11</v>
          </cell>
          <cell r="I273">
            <v>1795.18</v>
          </cell>
          <cell r="J273">
            <v>3456.83</v>
          </cell>
        </row>
        <row r="274">
          <cell r="C274">
            <v>4207</v>
          </cell>
          <cell r="D274" t="str">
            <v>Owen-Withee School District</v>
          </cell>
          <cell r="E274">
            <v>0</v>
          </cell>
          <cell r="G274">
            <v>2655.94</v>
          </cell>
          <cell r="I274">
            <v>1818.84</v>
          </cell>
          <cell r="J274">
            <v>1779.89</v>
          </cell>
        </row>
        <row r="275">
          <cell r="C275">
            <v>4221</v>
          </cell>
          <cell r="D275" t="str">
            <v>Palmyra Eagle School District</v>
          </cell>
          <cell r="E275">
            <v>0</v>
          </cell>
          <cell r="G275">
            <v>3881.34</v>
          </cell>
        </row>
        <row r="276">
          <cell r="C276">
            <v>4228</v>
          </cell>
          <cell r="D276" t="str">
            <v>Pardeeville School District</v>
          </cell>
          <cell r="E276">
            <v>0</v>
          </cell>
          <cell r="G276">
            <v>3849.29</v>
          </cell>
          <cell r="J276">
            <v>952.03</v>
          </cell>
        </row>
        <row r="277">
          <cell r="C277">
            <v>4235</v>
          </cell>
          <cell r="D277" t="str">
            <v>Paris J1 School District</v>
          </cell>
          <cell r="E277">
            <v>0</v>
          </cell>
          <cell r="G277">
            <v>1373.05</v>
          </cell>
          <cell r="I277">
            <v>474.2</v>
          </cell>
        </row>
        <row r="278">
          <cell r="C278">
            <v>4151</v>
          </cell>
          <cell r="D278" t="str">
            <v>Parkview School District</v>
          </cell>
          <cell r="E278">
            <v>0</v>
          </cell>
          <cell r="G278">
            <v>3981.54</v>
          </cell>
          <cell r="I278">
            <v>2235.8</v>
          </cell>
          <cell r="J278">
            <v>2043.3</v>
          </cell>
        </row>
        <row r="279">
          <cell r="C279">
            <v>490</v>
          </cell>
          <cell r="D279" t="str">
            <v>Pecatonica Area Schools</v>
          </cell>
          <cell r="E279">
            <v>0</v>
          </cell>
          <cell r="G279">
            <v>2079.33</v>
          </cell>
          <cell r="J279">
            <v>590.63</v>
          </cell>
        </row>
        <row r="280">
          <cell r="C280">
            <v>4270</v>
          </cell>
          <cell r="D280" t="str">
            <v>Pepin Area School District</v>
          </cell>
          <cell r="E280">
            <v>0</v>
          </cell>
          <cell r="G280">
            <v>1058.34</v>
          </cell>
          <cell r="I280">
            <v>160.42</v>
          </cell>
          <cell r="J280">
            <v>436.39</v>
          </cell>
        </row>
        <row r="281">
          <cell r="C281">
            <v>4305</v>
          </cell>
          <cell r="D281" t="str">
            <v>Peshtigo School District</v>
          </cell>
          <cell r="E281">
            <v>0</v>
          </cell>
          <cell r="G281">
            <v>5448.51</v>
          </cell>
          <cell r="I281">
            <v>2883.4</v>
          </cell>
          <cell r="J281">
            <v>1018.77</v>
          </cell>
          <cell r="K281">
            <v>1000</v>
          </cell>
        </row>
        <row r="282">
          <cell r="C282">
            <v>4312</v>
          </cell>
          <cell r="D282" t="str">
            <v>Pewaukee School District</v>
          </cell>
          <cell r="E282">
            <v>0</v>
          </cell>
          <cell r="G282">
            <v>10302.04</v>
          </cell>
        </row>
        <row r="283">
          <cell r="C283">
            <v>4330</v>
          </cell>
          <cell r="D283" t="str">
            <v>Phelps School District</v>
          </cell>
          <cell r="E283">
            <v>0</v>
          </cell>
          <cell r="G283">
            <v>919.83</v>
          </cell>
          <cell r="I283">
            <v>511.12</v>
          </cell>
          <cell r="J283">
            <v>618.68</v>
          </cell>
        </row>
        <row r="284">
          <cell r="C284">
            <v>4347</v>
          </cell>
          <cell r="D284" t="str">
            <v>Phillips School District</v>
          </cell>
          <cell r="E284">
            <v>0</v>
          </cell>
          <cell r="G284">
            <v>3668.47</v>
          </cell>
          <cell r="J284">
            <v>2513.85</v>
          </cell>
        </row>
        <row r="285">
          <cell r="C285">
            <v>4368</v>
          </cell>
          <cell r="D285" t="str">
            <v>Pittsville Public School</v>
          </cell>
          <cell r="E285">
            <v>0</v>
          </cell>
          <cell r="G285">
            <v>2887.67</v>
          </cell>
          <cell r="J285">
            <v>1686.7</v>
          </cell>
        </row>
        <row r="286">
          <cell r="C286">
            <v>4389</v>
          </cell>
          <cell r="D286" t="str">
            <v>Platteville School District</v>
          </cell>
          <cell r="E286">
            <v>0</v>
          </cell>
          <cell r="G286">
            <v>8420.59</v>
          </cell>
          <cell r="I286">
            <v>3408.28</v>
          </cell>
          <cell r="J286">
            <v>4832.55</v>
          </cell>
        </row>
        <row r="287">
          <cell r="C287">
            <v>4459</v>
          </cell>
          <cell r="D287" t="str">
            <v>School District Of Plum City</v>
          </cell>
          <cell r="E287">
            <v>0</v>
          </cell>
          <cell r="G287">
            <v>1601.6</v>
          </cell>
          <cell r="J287">
            <v>1059.06</v>
          </cell>
        </row>
        <row r="288">
          <cell r="C288">
            <v>4473</v>
          </cell>
          <cell r="D288" t="str">
            <v>Plymouth Joint School District</v>
          </cell>
          <cell r="E288">
            <v>0</v>
          </cell>
          <cell r="G288">
            <v>8715.56</v>
          </cell>
          <cell r="I288">
            <v>3151.29</v>
          </cell>
        </row>
        <row r="289">
          <cell r="C289">
            <v>4508</v>
          </cell>
          <cell r="D289" t="str">
            <v>Port Edwards School District</v>
          </cell>
          <cell r="E289">
            <v>0</v>
          </cell>
          <cell r="G289">
            <v>1986.15</v>
          </cell>
          <cell r="I289">
            <v>1203.65</v>
          </cell>
          <cell r="J289">
            <v>1782.73</v>
          </cell>
        </row>
        <row r="290">
          <cell r="C290">
            <v>4515</v>
          </cell>
          <cell r="D290" t="str">
            <v>Port Washington-Saukville School Dist.</v>
          </cell>
          <cell r="E290">
            <v>0</v>
          </cell>
          <cell r="G290">
            <v>9338.6</v>
          </cell>
        </row>
        <row r="291">
          <cell r="C291">
            <v>4501</v>
          </cell>
          <cell r="D291" t="str">
            <v>Portage Community School District</v>
          </cell>
          <cell r="E291">
            <v>0</v>
          </cell>
          <cell r="G291">
            <v>10350.99</v>
          </cell>
          <cell r="J291">
            <v>2938.97</v>
          </cell>
        </row>
        <row r="292">
          <cell r="C292">
            <v>4529</v>
          </cell>
          <cell r="D292" t="str">
            <v>Potosi School District</v>
          </cell>
          <cell r="E292">
            <v>0</v>
          </cell>
          <cell r="G292">
            <v>2054.29</v>
          </cell>
          <cell r="I292">
            <v>605.62</v>
          </cell>
          <cell r="J292">
            <v>1822.4</v>
          </cell>
        </row>
        <row r="293">
          <cell r="C293">
            <v>4536</v>
          </cell>
          <cell r="D293" t="str">
            <v> School District Of Poynette</v>
          </cell>
          <cell r="E293">
            <v>0</v>
          </cell>
          <cell r="G293">
            <v>4237.24</v>
          </cell>
          <cell r="J293">
            <v>947.68</v>
          </cell>
        </row>
        <row r="294">
          <cell r="C294">
            <v>4543</v>
          </cell>
          <cell r="D294" t="str">
            <v>Prairie Du Chien Area School District</v>
          </cell>
          <cell r="E294">
            <v>0</v>
          </cell>
          <cell r="G294">
            <v>5906.88</v>
          </cell>
          <cell r="I294">
            <v>4209.69</v>
          </cell>
          <cell r="J294">
            <v>3016.71</v>
          </cell>
        </row>
        <row r="295">
          <cell r="C295">
            <v>4557</v>
          </cell>
          <cell r="D295" t="str">
            <v>Prairie Farm School District</v>
          </cell>
          <cell r="E295">
            <v>0</v>
          </cell>
          <cell r="G295">
            <v>2032.44</v>
          </cell>
          <cell r="I295">
            <v>1235.61</v>
          </cell>
          <cell r="J295">
            <v>1548.52</v>
          </cell>
        </row>
        <row r="296">
          <cell r="C296">
            <v>4571</v>
          </cell>
          <cell r="D296" t="str">
            <v>Prentice School District</v>
          </cell>
          <cell r="E296">
            <v>0</v>
          </cell>
          <cell r="G296">
            <v>2377.51</v>
          </cell>
          <cell r="I296">
            <v>1049.74</v>
          </cell>
          <cell r="J296">
            <v>720.3</v>
          </cell>
        </row>
        <row r="297">
          <cell r="C297">
            <v>4578</v>
          </cell>
          <cell r="D297" t="str">
            <v>School District Of Prescott</v>
          </cell>
          <cell r="E297">
            <v>0</v>
          </cell>
          <cell r="G297">
            <v>5694.98</v>
          </cell>
          <cell r="I297">
            <v>1147.87</v>
          </cell>
          <cell r="J297">
            <v>1381.4</v>
          </cell>
        </row>
        <row r="298">
          <cell r="C298">
            <v>4606</v>
          </cell>
          <cell r="D298" t="str">
            <v>Princeton School District</v>
          </cell>
          <cell r="E298">
            <v>0</v>
          </cell>
          <cell r="G298">
            <v>1789.89</v>
          </cell>
          <cell r="I298">
            <v>1081.36</v>
          </cell>
          <cell r="J298">
            <v>463.37</v>
          </cell>
        </row>
        <row r="299">
          <cell r="C299">
            <v>4613</v>
          </cell>
          <cell r="D299" t="str">
            <v>Pulaski Community School District</v>
          </cell>
          <cell r="E299">
            <v>0</v>
          </cell>
          <cell r="G299">
            <v>16205.3</v>
          </cell>
          <cell r="I299">
            <v>4309.68</v>
          </cell>
          <cell r="J299">
            <v>3038.46</v>
          </cell>
          <cell r="K299">
            <v>500</v>
          </cell>
        </row>
        <row r="300">
          <cell r="C300">
            <v>4620</v>
          </cell>
          <cell r="D300" t="str">
            <v>Racine Unified School District</v>
          </cell>
          <cell r="E300">
            <v>482363.80086827447</v>
          </cell>
          <cell r="G300">
            <v>89312.94</v>
          </cell>
          <cell r="J300">
            <v>67647.39</v>
          </cell>
          <cell r="K300">
            <v>1000</v>
          </cell>
          <cell r="M300">
            <v>20000</v>
          </cell>
        </row>
        <row r="301">
          <cell r="C301">
            <v>4627</v>
          </cell>
          <cell r="D301" t="str">
            <v>Randall Consolidated School District Jt. #1</v>
          </cell>
          <cell r="E301">
            <v>0</v>
          </cell>
          <cell r="G301">
            <v>2450.75</v>
          </cell>
          <cell r="J301">
            <v>953.98</v>
          </cell>
        </row>
        <row r="302">
          <cell r="C302">
            <v>4634</v>
          </cell>
          <cell r="D302" t="str">
            <v>Randolph School District</v>
          </cell>
          <cell r="E302">
            <v>0</v>
          </cell>
          <cell r="G302">
            <v>2205.57</v>
          </cell>
          <cell r="I302">
            <v>1310.33</v>
          </cell>
          <cell r="J302">
            <v>421.92</v>
          </cell>
        </row>
        <row r="303">
          <cell r="C303">
            <v>4641</v>
          </cell>
          <cell r="D303" t="str">
            <v>Random Lake School District</v>
          </cell>
          <cell r="E303">
            <v>0</v>
          </cell>
          <cell r="G303">
            <v>4634.42</v>
          </cell>
          <cell r="J303">
            <v>2954.32</v>
          </cell>
        </row>
        <row r="304">
          <cell r="C304">
            <v>4686</v>
          </cell>
          <cell r="D304" t="str">
            <v>Raymond School District #14</v>
          </cell>
          <cell r="E304">
            <v>0</v>
          </cell>
        </row>
        <row r="305">
          <cell r="C305">
            <v>4753</v>
          </cell>
          <cell r="D305" t="str">
            <v>Reedsburg School District</v>
          </cell>
          <cell r="E305">
            <v>5114.804252272991</v>
          </cell>
          <cell r="G305">
            <v>11126.79</v>
          </cell>
          <cell r="J305">
            <v>8605.23</v>
          </cell>
        </row>
        <row r="306">
          <cell r="C306">
            <v>4760</v>
          </cell>
          <cell r="D306" t="str">
            <v>Reedsville Public Schools</v>
          </cell>
          <cell r="E306">
            <v>0</v>
          </cell>
          <cell r="G306">
            <v>3326.8</v>
          </cell>
          <cell r="H306">
            <v>3554.1</v>
          </cell>
          <cell r="I306">
            <v>951.49</v>
          </cell>
        </row>
        <row r="307">
          <cell r="C307">
            <v>4781</v>
          </cell>
          <cell r="D307" t="str">
            <v>School District Of Rhinelander</v>
          </cell>
          <cell r="E307">
            <v>0</v>
          </cell>
          <cell r="G307">
            <v>12994.8</v>
          </cell>
          <cell r="J307">
            <v>8369.78</v>
          </cell>
        </row>
        <row r="308">
          <cell r="C308">
            <v>4795</v>
          </cell>
          <cell r="D308" t="str">
            <v>Rib Lake School District</v>
          </cell>
          <cell r="E308">
            <v>0</v>
          </cell>
          <cell r="G308">
            <v>2736.05</v>
          </cell>
          <cell r="J308">
            <v>1634.78</v>
          </cell>
        </row>
        <row r="309">
          <cell r="C309">
            <v>4802</v>
          </cell>
          <cell r="D309" t="str">
            <v>Rice Lake Area School District</v>
          </cell>
          <cell r="E309">
            <v>12313.429651160226</v>
          </cell>
          <cell r="G309">
            <v>10476.09</v>
          </cell>
          <cell r="I309">
            <v>4687.04</v>
          </cell>
          <cell r="J309">
            <v>4614.75</v>
          </cell>
        </row>
        <row r="310">
          <cell r="C310">
            <v>4820</v>
          </cell>
          <cell r="D310" t="str">
            <v>Richfield Joint #1 School District</v>
          </cell>
          <cell r="E310">
            <v>0</v>
          </cell>
          <cell r="G310">
            <v>2013.67</v>
          </cell>
          <cell r="J310">
            <v>1210.38</v>
          </cell>
          <cell r="M310">
            <v>23085</v>
          </cell>
        </row>
        <row r="311">
          <cell r="C311">
            <v>4851</v>
          </cell>
          <cell r="D311" t="str">
            <v>Richland School District</v>
          </cell>
          <cell r="E311">
            <v>0</v>
          </cell>
          <cell r="G311">
            <v>6852.23</v>
          </cell>
          <cell r="I311">
            <v>5001.47</v>
          </cell>
          <cell r="J311">
            <v>3790.62</v>
          </cell>
        </row>
        <row r="312">
          <cell r="C312">
            <v>3122</v>
          </cell>
          <cell r="D312" t="str">
            <v>Richmond School District</v>
          </cell>
          <cell r="E312">
            <v>0</v>
          </cell>
        </row>
        <row r="313">
          <cell r="C313">
            <v>4865</v>
          </cell>
          <cell r="D313" t="str">
            <v>Rio Community School District</v>
          </cell>
          <cell r="E313">
            <v>0</v>
          </cell>
          <cell r="G313">
            <v>2737.28</v>
          </cell>
          <cell r="I313">
            <v>203.12</v>
          </cell>
          <cell r="J313">
            <v>3041.03</v>
          </cell>
        </row>
        <row r="314">
          <cell r="C314">
            <v>4872</v>
          </cell>
          <cell r="D314" t="str">
            <v>Ripon Area School District</v>
          </cell>
          <cell r="E314">
            <v>0</v>
          </cell>
          <cell r="G314">
            <v>6006.58</v>
          </cell>
          <cell r="I314">
            <v>3165.83</v>
          </cell>
          <cell r="J314">
            <v>1706.76</v>
          </cell>
        </row>
        <row r="315">
          <cell r="C315">
            <v>4893</v>
          </cell>
          <cell r="D315" t="str">
            <v>River Falls School District</v>
          </cell>
          <cell r="E315">
            <v>0</v>
          </cell>
          <cell r="G315">
            <v>16135.33</v>
          </cell>
          <cell r="I315">
            <v>4353</v>
          </cell>
          <cell r="J315">
            <v>4133.81</v>
          </cell>
        </row>
        <row r="316">
          <cell r="C316">
            <v>4904</v>
          </cell>
          <cell r="D316" t="str">
            <v>River Ridge School District</v>
          </cell>
          <cell r="E316">
            <v>0</v>
          </cell>
          <cell r="G316">
            <v>3178.05</v>
          </cell>
          <cell r="J316">
            <v>1386.19</v>
          </cell>
        </row>
        <row r="317">
          <cell r="C317">
            <v>5523</v>
          </cell>
          <cell r="D317" t="str">
            <v>River Valley School District</v>
          </cell>
          <cell r="E317">
            <v>0</v>
          </cell>
          <cell r="G317">
            <v>5788.75</v>
          </cell>
          <cell r="I317">
            <v>2040.52</v>
          </cell>
          <cell r="J317">
            <v>2545.54</v>
          </cell>
        </row>
        <row r="318">
          <cell r="C318">
            <v>3850</v>
          </cell>
          <cell r="D318" t="str">
            <v>Riverdale School District</v>
          </cell>
          <cell r="E318">
            <v>0</v>
          </cell>
          <cell r="G318">
            <v>3590.32</v>
          </cell>
          <cell r="I318">
            <v>768.48</v>
          </cell>
          <cell r="J318">
            <v>4186.89</v>
          </cell>
        </row>
        <row r="319">
          <cell r="C319">
            <v>4956</v>
          </cell>
          <cell r="D319" t="str">
            <v>Rosendale-Brandon School District</v>
          </cell>
          <cell r="E319">
            <v>0</v>
          </cell>
          <cell r="G319">
            <v>4899.7</v>
          </cell>
          <cell r="I319">
            <v>1235.02</v>
          </cell>
        </row>
        <row r="320">
          <cell r="C320">
            <v>4963</v>
          </cell>
          <cell r="D320" t="str">
            <v>Rosholt School District</v>
          </cell>
          <cell r="E320">
            <v>0</v>
          </cell>
          <cell r="G320">
            <v>2724.09</v>
          </cell>
          <cell r="I320">
            <v>717.98</v>
          </cell>
          <cell r="J320">
            <v>815.7</v>
          </cell>
        </row>
        <row r="321">
          <cell r="C321">
            <v>1673</v>
          </cell>
          <cell r="D321" t="str">
            <v>Royall School District</v>
          </cell>
          <cell r="E321">
            <v>0</v>
          </cell>
          <cell r="G321">
            <v>3637.08</v>
          </cell>
          <cell r="I321">
            <v>2348.97</v>
          </cell>
          <cell r="J321">
            <v>6700.47</v>
          </cell>
        </row>
        <row r="322">
          <cell r="C322">
            <v>4998</v>
          </cell>
          <cell r="D322" t="str">
            <v>Rubicon Joint #6 School District</v>
          </cell>
          <cell r="E322">
            <v>0</v>
          </cell>
          <cell r="G322">
            <v>793.97</v>
          </cell>
        </row>
        <row r="323">
          <cell r="C323">
            <v>2422</v>
          </cell>
          <cell r="D323" t="str">
            <v>St. Croix Central School</v>
          </cell>
          <cell r="E323">
            <v>0</v>
          </cell>
          <cell r="G323">
            <v>8253.72</v>
          </cell>
          <cell r="J323">
            <v>2118.56</v>
          </cell>
        </row>
        <row r="324">
          <cell r="C324">
            <v>5019</v>
          </cell>
          <cell r="D324" t="str">
            <v>St. Croix Falls School District</v>
          </cell>
          <cell r="E324">
            <v>0</v>
          </cell>
          <cell r="G324">
            <v>6100.71</v>
          </cell>
          <cell r="I324">
            <v>1868.31</v>
          </cell>
          <cell r="J324">
            <v>2799.81</v>
          </cell>
          <cell r="K324">
            <v>10000</v>
          </cell>
        </row>
        <row r="325">
          <cell r="C325">
            <v>5026</v>
          </cell>
          <cell r="D325" t="str">
            <v>St. Francis School District</v>
          </cell>
          <cell r="E325">
            <v>0</v>
          </cell>
          <cell r="G325">
            <v>5577.98</v>
          </cell>
          <cell r="J325">
            <v>3762.13</v>
          </cell>
        </row>
        <row r="326">
          <cell r="C326">
            <v>5068</v>
          </cell>
          <cell r="D326" t="str">
            <v>Salem School District</v>
          </cell>
          <cell r="E326">
            <v>0</v>
          </cell>
          <cell r="G326">
            <v>4159</v>
          </cell>
          <cell r="J326">
            <v>4405.83</v>
          </cell>
        </row>
        <row r="327">
          <cell r="C327">
            <v>5100</v>
          </cell>
          <cell r="D327" t="str">
            <v>Sauk Prairie School District</v>
          </cell>
          <cell r="E327">
            <v>38326.035965233714</v>
          </cell>
          <cell r="G327">
            <v>13098.47</v>
          </cell>
          <cell r="I327">
            <v>2841.06</v>
          </cell>
          <cell r="J327">
            <v>6586.7</v>
          </cell>
          <cell r="K327">
            <v>7530.86</v>
          </cell>
        </row>
        <row r="328">
          <cell r="C328">
            <v>5124</v>
          </cell>
          <cell r="D328" t="str">
            <v>Seneca School District</v>
          </cell>
          <cell r="E328">
            <v>0</v>
          </cell>
          <cell r="G328">
            <v>1901.63</v>
          </cell>
          <cell r="I328">
            <v>1044.27</v>
          </cell>
          <cell r="J328">
            <v>2499.92</v>
          </cell>
        </row>
        <row r="329">
          <cell r="C329">
            <v>5130</v>
          </cell>
          <cell r="D329" t="str">
            <v>School District Of Sevastopol</v>
          </cell>
          <cell r="E329">
            <v>0</v>
          </cell>
          <cell r="G329">
            <v>2737.37</v>
          </cell>
          <cell r="I329">
            <v>572.62</v>
          </cell>
        </row>
        <row r="330">
          <cell r="C330">
            <v>5138</v>
          </cell>
          <cell r="D330" t="str">
            <v>Seymour Community School District</v>
          </cell>
          <cell r="E330">
            <v>0</v>
          </cell>
          <cell r="G330">
            <v>13061.32</v>
          </cell>
          <cell r="I330">
            <v>4632</v>
          </cell>
          <cell r="J330">
            <v>8747.68</v>
          </cell>
        </row>
        <row r="331">
          <cell r="C331">
            <v>5258</v>
          </cell>
          <cell r="D331" t="str">
            <v>Sharon Joint. #11 School District</v>
          </cell>
          <cell r="E331">
            <v>0</v>
          </cell>
          <cell r="G331">
            <v>1541.36</v>
          </cell>
          <cell r="I331">
            <v>1585.52</v>
          </cell>
          <cell r="J331">
            <v>1025.87</v>
          </cell>
        </row>
        <row r="332">
          <cell r="C332">
            <v>5264</v>
          </cell>
          <cell r="D332" t="str">
            <v>Shawano School District</v>
          </cell>
          <cell r="E332">
            <v>0</v>
          </cell>
          <cell r="G332">
            <v>13042</v>
          </cell>
          <cell r="J332">
            <v>6961.84</v>
          </cell>
        </row>
        <row r="333">
          <cell r="C333">
            <v>5271</v>
          </cell>
          <cell r="D333" t="str">
            <v>Sheboygan Area School District</v>
          </cell>
          <cell r="E333">
            <v>314761.5888330288</v>
          </cell>
          <cell r="G333">
            <v>40402.59</v>
          </cell>
          <cell r="J333">
            <v>13357.11</v>
          </cell>
        </row>
        <row r="334">
          <cell r="C334">
            <v>5278</v>
          </cell>
          <cell r="D334" t="str">
            <v>School District Of Sheboygan Falls</v>
          </cell>
          <cell r="E334">
            <v>0</v>
          </cell>
          <cell r="G334">
            <v>8712.66</v>
          </cell>
          <cell r="J334">
            <v>7538.01</v>
          </cell>
        </row>
        <row r="335">
          <cell r="C335">
            <v>5306</v>
          </cell>
          <cell r="D335" t="str">
            <v>Shell Lake School District</v>
          </cell>
          <cell r="E335">
            <v>0</v>
          </cell>
          <cell r="G335">
            <v>3803.76</v>
          </cell>
          <cell r="I335">
            <v>2057.17</v>
          </cell>
          <cell r="J335">
            <v>3703.29</v>
          </cell>
        </row>
        <row r="336">
          <cell r="C336">
            <v>5348</v>
          </cell>
          <cell r="D336" t="str">
            <v>Shiocton School District</v>
          </cell>
          <cell r="E336">
            <v>0</v>
          </cell>
          <cell r="G336">
            <v>3894.16</v>
          </cell>
          <cell r="I336">
            <v>1412.34</v>
          </cell>
          <cell r="J336">
            <v>732.63</v>
          </cell>
        </row>
        <row r="337">
          <cell r="C337">
            <v>5355</v>
          </cell>
          <cell r="D337" t="str">
            <v>Shorewood School District</v>
          </cell>
          <cell r="E337">
            <v>4123.824509655505</v>
          </cell>
          <cell r="G337">
            <v>4634.6</v>
          </cell>
          <cell r="J337">
            <v>346.39</v>
          </cell>
        </row>
        <row r="338">
          <cell r="C338">
            <v>5362</v>
          </cell>
          <cell r="D338" t="str">
            <v>Shullsburg School District</v>
          </cell>
          <cell r="E338">
            <v>0</v>
          </cell>
          <cell r="G338">
            <v>2202.35</v>
          </cell>
          <cell r="I338">
            <v>1112.48</v>
          </cell>
          <cell r="J338">
            <v>4878.16</v>
          </cell>
          <cell r="K338">
            <v>1657.47</v>
          </cell>
        </row>
        <row r="339">
          <cell r="C339">
            <v>5369</v>
          </cell>
          <cell r="D339" t="str">
            <v>Silver Lake Jt. #1 School District</v>
          </cell>
          <cell r="E339">
            <v>0</v>
          </cell>
          <cell r="G339">
            <v>2922.94</v>
          </cell>
          <cell r="J339">
            <v>2703.51</v>
          </cell>
        </row>
        <row r="340">
          <cell r="C340">
            <v>5376</v>
          </cell>
          <cell r="D340" t="str">
            <v>School District Of Siren</v>
          </cell>
          <cell r="E340">
            <v>0</v>
          </cell>
          <cell r="G340">
            <v>2892.5</v>
          </cell>
          <cell r="J340">
            <v>3819.19</v>
          </cell>
        </row>
        <row r="341">
          <cell r="C341">
            <v>5390</v>
          </cell>
          <cell r="D341" t="str">
            <v>School District Of Slinger</v>
          </cell>
          <cell r="E341">
            <v>0</v>
          </cell>
          <cell r="G341">
            <v>13290.5</v>
          </cell>
          <cell r="J341">
            <v>1898.9</v>
          </cell>
          <cell r="K341">
            <v>1000</v>
          </cell>
        </row>
        <row r="342">
          <cell r="C342">
            <v>5397</v>
          </cell>
          <cell r="D342" t="str">
            <v>Solon Springs School District</v>
          </cell>
          <cell r="E342">
            <v>0</v>
          </cell>
          <cell r="G342">
            <v>1381.9</v>
          </cell>
          <cell r="J342">
            <v>1405.45</v>
          </cell>
        </row>
        <row r="343">
          <cell r="C343">
            <v>5432</v>
          </cell>
          <cell r="D343" t="str">
            <v>Somerset School District</v>
          </cell>
          <cell r="E343">
            <v>0</v>
          </cell>
          <cell r="G343">
            <v>5721.49</v>
          </cell>
          <cell r="I343">
            <v>1464.85</v>
          </cell>
          <cell r="J343">
            <v>1883.99</v>
          </cell>
        </row>
        <row r="344">
          <cell r="C344">
            <v>5439</v>
          </cell>
          <cell r="D344" t="str">
            <v>South Milwaukee School District</v>
          </cell>
          <cell r="E344">
            <v>5828.973616132963</v>
          </cell>
          <cell r="G344">
            <v>14611.45</v>
          </cell>
          <cell r="J344">
            <v>16060.44</v>
          </cell>
        </row>
        <row r="345">
          <cell r="C345">
            <v>4522</v>
          </cell>
          <cell r="D345" t="str">
            <v>South Shore School District</v>
          </cell>
          <cell r="E345">
            <v>0</v>
          </cell>
          <cell r="G345">
            <v>828.37</v>
          </cell>
          <cell r="I345">
            <v>310.79</v>
          </cell>
          <cell r="J345">
            <v>470.2</v>
          </cell>
        </row>
        <row r="346">
          <cell r="C346">
            <v>5457</v>
          </cell>
          <cell r="D346" t="str">
            <v>Southern Door School District</v>
          </cell>
          <cell r="E346">
            <v>0</v>
          </cell>
          <cell r="G346">
            <v>4589.14</v>
          </cell>
          <cell r="I346">
            <v>1253.12</v>
          </cell>
          <cell r="J346">
            <v>1773.14</v>
          </cell>
        </row>
        <row r="347">
          <cell r="C347">
            <v>2485</v>
          </cell>
          <cell r="D347" t="str">
            <v>Southwestern Wi Community Schools</v>
          </cell>
          <cell r="E347">
            <v>0</v>
          </cell>
          <cell r="G347">
            <v>3285.48</v>
          </cell>
          <cell r="I347">
            <v>1695.3</v>
          </cell>
          <cell r="J347">
            <v>1038.47</v>
          </cell>
        </row>
        <row r="348">
          <cell r="C348">
            <v>5460</v>
          </cell>
          <cell r="D348" t="str">
            <v>Sparta Area School District</v>
          </cell>
          <cell r="E348">
            <v>0</v>
          </cell>
          <cell r="G348">
            <v>14912</v>
          </cell>
          <cell r="J348">
            <v>19875.11</v>
          </cell>
        </row>
        <row r="349">
          <cell r="C349">
            <v>5467</v>
          </cell>
          <cell r="D349" t="str">
            <v>Spencer School District</v>
          </cell>
          <cell r="E349">
            <v>0</v>
          </cell>
          <cell r="G349">
            <v>4205.93</v>
          </cell>
          <cell r="I349">
            <v>832.94</v>
          </cell>
          <cell r="J349">
            <v>4278.92</v>
          </cell>
        </row>
        <row r="350">
          <cell r="C350">
            <v>5474</v>
          </cell>
          <cell r="D350" t="str">
            <v>Spooner Area School District</v>
          </cell>
          <cell r="E350">
            <v>0</v>
          </cell>
          <cell r="G350">
            <v>6105.16</v>
          </cell>
          <cell r="I350">
            <v>2627.92</v>
          </cell>
          <cell r="J350">
            <v>5686.68</v>
          </cell>
        </row>
        <row r="351">
          <cell r="C351">
            <v>5586</v>
          </cell>
          <cell r="D351" t="str">
            <v>Spring Valley School District</v>
          </cell>
          <cell r="E351">
            <v>0</v>
          </cell>
          <cell r="G351">
            <v>3714.24</v>
          </cell>
          <cell r="J351">
            <v>659.5</v>
          </cell>
        </row>
        <row r="352">
          <cell r="C352">
            <v>5593</v>
          </cell>
          <cell r="D352" t="str">
            <v>Stanley-Boyd School District</v>
          </cell>
          <cell r="E352">
            <v>0</v>
          </cell>
          <cell r="G352">
            <v>6051.51</v>
          </cell>
          <cell r="I352">
            <v>2616.13</v>
          </cell>
          <cell r="J352">
            <v>5248.34</v>
          </cell>
        </row>
        <row r="353">
          <cell r="C353">
            <v>5607</v>
          </cell>
          <cell r="D353" t="str">
            <v>Stevens Point School District</v>
          </cell>
          <cell r="E353">
            <v>70504.15996996536</v>
          </cell>
          <cell r="G353">
            <v>33384.79</v>
          </cell>
          <cell r="H353">
            <v>21080.32</v>
          </cell>
          <cell r="I353">
            <v>18410.76</v>
          </cell>
          <cell r="J353">
            <v>12650.92</v>
          </cell>
        </row>
        <row r="354">
          <cell r="C354">
            <v>5614</v>
          </cell>
          <cell r="D354" t="str">
            <v>Stockbridge School District</v>
          </cell>
          <cell r="E354">
            <v>0</v>
          </cell>
          <cell r="G354">
            <v>1090.84</v>
          </cell>
          <cell r="I354">
            <v>286.08</v>
          </cell>
        </row>
        <row r="355">
          <cell r="C355">
            <v>3542</v>
          </cell>
          <cell r="D355" t="str">
            <v>Stone Bank School District</v>
          </cell>
          <cell r="E355">
            <v>0</v>
          </cell>
          <cell r="G355">
            <v>1200.47</v>
          </cell>
        </row>
        <row r="356">
          <cell r="C356">
            <v>5621</v>
          </cell>
          <cell r="D356" t="str">
            <v>Stoughton Area School District</v>
          </cell>
          <cell r="E356">
            <v>0</v>
          </cell>
          <cell r="G356">
            <v>9371.32</v>
          </cell>
          <cell r="I356">
            <v>5083.73</v>
          </cell>
          <cell r="J356">
            <v>3830.64</v>
          </cell>
        </row>
        <row r="357">
          <cell r="C357">
            <v>5628</v>
          </cell>
          <cell r="D357" t="str">
            <v>Stratford School District</v>
          </cell>
          <cell r="E357">
            <v>0</v>
          </cell>
          <cell r="G357">
            <v>3999.83</v>
          </cell>
          <cell r="I357">
            <v>1093.19</v>
          </cell>
          <cell r="J357">
            <v>1507.96</v>
          </cell>
          <cell r="K357">
            <v>594.27</v>
          </cell>
        </row>
        <row r="358">
          <cell r="C358">
            <v>5642</v>
          </cell>
          <cell r="D358" t="str">
            <v>School District Of Sturgeon Bay</v>
          </cell>
          <cell r="E358">
            <v>0</v>
          </cell>
          <cell r="G358">
            <v>5113.75</v>
          </cell>
          <cell r="J358">
            <v>3188.98</v>
          </cell>
        </row>
        <row r="359">
          <cell r="C359">
            <v>5656</v>
          </cell>
          <cell r="D359" t="str">
            <v>Sun Prairie Area School District</v>
          </cell>
          <cell r="E359">
            <v>0</v>
          </cell>
          <cell r="G359">
            <v>30081.43</v>
          </cell>
          <cell r="J359">
            <v>14728.03</v>
          </cell>
          <cell r="K359">
            <v>26000</v>
          </cell>
        </row>
        <row r="360">
          <cell r="C360">
            <v>5663</v>
          </cell>
          <cell r="D360" t="str">
            <v>Superior School District</v>
          </cell>
          <cell r="E360">
            <v>0</v>
          </cell>
          <cell r="G360">
            <v>23466.47</v>
          </cell>
          <cell r="H360">
            <v>781.44</v>
          </cell>
          <cell r="I360">
            <v>6362.27</v>
          </cell>
          <cell r="J360">
            <v>32856.54</v>
          </cell>
          <cell r="K360">
            <v>806.71</v>
          </cell>
        </row>
        <row r="361">
          <cell r="C361">
            <v>5670</v>
          </cell>
          <cell r="D361" t="str">
            <v>Suring Public School District</v>
          </cell>
          <cell r="E361">
            <v>0</v>
          </cell>
          <cell r="G361">
            <v>2054.81</v>
          </cell>
          <cell r="J361">
            <v>1502.1</v>
          </cell>
        </row>
        <row r="362">
          <cell r="C362">
            <v>3510</v>
          </cell>
          <cell r="D362" t="str">
            <v>Swallow School District</v>
          </cell>
          <cell r="E362">
            <v>0</v>
          </cell>
        </row>
        <row r="363">
          <cell r="C363">
            <v>5726</v>
          </cell>
          <cell r="D363" t="str">
            <v>Thorp School District</v>
          </cell>
          <cell r="E363">
            <v>0</v>
          </cell>
          <cell r="G363">
            <v>3587.12</v>
          </cell>
          <cell r="I363">
            <v>1665.06</v>
          </cell>
          <cell r="J363">
            <v>3384.05</v>
          </cell>
        </row>
        <row r="364">
          <cell r="C364">
            <v>5733</v>
          </cell>
          <cell r="D364" t="str">
            <v>Three Lakes School District</v>
          </cell>
          <cell r="E364">
            <v>0</v>
          </cell>
          <cell r="G364">
            <v>2517.64</v>
          </cell>
          <cell r="I364">
            <v>1129.53</v>
          </cell>
          <cell r="J364">
            <v>1682.8</v>
          </cell>
        </row>
        <row r="365">
          <cell r="C365">
            <v>5740</v>
          </cell>
          <cell r="D365" t="str">
            <v>Tigerton School District</v>
          </cell>
          <cell r="E365">
            <v>0</v>
          </cell>
          <cell r="G365">
            <v>1438.38</v>
          </cell>
          <cell r="I365">
            <v>1066.64</v>
          </cell>
          <cell r="J365">
            <v>1259.63</v>
          </cell>
        </row>
        <row r="366">
          <cell r="C366">
            <v>5747</v>
          </cell>
          <cell r="D366" t="str">
            <v>Tomah Area School District</v>
          </cell>
          <cell r="E366">
            <v>0</v>
          </cell>
          <cell r="G366">
            <v>15253.31</v>
          </cell>
          <cell r="J366">
            <v>5862.67</v>
          </cell>
        </row>
        <row r="367">
          <cell r="C367">
            <v>5754</v>
          </cell>
          <cell r="D367" t="str">
            <v>Tomahawk School District</v>
          </cell>
          <cell r="E367">
            <v>0</v>
          </cell>
          <cell r="G367">
            <v>6229</v>
          </cell>
          <cell r="J367">
            <v>3915.67</v>
          </cell>
        </row>
        <row r="368">
          <cell r="C368">
            <v>126</v>
          </cell>
          <cell r="D368" t="str">
            <v>Tomorrow River School District</v>
          </cell>
          <cell r="E368">
            <v>0</v>
          </cell>
          <cell r="G368">
            <v>5744.52</v>
          </cell>
          <cell r="H368">
            <v>228.29</v>
          </cell>
          <cell r="I368">
            <v>834.3</v>
          </cell>
          <cell r="J368">
            <v>586.73</v>
          </cell>
        </row>
        <row r="369">
          <cell r="C369">
            <v>5780</v>
          </cell>
          <cell r="D369" t="str">
            <v>Trevor-Wilmot Consolidated Grade School </v>
          </cell>
          <cell r="E369">
            <v>0</v>
          </cell>
          <cell r="G369">
            <v>2562.14</v>
          </cell>
          <cell r="J369">
            <v>1216.15</v>
          </cell>
        </row>
        <row r="370">
          <cell r="C370">
            <v>4375</v>
          </cell>
          <cell r="D370" t="str">
            <v>Tri-County Area School District</v>
          </cell>
          <cell r="E370">
            <v>0</v>
          </cell>
          <cell r="G370">
            <v>3611.28</v>
          </cell>
          <cell r="I370">
            <v>1990.46</v>
          </cell>
          <cell r="J370">
            <v>2415.34</v>
          </cell>
        </row>
        <row r="371">
          <cell r="C371">
            <v>5810</v>
          </cell>
          <cell r="D371" t="str">
            <v>Turtle Lake School District</v>
          </cell>
          <cell r="E371">
            <v>0</v>
          </cell>
          <cell r="G371">
            <v>2799.29</v>
          </cell>
          <cell r="I371">
            <v>1299.95</v>
          </cell>
          <cell r="J371">
            <v>1297.09</v>
          </cell>
        </row>
        <row r="372">
          <cell r="C372">
            <v>5817</v>
          </cell>
          <cell r="D372" t="str">
            <v>Twin Lakes #4 School District</v>
          </cell>
          <cell r="E372">
            <v>0</v>
          </cell>
          <cell r="G372">
            <v>1647.66</v>
          </cell>
          <cell r="I372">
            <v>1910</v>
          </cell>
          <cell r="J372">
            <v>1222.89</v>
          </cell>
        </row>
        <row r="373">
          <cell r="C373">
            <v>5824</v>
          </cell>
          <cell r="D373" t="str">
            <v>Two Rivers School District</v>
          </cell>
          <cell r="E373">
            <v>0</v>
          </cell>
          <cell r="G373">
            <v>7552.2</v>
          </cell>
          <cell r="J373">
            <v>3691.3</v>
          </cell>
        </row>
        <row r="374">
          <cell r="C374">
            <v>5859</v>
          </cell>
          <cell r="D374" t="str">
            <v>Union Grove Joint #1 School District</v>
          </cell>
          <cell r="E374">
            <v>0</v>
          </cell>
          <cell r="G374">
            <v>3702.01</v>
          </cell>
          <cell r="I374">
            <v>1052.49</v>
          </cell>
          <cell r="J374">
            <v>1145.15</v>
          </cell>
        </row>
        <row r="375">
          <cell r="C375">
            <v>5852</v>
          </cell>
          <cell r="D375" t="str">
            <v>Union Grove Uhs</v>
          </cell>
          <cell r="E375">
            <v>0</v>
          </cell>
          <cell r="J375">
            <v>1261.41</v>
          </cell>
        </row>
        <row r="376">
          <cell r="C376">
            <v>238</v>
          </cell>
          <cell r="D376" t="str">
            <v>Unity School District</v>
          </cell>
          <cell r="E376">
            <v>0</v>
          </cell>
          <cell r="G376">
            <v>6027.26</v>
          </cell>
          <cell r="I376">
            <v>2990.21</v>
          </cell>
          <cell r="J376">
            <v>6285.92</v>
          </cell>
        </row>
        <row r="377">
          <cell r="C377">
            <v>5866</v>
          </cell>
          <cell r="D377" t="str">
            <v>Valders Area School District</v>
          </cell>
          <cell r="E377">
            <v>0</v>
          </cell>
          <cell r="G377">
            <v>4560.79</v>
          </cell>
          <cell r="I377">
            <v>814.22</v>
          </cell>
          <cell r="J377">
            <v>2067.35</v>
          </cell>
        </row>
        <row r="378">
          <cell r="C378">
            <v>5901</v>
          </cell>
          <cell r="D378" t="str">
            <v>Verona Area School District</v>
          </cell>
          <cell r="E378">
            <v>153077.03338692384</v>
          </cell>
          <cell r="G378">
            <v>24884.79</v>
          </cell>
          <cell r="I378">
            <v>627.17</v>
          </cell>
          <cell r="J378">
            <v>30394.78</v>
          </cell>
        </row>
        <row r="379">
          <cell r="C379">
            <v>5985</v>
          </cell>
          <cell r="D379" t="str">
            <v>Viroqua Area School District</v>
          </cell>
          <cell r="E379">
            <v>0</v>
          </cell>
          <cell r="G379">
            <v>5460.19</v>
          </cell>
          <cell r="I379">
            <v>3066.26</v>
          </cell>
          <cell r="J379">
            <v>4828.37</v>
          </cell>
        </row>
        <row r="380">
          <cell r="C380">
            <v>5992</v>
          </cell>
          <cell r="D380" t="str">
            <v>Wabeno School District</v>
          </cell>
          <cell r="E380">
            <v>0</v>
          </cell>
          <cell r="G380">
            <v>2700.39</v>
          </cell>
          <cell r="I380">
            <v>583.16</v>
          </cell>
          <cell r="J380">
            <v>1851.69</v>
          </cell>
        </row>
        <row r="381">
          <cell r="C381">
            <v>6022</v>
          </cell>
          <cell r="D381" t="str">
            <v>Walworth Joint School District #1</v>
          </cell>
          <cell r="E381">
            <v>9108.415180004195</v>
          </cell>
          <cell r="G381">
            <v>2522.53</v>
          </cell>
          <cell r="I381">
            <v>2285.43</v>
          </cell>
          <cell r="J381">
            <v>1703.83</v>
          </cell>
        </row>
        <row r="382">
          <cell r="C382">
            <v>6027</v>
          </cell>
          <cell r="D382" t="str">
            <v>Washburn School District</v>
          </cell>
          <cell r="E382">
            <v>0</v>
          </cell>
          <cell r="G382">
            <v>2802.2</v>
          </cell>
          <cell r="I382">
            <v>482.8</v>
          </cell>
          <cell r="J382">
            <v>6738.19</v>
          </cell>
          <cell r="K382">
            <v>1000</v>
          </cell>
        </row>
        <row r="383">
          <cell r="C383">
            <v>6069</v>
          </cell>
          <cell r="D383" t="str">
            <v>School District Ofwashington</v>
          </cell>
          <cell r="E383">
            <v>0</v>
          </cell>
        </row>
        <row r="384">
          <cell r="C384">
            <v>6104</v>
          </cell>
          <cell r="D384" t="str">
            <v>Washington-Caldwell School</v>
          </cell>
          <cell r="E384">
            <v>0</v>
          </cell>
        </row>
        <row r="385">
          <cell r="C385">
            <v>6113</v>
          </cell>
          <cell r="D385" t="str">
            <v>Waterford Jt School Dist. 1</v>
          </cell>
          <cell r="E385">
            <v>0</v>
          </cell>
        </row>
        <row r="386">
          <cell r="C386">
            <v>6083</v>
          </cell>
          <cell r="D386" t="str">
            <v>Waterford Union High School</v>
          </cell>
          <cell r="E386">
            <v>0</v>
          </cell>
        </row>
        <row r="387">
          <cell r="C387">
            <v>6118</v>
          </cell>
          <cell r="D387" t="str">
            <v>Waterloo School District</v>
          </cell>
          <cell r="E387">
            <v>15994.0497224126</v>
          </cell>
          <cell r="G387">
            <v>4348.17</v>
          </cell>
          <cell r="I387">
            <v>521.18</v>
          </cell>
          <cell r="J387">
            <v>1906.36</v>
          </cell>
        </row>
        <row r="388">
          <cell r="C388">
            <v>6125</v>
          </cell>
          <cell r="D388" t="str">
            <v>Watertown Unified School District</v>
          </cell>
          <cell r="E388">
            <v>0</v>
          </cell>
          <cell r="G388">
            <v>19846.62</v>
          </cell>
          <cell r="I388">
            <v>8876.6</v>
          </cell>
          <cell r="J388">
            <v>9754.02</v>
          </cell>
          <cell r="K388">
            <v>24669.63</v>
          </cell>
        </row>
        <row r="389">
          <cell r="C389">
            <v>6174</v>
          </cell>
          <cell r="D389" t="str">
            <v>Waukesha School District</v>
          </cell>
          <cell r="E389">
            <v>261536.52053808753</v>
          </cell>
          <cell r="G389">
            <v>42473.72</v>
          </cell>
          <cell r="J389">
            <v>12831.26</v>
          </cell>
        </row>
        <row r="390">
          <cell r="C390">
            <v>6181</v>
          </cell>
          <cell r="D390" t="str">
            <v>Waunakee Community School District</v>
          </cell>
          <cell r="E390">
            <v>0</v>
          </cell>
          <cell r="G390">
            <v>12298.02</v>
          </cell>
          <cell r="J390">
            <v>1499.7</v>
          </cell>
        </row>
        <row r="391">
          <cell r="C391">
            <v>6195</v>
          </cell>
          <cell r="D391" t="str">
            <v>Waupaca School District</v>
          </cell>
          <cell r="E391">
            <v>0</v>
          </cell>
          <cell r="G391">
            <v>11505.03</v>
          </cell>
          <cell r="I391">
            <v>6430.69</v>
          </cell>
          <cell r="J391">
            <v>5182.84</v>
          </cell>
        </row>
        <row r="392">
          <cell r="C392">
            <v>6216</v>
          </cell>
          <cell r="D392" t="str">
            <v>Waupun Area School District</v>
          </cell>
          <cell r="E392">
            <v>0</v>
          </cell>
          <cell r="G392">
            <v>8572.14</v>
          </cell>
          <cell r="J392">
            <v>6865.73</v>
          </cell>
        </row>
        <row r="393">
          <cell r="C393">
            <v>6223</v>
          </cell>
          <cell r="D393" t="str">
            <v>Wausau School District</v>
          </cell>
          <cell r="E393">
            <v>466470.2882574044</v>
          </cell>
          <cell r="G393">
            <v>47313.92</v>
          </cell>
          <cell r="J393">
            <v>40343.87</v>
          </cell>
          <cell r="M393">
            <v>16602.47</v>
          </cell>
        </row>
        <row r="394">
          <cell r="C394">
            <v>6230</v>
          </cell>
          <cell r="D394" t="str">
            <v>Wausaukee School District</v>
          </cell>
          <cell r="E394">
            <v>0</v>
          </cell>
          <cell r="G394">
            <v>3038.15</v>
          </cell>
          <cell r="I394">
            <v>1285.34</v>
          </cell>
          <cell r="J394">
            <v>1525.44</v>
          </cell>
        </row>
        <row r="395">
          <cell r="C395">
            <v>6237</v>
          </cell>
          <cell r="D395" t="str">
            <v>Wautoma Area School District</v>
          </cell>
          <cell r="E395">
            <v>6816.600222847957</v>
          </cell>
          <cell r="G395">
            <v>8577.43</v>
          </cell>
          <cell r="I395">
            <v>4325.83</v>
          </cell>
          <cell r="J395">
            <v>8799.51</v>
          </cell>
        </row>
        <row r="396">
          <cell r="C396">
            <v>6244</v>
          </cell>
          <cell r="D396" t="str">
            <v>Wauwatosa School District</v>
          </cell>
          <cell r="E396">
            <v>0</v>
          </cell>
          <cell r="G396">
            <v>19674.83</v>
          </cell>
          <cell r="J396">
            <v>6010.35</v>
          </cell>
          <cell r="K396">
            <v>958.03</v>
          </cell>
        </row>
        <row r="397">
          <cell r="C397">
            <v>6251</v>
          </cell>
          <cell r="D397" t="str">
            <v>Wauzeka Steuben School District</v>
          </cell>
          <cell r="E397">
            <v>0</v>
          </cell>
          <cell r="G397">
            <v>1941.76</v>
          </cell>
          <cell r="I397">
            <v>850.74</v>
          </cell>
          <cell r="J397">
            <v>1756.1</v>
          </cell>
        </row>
        <row r="398">
          <cell r="C398">
            <v>6293</v>
          </cell>
          <cell r="D398" t="str">
            <v>Webster School District</v>
          </cell>
          <cell r="E398">
            <v>0</v>
          </cell>
          <cell r="G398">
            <v>4358.81</v>
          </cell>
          <cell r="J398">
            <v>4796.96</v>
          </cell>
        </row>
        <row r="399">
          <cell r="C399">
            <v>6300</v>
          </cell>
          <cell r="D399" t="str">
            <v>West Allis School District</v>
          </cell>
          <cell r="E399">
            <v>0</v>
          </cell>
          <cell r="G399">
            <v>42493.94</v>
          </cell>
          <cell r="J399">
            <v>21682.42</v>
          </cell>
        </row>
        <row r="400">
          <cell r="C400">
            <v>6307</v>
          </cell>
          <cell r="D400" t="str">
            <v>West Bend School District</v>
          </cell>
          <cell r="E400">
            <v>0</v>
          </cell>
          <cell r="F400">
            <v>40425</v>
          </cell>
          <cell r="G400">
            <v>31407.72</v>
          </cell>
          <cell r="J400">
            <v>9499.93</v>
          </cell>
        </row>
        <row r="401">
          <cell r="C401">
            <v>6328</v>
          </cell>
          <cell r="D401" t="str">
            <v>School District Of West De Pere</v>
          </cell>
          <cell r="E401">
            <v>0</v>
          </cell>
          <cell r="G401">
            <v>11200.49</v>
          </cell>
          <cell r="J401">
            <v>1657.59</v>
          </cell>
        </row>
        <row r="402">
          <cell r="C402">
            <v>6370</v>
          </cell>
          <cell r="D402" t="str">
            <v>West Salem School District</v>
          </cell>
          <cell r="E402">
            <v>0</v>
          </cell>
          <cell r="G402">
            <v>9456.73</v>
          </cell>
          <cell r="I402">
            <v>2311.92</v>
          </cell>
          <cell r="J402">
            <v>2548.02</v>
          </cell>
        </row>
        <row r="403">
          <cell r="C403">
            <v>6321</v>
          </cell>
          <cell r="D403" t="str">
            <v>Westby Area School District</v>
          </cell>
          <cell r="E403">
            <v>0</v>
          </cell>
          <cell r="G403">
            <v>4624.52</v>
          </cell>
          <cell r="I403">
            <v>1931.92</v>
          </cell>
          <cell r="J403">
            <v>3178.06</v>
          </cell>
        </row>
        <row r="404">
          <cell r="C404">
            <v>6335</v>
          </cell>
          <cell r="D404" t="str">
            <v>Westfield School District</v>
          </cell>
          <cell r="E404">
            <v>0</v>
          </cell>
          <cell r="G404">
            <v>6028.84</v>
          </cell>
          <cell r="I404">
            <v>335.21</v>
          </cell>
          <cell r="J404">
            <v>4162.39</v>
          </cell>
        </row>
        <row r="405">
          <cell r="C405">
            <v>6354</v>
          </cell>
          <cell r="D405" t="str">
            <v>Weston School District</v>
          </cell>
          <cell r="E405">
            <v>0</v>
          </cell>
          <cell r="G405">
            <v>1875.93</v>
          </cell>
          <cell r="I405">
            <v>1038.6</v>
          </cell>
          <cell r="J405">
            <v>2437.71</v>
          </cell>
        </row>
        <row r="406">
          <cell r="C406">
            <v>6384</v>
          </cell>
          <cell r="D406" t="str">
            <v>Weyauwega-Fremont School District</v>
          </cell>
          <cell r="E406">
            <v>0</v>
          </cell>
          <cell r="G406">
            <v>3979.43</v>
          </cell>
          <cell r="I406">
            <v>1185.92</v>
          </cell>
          <cell r="J406">
            <v>896.2</v>
          </cell>
        </row>
        <row r="407">
          <cell r="C407">
            <v>6412</v>
          </cell>
          <cell r="D407" t="str">
            <v>Wheatland Jt. #1 School District</v>
          </cell>
          <cell r="E407">
            <v>0</v>
          </cell>
          <cell r="G407">
            <v>2066.68</v>
          </cell>
          <cell r="J407">
            <v>1637.18</v>
          </cell>
        </row>
        <row r="408">
          <cell r="C408">
            <v>6440</v>
          </cell>
          <cell r="D408" t="str">
            <v>White Lake School District</v>
          </cell>
          <cell r="E408">
            <v>0</v>
          </cell>
          <cell r="G408">
            <v>1233.68</v>
          </cell>
          <cell r="I408">
            <v>1080.34</v>
          </cell>
          <cell r="J408">
            <v>1467.93</v>
          </cell>
        </row>
        <row r="409">
          <cell r="C409">
            <v>6419</v>
          </cell>
          <cell r="D409" t="str">
            <v>Whitefish Bay School District</v>
          </cell>
          <cell r="E409">
            <v>0</v>
          </cell>
        </row>
        <row r="410">
          <cell r="C410">
            <v>6426</v>
          </cell>
          <cell r="D410" t="str">
            <v>Whitehall School District</v>
          </cell>
          <cell r="E410">
            <v>0</v>
          </cell>
          <cell r="G410">
            <v>4030.66</v>
          </cell>
          <cell r="I410">
            <v>2330.56</v>
          </cell>
          <cell r="J410">
            <v>4203.75</v>
          </cell>
        </row>
        <row r="411">
          <cell r="C411">
            <v>6461</v>
          </cell>
          <cell r="D411" t="str">
            <v>Whitewater Unified School District</v>
          </cell>
          <cell r="E411">
            <v>42765.60646916853</v>
          </cell>
          <cell r="G411">
            <v>10430.26</v>
          </cell>
          <cell r="J411">
            <v>5198.46</v>
          </cell>
        </row>
        <row r="412">
          <cell r="C412">
            <v>6470</v>
          </cell>
          <cell r="D412" t="str">
            <v>Whitnall School District</v>
          </cell>
          <cell r="E412">
            <v>0</v>
          </cell>
          <cell r="G412">
            <v>8851.9</v>
          </cell>
          <cell r="J412">
            <v>476.77</v>
          </cell>
        </row>
        <row r="413">
          <cell r="C413">
            <v>6475</v>
          </cell>
          <cell r="D413" t="str">
            <v>Wild Rose School District</v>
          </cell>
          <cell r="E413">
            <v>0</v>
          </cell>
          <cell r="G413">
            <v>2882.97</v>
          </cell>
          <cell r="J413">
            <v>1903.61</v>
          </cell>
        </row>
        <row r="414">
          <cell r="C414">
            <v>6482</v>
          </cell>
          <cell r="D414" t="str">
            <v>Williams Bay School District</v>
          </cell>
          <cell r="E414">
            <v>0</v>
          </cell>
          <cell r="G414">
            <v>2287.63</v>
          </cell>
          <cell r="I414">
            <v>1271.68</v>
          </cell>
        </row>
        <row r="415">
          <cell r="C415">
            <v>6545</v>
          </cell>
          <cell r="D415" t="str">
            <v>Wilmot Union High School District</v>
          </cell>
          <cell r="E415">
            <v>0</v>
          </cell>
          <cell r="G415">
            <v>7059.02</v>
          </cell>
          <cell r="J415">
            <v>461.06</v>
          </cell>
        </row>
        <row r="416">
          <cell r="C416">
            <v>6608</v>
          </cell>
          <cell r="D416" t="str">
            <v>Winneconne Community School District</v>
          </cell>
          <cell r="E416">
            <v>0</v>
          </cell>
          <cell r="G416">
            <v>1440.22</v>
          </cell>
          <cell r="I416">
            <v>1033.35</v>
          </cell>
          <cell r="J416">
            <v>700.33</v>
          </cell>
        </row>
        <row r="417">
          <cell r="C417">
            <v>6615</v>
          </cell>
          <cell r="D417" t="str">
            <v>Winter School District</v>
          </cell>
          <cell r="E417">
            <v>0</v>
          </cell>
          <cell r="G417">
            <v>7510.59</v>
          </cell>
          <cell r="I417">
            <v>662.79</v>
          </cell>
          <cell r="J417">
            <v>1026.22</v>
          </cell>
        </row>
        <row r="418">
          <cell r="C418">
            <v>6678</v>
          </cell>
          <cell r="D418" t="str">
            <v>School District Of Wisconsin Dells </v>
          </cell>
          <cell r="E418">
            <v>7051.751686353268</v>
          </cell>
          <cell r="G418">
            <v>2533.67</v>
          </cell>
          <cell r="I418">
            <v>5141.46</v>
          </cell>
          <cell r="J418">
            <v>5055.04</v>
          </cell>
        </row>
        <row r="419">
          <cell r="C419">
            <v>469</v>
          </cell>
          <cell r="D419" t="str">
            <v>Wisconsin Heights School District</v>
          </cell>
          <cell r="E419">
            <v>0</v>
          </cell>
          <cell r="G419">
            <v>27744.64</v>
          </cell>
          <cell r="I419">
            <v>1493.8</v>
          </cell>
          <cell r="J419">
            <v>525.22</v>
          </cell>
        </row>
        <row r="420">
          <cell r="C420">
            <v>6685</v>
          </cell>
          <cell r="D420" t="str">
            <v>School District Of Wisconsin Rapids</v>
          </cell>
          <cell r="E420">
            <v>54680.153379017116</v>
          </cell>
          <cell r="G420">
            <v>7280.13</v>
          </cell>
          <cell r="J420">
            <v>21821.94</v>
          </cell>
        </row>
        <row r="421">
          <cell r="C421">
            <v>6692</v>
          </cell>
          <cell r="D421" t="str">
            <v>Wittenberg-Birnamwood School District</v>
          </cell>
          <cell r="E421">
            <v>0</v>
          </cell>
          <cell r="G421">
            <v>2356.55</v>
          </cell>
          <cell r="I421">
            <v>3193.4</v>
          </cell>
          <cell r="J421">
            <v>2085.46</v>
          </cell>
        </row>
        <row r="422">
          <cell r="C422">
            <v>6713</v>
          </cell>
          <cell r="D422" t="str">
            <v>Wonewoc &amp; Union Center School District</v>
          </cell>
          <cell r="E422">
            <v>0</v>
          </cell>
          <cell r="I422">
            <v>1444.49</v>
          </cell>
          <cell r="J422">
            <v>2849.24</v>
          </cell>
        </row>
        <row r="423">
          <cell r="C423">
            <v>6720</v>
          </cell>
          <cell r="D423" t="str">
            <v>Woodruff Joint #1 School District</v>
          </cell>
          <cell r="E423">
            <v>0</v>
          </cell>
          <cell r="G423">
            <v>1897.67</v>
          </cell>
          <cell r="J423">
            <v>994.71</v>
          </cell>
        </row>
        <row r="424">
          <cell r="C424">
            <v>6734</v>
          </cell>
          <cell r="D424" t="str">
            <v>Wrightstown Community School District</v>
          </cell>
          <cell r="E424">
            <v>0</v>
          </cell>
          <cell r="G424">
            <v>6207.35</v>
          </cell>
          <cell r="J424">
            <v>1502.54</v>
          </cell>
          <cell r="K424">
            <v>1000</v>
          </cell>
        </row>
        <row r="425">
          <cell r="C425">
            <v>6748</v>
          </cell>
          <cell r="D425" t="str">
            <v>Yorkville Jt. #2 School Dist.</v>
          </cell>
          <cell r="E425">
            <v>0</v>
          </cell>
        </row>
        <row r="426">
          <cell r="C426">
            <v>8110</v>
          </cell>
          <cell r="D426" t="str">
            <v>21st Century Preparatory School</v>
          </cell>
          <cell r="E426">
            <v>0</v>
          </cell>
          <cell r="G426">
            <v>2593.34</v>
          </cell>
        </row>
        <row r="427">
          <cell r="C427">
            <v>8123</v>
          </cell>
          <cell r="D427" t="str">
            <v>United Community Center, Inc/Bruce Guadalupe</v>
          </cell>
          <cell r="E427">
            <v>0</v>
          </cell>
          <cell r="G427">
            <v>7135.63</v>
          </cell>
          <cell r="I427">
            <v>1161.78</v>
          </cell>
        </row>
        <row r="428">
          <cell r="C428">
            <v>8114</v>
          </cell>
          <cell r="D428" t="str">
            <v>Capitol West Academy, Inc.</v>
          </cell>
          <cell r="E428">
            <v>0</v>
          </cell>
          <cell r="G428">
            <v>1797.74</v>
          </cell>
        </row>
        <row r="429">
          <cell r="C429">
            <v>8105</v>
          </cell>
          <cell r="D429" t="str">
            <v>Central City Cyberschool Milwaukee, Inc.</v>
          </cell>
          <cell r="E429">
            <v>0</v>
          </cell>
          <cell r="G429">
            <v>2824.44</v>
          </cell>
        </row>
        <row r="430">
          <cell r="C430">
            <v>8127</v>
          </cell>
          <cell r="D430" t="str">
            <v>Milwaukee Collegiate Academy</v>
          </cell>
          <cell r="E430">
            <v>0</v>
          </cell>
          <cell r="G430">
            <v>1104.2</v>
          </cell>
        </row>
        <row r="431">
          <cell r="C431">
            <v>8109</v>
          </cell>
          <cell r="D431" t="str">
            <v>Darrell L Hines Academy Inc</v>
          </cell>
          <cell r="E431">
            <v>0</v>
          </cell>
          <cell r="G431">
            <v>1864.26</v>
          </cell>
        </row>
        <row r="432">
          <cell r="C432">
            <v>8101</v>
          </cell>
          <cell r="D432" t="str">
            <v>Downtown Montessori 408101</v>
          </cell>
          <cell r="E432">
            <v>0</v>
          </cell>
        </row>
        <row r="433">
          <cell r="C433">
            <v>8131</v>
          </cell>
          <cell r="D433" t="str">
            <v>Escuela Verde</v>
          </cell>
          <cell r="E433">
            <v>0</v>
          </cell>
        </row>
        <row r="434">
          <cell r="C434">
            <v>8126</v>
          </cell>
          <cell r="D434" t="str">
            <v>King'S Academy</v>
          </cell>
          <cell r="E434">
            <v>0</v>
          </cell>
          <cell r="G434">
            <v>1298.83</v>
          </cell>
        </row>
        <row r="435">
          <cell r="C435">
            <v>8106</v>
          </cell>
          <cell r="D435" t="str">
            <v>Milwaukee Academy Of Science</v>
          </cell>
          <cell r="E435">
            <v>0</v>
          </cell>
          <cell r="G435">
            <v>6320.45</v>
          </cell>
        </row>
        <row r="436">
          <cell r="C436">
            <v>8103</v>
          </cell>
          <cell r="D436" t="str">
            <v>M.C. Preparatory School Of Wisconsin, Inc.</v>
          </cell>
          <cell r="E436">
            <v>0</v>
          </cell>
          <cell r="G436">
            <v>2879.42</v>
          </cell>
        </row>
        <row r="437">
          <cell r="C437">
            <v>8128</v>
          </cell>
          <cell r="D437" t="str">
            <v>Milwaukee Math And Science Academy</v>
          </cell>
          <cell r="E437">
            <v>0</v>
          </cell>
          <cell r="G437">
            <v>1887.91</v>
          </cell>
        </row>
        <row r="438">
          <cell r="C438">
            <v>8129</v>
          </cell>
          <cell r="D438" t="str">
            <v>Milwaukee Scholars</v>
          </cell>
          <cell r="E438">
            <v>0</v>
          </cell>
          <cell r="G438">
            <v>3342.85</v>
          </cell>
        </row>
        <row r="439">
          <cell r="C439">
            <v>8130</v>
          </cell>
          <cell r="D439" t="str">
            <v>North Point Lighthouse Charter School</v>
          </cell>
          <cell r="E439">
            <v>0</v>
          </cell>
          <cell r="G439">
            <v>1931.29</v>
          </cell>
        </row>
        <row r="440">
          <cell r="C440">
            <v>8133</v>
          </cell>
          <cell r="D440" t="str">
            <v>Rocketship Southside Community Prep--2rc</v>
          </cell>
          <cell r="E440">
            <v>0</v>
          </cell>
          <cell r="G440">
            <v>1978.06</v>
          </cell>
        </row>
        <row r="441">
          <cell r="C441">
            <v>8107</v>
          </cell>
          <cell r="D441" t="str">
            <v>School Early Development &amp; Achievement</v>
          </cell>
          <cell r="E441">
            <v>0</v>
          </cell>
          <cell r="G441">
            <v>522.32</v>
          </cell>
        </row>
        <row r="442">
          <cell r="C442">
            <v>8121</v>
          </cell>
          <cell r="D442" t="str">
            <v>Seeds Of Health Elementary</v>
          </cell>
          <cell r="E442">
            <v>0</v>
          </cell>
          <cell r="G442">
            <v>3203.86</v>
          </cell>
        </row>
        <row r="443">
          <cell r="C443">
            <v>8115</v>
          </cell>
          <cell r="D443" t="str">
            <v>Tenor High School</v>
          </cell>
          <cell r="E443">
            <v>0</v>
          </cell>
          <cell r="G443">
            <v>1156.69</v>
          </cell>
        </row>
        <row r="444">
          <cell r="C444">
            <v>8125</v>
          </cell>
          <cell r="D444" t="str">
            <v>Urban Day School</v>
          </cell>
          <cell r="E444">
            <v>0</v>
          </cell>
          <cell r="G444">
            <v>2807.4</v>
          </cell>
        </row>
        <row r="445">
          <cell r="C445">
            <v>8124</v>
          </cell>
          <cell r="D445" t="str">
            <v>Veritas High School</v>
          </cell>
          <cell r="E445">
            <v>0</v>
          </cell>
          <cell r="G445">
            <v>1494.41</v>
          </cell>
        </row>
        <row r="446">
          <cell r="C446">
            <v>8113</v>
          </cell>
          <cell r="D446" t="str">
            <v>Woodlands School, Inc.</v>
          </cell>
          <cell r="E446">
            <v>0</v>
          </cell>
          <cell r="G446">
            <v>801.1</v>
          </cell>
        </row>
        <row r="447">
          <cell r="C447">
            <v>8132</v>
          </cell>
          <cell r="D447" t="str">
            <v>Woodlands School, Inc. East-2rc</v>
          </cell>
          <cell r="E447">
            <v>0</v>
          </cell>
          <cell r="G447">
            <v>303.09</v>
          </cell>
        </row>
        <row r="448">
          <cell r="C448">
            <v>8111</v>
          </cell>
          <cell r="D448" t="str">
            <v>Young Leaders Academy</v>
          </cell>
          <cell r="E448">
            <v>0</v>
          </cell>
        </row>
        <row r="449">
          <cell r="C449">
            <v>9901</v>
          </cell>
          <cell r="D449" t="str">
            <v>Cesa #1 </v>
          </cell>
          <cell r="E449">
            <v>0</v>
          </cell>
        </row>
        <row r="450">
          <cell r="C450">
            <v>9902</v>
          </cell>
          <cell r="D450" t="str">
            <v>Cesa #2</v>
          </cell>
          <cell r="E450">
            <v>0</v>
          </cell>
          <cell r="F450">
            <v>68329</v>
          </cell>
        </row>
        <row r="451">
          <cell r="C451">
            <v>9903</v>
          </cell>
          <cell r="D451" t="str">
            <v>Cesa #3</v>
          </cell>
          <cell r="E451">
            <v>0</v>
          </cell>
          <cell r="K451">
            <v>15623.59</v>
          </cell>
        </row>
        <row r="452">
          <cell r="C452">
            <v>9904</v>
          </cell>
          <cell r="D452" t="str">
            <v>Cesa #4</v>
          </cell>
          <cell r="E452">
            <v>0</v>
          </cell>
          <cell r="K452">
            <v>149755.63</v>
          </cell>
          <cell r="L452">
            <v>90504.83</v>
          </cell>
          <cell r="M452">
            <v>25000</v>
          </cell>
        </row>
        <row r="453">
          <cell r="C453">
            <v>9905</v>
          </cell>
          <cell r="D453" t="str">
            <v>Cesa #5</v>
          </cell>
          <cell r="E453">
            <v>0</v>
          </cell>
          <cell r="K453">
            <v>11911.21</v>
          </cell>
          <cell r="M453">
            <v>10382.93</v>
          </cell>
        </row>
        <row r="454">
          <cell r="C454">
            <v>9906</v>
          </cell>
          <cell r="D454" t="str">
            <v>Cesa #6</v>
          </cell>
          <cell r="E454">
            <v>0</v>
          </cell>
          <cell r="M454">
            <v>25000</v>
          </cell>
        </row>
        <row r="455">
          <cell r="C455">
            <v>9907</v>
          </cell>
          <cell r="D455" t="str">
            <v>Cesa #7</v>
          </cell>
          <cell r="E455">
            <v>0</v>
          </cell>
          <cell r="F455">
            <v>80605.59</v>
          </cell>
          <cell r="M455">
            <v>23642.5</v>
          </cell>
        </row>
        <row r="456">
          <cell r="C456">
            <v>9908</v>
          </cell>
          <cell r="D456" t="str">
            <v>Cesa #8</v>
          </cell>
          <cell r="E456">
            <v>0</v>
          </cell>
          <cell r="K456">
            <v>23488.29</v>
          </cell>
          <cell r="M456">
            <v>25000</v>
          </cell>
        </row>
        <row r="457">
          <cell r="C457">
            <v>9909</v>
          </cell>
          <cell r="D457" t="str">
            <v>Cesa #9</v>
          </cell>
          <cell r="E457">
            <v>0</v>
          </cell>
          <cell r="M457">
            <v>19612.55</v>
          </cell>
        </row>
        <row r="458">
          <cell r="C458">
            <v>9910</v>
          </cell>
          <cell r="D458" t="str">
            <v>Cesa #10</v>
          </cell>
          <cell r="E458">
            <v>0</v>
          </cell>
          <cell r="M458">
            <v>5169.8</v>
          </cell>
        </row>
        <row r="459">
          <cell r="C459">
            <v>9911</v>
          </cell>
          <cell r="D459" t="str">
            <v>Cesa #11</v>
          </cell>
          <cell r="E459">
            <v>0</v>
          </cell>
          <cell r="F459">
            <v>284341.86</v>
          </cell>
        </row>
        <row r="460">
          <cell r="C460">
            <v>9912</v>
          </cell>
          <cell r="D460" t="str">
            <v>Cesa #12</v>
          </cell>
          <cell r="E460">
            <v>0</v>
          </cell>
          <cell r="K460">
            <v>11658.16</v>
          </cell>
          <cell r="M460">
            <v>16462</v>
          </cell>
        </row>
        <row r="461">
          <cell r="C461">
            <v>1058</v>
          </cell>
          <cell r="D461" t="str">
            <v>Brown County CDEB-Syble Hopp</v>
          </cell>
          <cell r="G461">
            <v>839.98</v>
          </cell>
        </row>
        <row r="462">
          <cell r="C462">
            <v>1648</v>
          </cell>
          <cell r="D462" t="str">
            <v>Walworth County CDEB Lakeland School</v>
          </cell>
          <cell r="G462">
            <v>1218.05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4"/>
  <sheetViews>
    <sheetView tabSelected="1" zoomScalePageLayoutView="0" workbookViewId="0" topLeftCell="A1">
      <pane xSplit="3" ySplit="4" topLeftCell="K4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" sqref="O1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47.8515625" style="0" bestFit="1" customWidth="1"/>
    <col min="4" max="4" width="19.28125" style="22" customWidth="1"/>
    <col min="5" max="6" width="24.57421875" style="13" bestFit="1" customWidth="1"/>
    <col min="7" max="7" width="24.57421875" style="4" bestFit="1" customWidth="1"/>
    <col min="8" max="8" width="16.00390625" style="8" bestFit="1" customWidth="1"/>
    <col min="9" max="9" width="24.00390625" style="13" bestFit="1" customWidth="1"/>
    <col min="10" max="10" width="20.8515625" style="13" customWidth="1"/>
    <col min="11" max="11" width="16.421875" style="13" customWidth="1"/>
    <col min="12" max="12" width="14.421875" style="13" customWidth="1"/>
    <col min="13" max="13" width="15.00390625" style="13" bestFit="1" customWidth="1"/>
    <col min="14" max="15" width="15.00390625" style="13" customWidth="1"/>
    <col min="16" max="18" width="13.421875" style="13" customWidth="1"/>
    <col min="19" max="19" width="23.140625" style="4" bestFit="1" customWidth="1"/>
    <col min="20" max="20" width="17.28125" style="13" bestFit="1" customWidth="1"/>
    <col min="21" max="22" width="18.140625" style="13" customWidth="1"/>
    <col min="23" max="24" width="17.00390625" style="13" bestFit="1" customWidth="1"/>
    <col min="25" max="25" width="15.7109375" style="13" customWidth="1"/>
    <col min="26" max="26" width="18.140625" style="13" customWidth="1"/>
    <col min="27" max="29" width="13.421875" style="13" customWidth="1"/>
    <col min="30" max="30" width="15.421875" style="8" bestFit="1" customWidth="1"/>
    <col min="31" max="31" width="14.421875" style="8" customWidth="1"/>
    <col min="32" max="32" width="17.7109375" style="8" customWidth="1"/>
    <col min="33" max="33" width="13.421875" style="13" customWidth="1"/>
    <col min="34" max="34" width="18.28125" style="8" customWidth="1"/>
    <col min="35" max="35" width="18.57421875" style="0" bestFit="1" customWidth="1"/>
    <col min="36" max="37" width="13.7109375" style="0" bestFit="1" customWidth="1"/>
    <col min="38" max="38" width="10.140625" style="0" bestFit="1" customWidth="1"/>
    <col min="39" max="39" width="13.7109375" style="0" bestFit="1" customWidth="1"/>
  </cols>
  <sheetData>
    <row r="1" spans="1:36" ht="12.75">
      <c r="A1" s="6"/>
      <c r="B1" s="6"/>
      <c r="C1" s="109"/>
      <c r="D1" s="84">
        <v>1</v>
      </c>
      <c r="E1" s="7">
        <f aca="true" t="shared" si="0" ref="E1:M1">+D1+1</f>
        <v>2</v>
      </c>
      <c r="F1" s="7">
        <f t="shared" si="0"/>
        <v>3</v>
      </c>
      <c r="G1" s="7">
        <f t="shared" si="0"/>
        <v>4</v>
      </c>
      <c r="H1" s="7">
        <f t="shared" si="0"/>
        <v>5</v>
      </c>
      <c r="I1" s="7">
        <f t="shared" si="0"/>
        <v>6</v>
      </c>
      <c r="J1" s="7">
        <f t="shared" si="0"/>
        <v>7</v>
      </c>
      <c r="K1" s="7">
        <f t="shared" si="0"/>
        <v>8</v>
      </c>
      <c r="L1" s="7">
        <f t="shared" si="0"/>
        <v>9</v>
      </c>
      <c r="M1" s="122">
        <f t="shared" si="0"/>
        <v>10</v>
      </c>
      <c r="N1" s="7">
        <f aca="true" t="shared" si="1" ref="N1:AH1">+M1+1</f>
        <v>11</v>
      </c>
      <c r="O1" s="7">
        <f t="shared" si="1"/>
        <v>12</v>
      </c>
      <c r="P1" s="7">
        <f t="shared" si="1"/>
        <v>13</v>
      </c>
      <c r="Q1" s="122">
        <f t="shared" si="1"/>
        <v>14</v>
      </c>
      <c r="R1" s="122">
        <f t="shared" si="1"/>
        <v>15</v>
      </c>
      <c r="S1" s="122">
        <f t="shared" si="1"/>
        <v>16</v>
      </c>
      <c r="T1" s="122">
        <f t="shared" si="1"/>
        <v>17</v>
      </c>
      <c r="U1" s="122">
        <f t="shared" si="1"/>
        <v>18</v>
      </c>
      <c r="V1" s="122">
        <f t="shared" si="1"/>
        <v>19</v>
      </c>
      <c r="W1" s="7">
        <f t="shared" si="1"/>
        <v>20</v>
      </c>
      <c r="X1" s="7">
        <f t="shared" si="1"/>
        <v>21</v>
      </c>
      <c r="Y1" s="7">
        <f t="shared" si="1"/>
        <v>22</v>
      </c>
      <c r="Z1" s="122">
        <f t="shared" si="1"/>
        <v>23</v>
      </c>
      <c r="AA1" s="7">
        <f t="shared" si="1"/>
        <v>24</v>
      </c>
      <c r="AB1" s="122">
        <f t="shared" si="1"/>
        <v>25</v>
      </c>
      <c r="AC1" s="7">
        <f t="shared" si="1"/>
        <v>26</v>
      </c>
      <c r="AD1" s="7">
        <f t="shared" si="1"/>
        <v>27</v>
      </c>
      <c r="AE1" s="7">
        <f t="shared" si="1"/>
        <v>28</v>
      </c>
      <c r="AF1" s="7">
        <f t="shared" si="1"/>
        <v>29</v>
      </c>
      <c r="AG1" s="122">
        <f t="shared" si="1"/>
        <v>30</v>
      </c>
      <c r="AH1" s="7">
        <f t="shared" si="1"/>
        <v>31</v>
      </c>
      <c r="AJ1" s="44"/>
    </row>
    <row r="2" spans="1:36" s="1" customFormat="1" ht="37.5" customHeight="1">
      <c r="A2" s="131" t="s">
        <v>522</v>
      </c>
      <c r="B2" s="131"/>
      <c r="C2" s="132"/>
      <c r="D2" s="97" t="s">
        <v>1</v>
      </c>
      <c r="E2" s="98" t="s">
        <v>525</v>
      </c>
      <c r="F2" s="98" t="s">
        <v>526</v>
      </c>
      <c r="G2" s="98" t="s">
        <v>513</v>
      </c>
      <c r="H2" s="98" t="s">
        <v>523</v>
      </c>
      <c r="I2" s="98" t="s">
        <v>514</v>
      </c>
      <c r="J2" s="98" t="s">
        <v>515</v>
      </c>
      <c r="K2" s="98" t="s">
        <v>527</v>
      </c>
      <c r="L2" s="98" t="s">
        <v>516</v>
      </c>
      <c r="M2" s="98" t="s">
        <v>517</v>
      </c>
      <c r="N2" s="98" t="s">
        <v>612</v>
      </c>
      <c r="O2" s="98" t="s">
        <v>605</v>
      </c>
      <c r="P2" s="98" t="s">
        <v>589</v>
      </c>
      <c r="Q2" s="98" t="s">
        <v>544</v>
      </c>
      <c r="R2" s="98" t="s">
        <v>545</v>
      </c>
      <c r="S2" s="98" t="s">
        <v>546</v>
      </c>
      <c r="T2" s="98" t="s">
        <v>547</v>
      </c>
      <c r="U2" s="98" t="s">
        <v>548</v>
      </c>
      <c r="V2" s="98" t="s">
        <v>549</v>
      </c>
      <c r="W2" s="98" t="s">
        <v>518</v>
      </c>
      <c r="X2" s="98" t="s">
        <v>519</v>
      </c>
      <c r="Y2" s="98" t="s">
        <v>587</v>
      </c>
      <c r="Z2" s="98" t="s">
        <v>550</v>
      </c>
      <c r="AA2" s="98" t="s">
        <v>520</v>
      </c>
      <c r="AB2" s="98" t="s">
        <v>599</v>
      </c>
      <c r="AC2" s="98" t="s">
        <v>543</v>
      </c>
      <c r="AD2" s="98" t="s">
        <v>604</v>
      </c>
      <c r="AE2" s="98" t="s">
        <v>530</v>
      </c>
      <c r="AF2" s="99" t="s">
        <v>532</v>
      </c>
      <c r="AG2" s="98" t="s">
        <v>551</v>
      </c>
      <c r="AH2" s="99" t="s">
        <v>534</v>
      </c>
      <c r="AJ2" s="45"/>
    </row>
    <row r="3" spans="1:36" s="8" customFormat="1" ht="12.75">
      <c r="A3" s="133" t="s">
        <v>613</v>
      </c>
      <c r="B3" s="133"/>
      <c r="C3" s="133"/>
      <c r="D3" s="90" t="s">
        <v>496</v>
      </c>
      <c r="E3" s="91" t="s">
        <v>494</v>
      </c>
      <c r="F3" s="91" t="s">
        <v>495</v>
      </c>
      <c r="G3" s="91" t="s">
        <v>497</v>
      </c>
      <c r="H3" s="95" t="s">
        <v>529</v>
      </c>
      <c r="I3" s="91" t="s">
        <v>498</v>
      </c>
      <c r="J3" s="91" t="s">
        <v>503</v>
      </c>
      <c r="K3" s="91" t="s">
        <v>524</v>
      </c>
      <c r="L3" s="91" t="s">
        <v>508</v>
      </c>
      <c r="M3" s="91" t="s">
        <v>500</v>
      </c>
      <c r="N3" s="92" t="s">
        <v>504</v>
      </c>
      <c r="O3" s="92" t="s">
        <v>606</v>
      </c>
      <c r="P3" s="92" t="s">
        <v>496</v>
      </c>
      <c r="Q3" s="92" t="s">
        <v>509</v>
      </c>
      <c r="R3" s="93" t="s">
        <v>501</v>
      </c>
      <c r="S3" s="91" t="s">
        <v>502</v>
      </c>
      <c r="T3" s="91" t="s">
        <v>505</v>
      </c>
      <c r="U3" s="91" t="s">
        <v>506</v>
      </c>
      <c r="V3" s="91" t="s">
        <v>608</v>
      </c>
      <c r="W3" s="91" t="s">
        <v>510</v>
      </c>
      <c r="X3" s="91" t="s">
        <v>511</v>
      </c>
      <c r="Y3" s="91" t="s">
        <v>588</v>
      </c>
      <c r="Z3" s="91" t="s">
        <v>507</v>
      </c>
      <c r="AA3" s="94" t="s">
        <v>504</v>
      </c>
      <c r="AB3" s="94" t="s">
        <v>499</v>
      </c>
      <c r="AC3" s="94" t="s">
        <v>512</v>
      </c>
      <c r="AD3" s="96" t="s">
        <v>598</v>
      </c>
      <c r="AE3" s="96" t="s">
        <v>531</v>
      </c>
      <c r="AF3" s="96" t="s">
        <v>533</v>
      </c>
      <c r="AG3" s="94" t="s">
        <v>537</v>
      </c>
      <c r="AH3" s="96" t="s">
        <v>535</v>
      </c>
      <c r="AI3" s="18" t="s">
        <v>538</v>
      </c>
      <c r="AJ3" s="86"/>
    </row>
    <row r="4" spans="1:36" s="108" customFormat="1" ht="13.5" thickBot="1">
      <c r="A4" s="134" t="s">
        <v>0</v>
      </c>
      <c r="B4" s="134"/>
      <c r="C4" s="134"/>
      <c r="D4" s="105" t="s">
        <v>607</v>
      </c>
      <c r="E4" s="105" t="s">
        <v>607</v>
      </c>
      <c r="F4" s="105" t="s">
        <v>607</v>
      </c>
      <c r="G4" s="105" t="s">
        <v>607</v>
      </c>
      <c r="H4" s="105" t="s">
        <v>603</v>
      </c>
      <c r="I4" s="105" t="s">
        <v>603</v>
      </c>
      <c r="J4" s="105" t="s">
        <v>603</v>
      </c>
      <c r="K4" s="105" t="s">
        <v>603</v>
      </c>
      <c r="L4" s="105" t="s">
        <v>603</v>
      </c>
      <c r="M4" s="105" t="s">
        <v>603</v>
      </c>
      <c r="N4" s="105" t="s">
        <v>603</v>
      </c>
      <c r="O4" s="105" t="s">
        <v>603</v>
      </c>
      <c r="P4" s="105" t="s">
        <v>603</v>
      </c>
      <c r="Q4" s="106"/>
      <c r="R4" s="106"/>
      <c r="S4" s="106"/>
      <c r="T4" s="106"/>
      <c r="U4" s="106"/>
      <c r="V4" s="106"/>
      <c r="W4" s="106" t="s">
        <v>603</v>
      </c>
      <c r="X4" s="106" t="s">
        <v>603</v>
      </c>
      <c r="Y4" s="106" t="s">
        <v>603</v>
      </c>
      <c r="Z4" s="106"/>
      <c r="AA4" s="105" t="s">
        <v>603</v>
      </c>
      <c r="AB4" s="106"/>
      <c r="AC4" s="105" t="s">
        <v>603</v>
      </c>
      <c r="AD4" s="105" t="s">
        <v>603</v>
      </c>
      <c r="AE4" s="105" t="s">
        <v>603</v>
      </c>
      <c r="AF4" s="105" t="s">
        <v>603</v>
      </c>
      <c r="AG4" s="106"/>
      <c r="AH4" s="105" t="s">
        <v>603</v>
      </c>
      <c r="AI4" s="105"/>
      <c r="AJ4" s="107"/>
    </row>
    <row r="5" spans="1:39" ht="13.5" thickBot="1">
      <c r="A5" s="46" t="s">
        <v>417</v>
      </c>
      <c r="B5" s="19">
        <v>7</v>
      </c>
      <c r="C5" s="46" t="s">
        <v>2</v>
      </c>
      <c r="D5" s="70">
        <v>5106993</v>
      </c>
      <c r="E5" s="70">
        <v>0</v>
      </c>
      <c r="F5" s="70">
        <v>0</v>
      </c>
      <c r="G5" s="70">
        <v>0</v>
      </c>
      <c r="H5" s="35">
        <v>41620</v>
      </c>
      <c r="I5" s="27">
        <v>6734</v>
      </c>
      <c r="J5" s="27">
        <v>16904.8</v>
      </c>
      <c r="K5" s="111">
        <v>0</v>
      </c>
      <c r="L5" s="34">
        <v>24409</v>
      </c>
      <c r="M5" s="115">
        <v>0</v>
      </c>
      <c r="N5" s="119">
        <v>0</v>
      </c>
      <c r="O5" s="116">
        <v>0</v>
      </c>
      <c r="P5" s="70">
        <v>0</v>
      </c>
      <c r="Q5" s="115">
        <v>0</v>
      </c>
      <c r="R5" s="33">
        <f>VLOOKUP(B5,'[4]2014-15 Public MATCH'!$C$1:$E$425,3,FALSE)</f>
        <v>4451.46</v>
      </c>
      <c r="S5" s="124">
        <v>0</v>
      </c>
      <c r="T5" s="26">
        <v>2153.66</v>
      </c>
      <c r="U5" s="33">
        <f>VLOOKUP(B5,'[2]2014-15 Public SSBA'!$C$1:$E$357,3,FALSE)</f>
        <v>3941.4</v>
      </c>
      <c r="V5" s="36">
        <v>0</v>
      </c>
      <c r="W5" s="26">
        <v>320770.49</v>
      </c>
      <c r="X5" s="111">
        <v>0</v>
      </c>
      <c r="Y5" s="34">
        <v>0</v>
      </c>
      <c r="Z5" s="34">
        <f>VLOOKUP(B5,'[5]Vouchers'!$C$1:$M$462,11,FALSE)</f>
        <v>0</v>
      </c>
      <c r="AA5" s="70">
        <v>0</v>
      </c>
      <c r="AB5" s="70">
        <v>0</v>
      </c>
      <c r="AC5" s="35">
        <v>0</v>
      </c>
      <c r="AD5" s="35">
        <v>102900</v>
      </c>
      <c r="AE5" s="35">
        <v>0</v>
      </c>
      <c r="AF5" s="35">
        <v>0</v>
      </c>
      <c r="AG5" s="35">
        <v>0</v>
      </c>
      <c r="AH5" s="111">
        <v>0</v>
      </c>
      <c r="AI5" s="75">
        <f aca="true" t="shared" si="2" ref="AI5:AI68">SUM(D5:AH5)</f>
        <v>5630877.81</v>
      </c>
      <c r="AJ5" s="44"/>
      <c r="AK5" s="87"/>
      <c r="AL5" s="44"/>
      <c r="AM5" s="22"/>
    </row>
    <row r="6" spans="1:39" ht="13.5" thickBot="1">
      <c r="A6" s="47" t="s">
        <v>418</v>
      </c>
      <c r="B6" s="20">
        <v>14</v>
      </c>
      <c r="C6" s="47" t="s">
        <v>3</v>
      </c>
      <c r="D6" s="70">
        <v>4884282</v>
      </c>
      <c r="E6" s="70">
        <v>0</v>
      </c>
      <c r="F6" s="70">
        <v>0</v>
      </c>
      <c r="G6" s="70">
        <v>0</v>
      </c>
      <c r="H6" s="35">
        <v>101220</v>
      </c>
      <c r="I6" s="27">
        <v>703715</v>
      </c>
      <c r="J6" s="27">
        <v>87714.61</v>
      </c>
      <c r="K6" s="111">
        <v>0</v>
      </c>
      <c r="L6" s="34">
        <v>57681</v>
      </c>
      <c r="M6" s="115">
        <v>0</v>
      </c>
      <c r="N6" s="119">
        <v>163221.87</v>
      </c>
      <c r="O6" s="116">
        <v>0</v>
      </c>
      <c r="P6" s="70">
        <v>0</v>
      </c>
      <c r="Q6" s="115">
        <v>0</v>
      </c>
      <c r="R6" s="33">
        <f>VLOOKUP(B6,'[4]2014-15 Public MATCH'!$C$1:$E$425,3,FALSE)</f>
        <v>8788.79</v>
      </c>
      <c r="S6" s="124">
        <v>0</v>
      </c>
      <c r="T6" s="123">
        <v>0</v>
      </c>
      <c r="U6" s="33">
        <f>VLOOKUP(B6,'[2]2014-15 Public SSBA'!$C$1:$E$357,3,FALSE)</f>
        <v>10354.86</v>
      </c>
      <c r="V6" s="36">
        <v>0</v>
      </c>
      <c r="W6" s="26">
        <v>670513.36</v>
      </c>
      <c r="X6" s="111">
        <v>0</v>
      </c>
      <c r="Y6" s="34">
        <v>0</v>
      </c>
      <c r="Z6" s="34">
        <f>VLOOKUP(B6,'[5]Vouchers'!$C$1:$M$462,11,FALSE)</f>
        <v>0</v>
      </c>
      <c r="AA6" s="70">
        <v>0</v>
      </c>
      <c r="AB6" s="70">
        <v>0</v>
      </c>
      <c r="AC6" s="35">
        <v>0</v>
      </c>
      <c r="AD6" s="35">
        <v>250800</v>
      </c>
      <c r="AE6" s="35">
        <v>0</v>
      </c>
      <c r="AF6" s="35">
        <v>0</v>
      </c>
      <c r="AG6" s="35">
        <v>0</v>
      </c>
      <c r="AH6" s="111">
        <v>0</v>
      </c>
      <c r="AI6" s="75">
        <f t="shared" si="2"/>
        <v>6938291.49</v>
      </c>
      <c r="AJ6" s="44"/>
      <c r="AK6" s="87"/>
      <c r="AL6" s="44"/>
      <c r="AM6" s="22"/>
    </row>
    <row r="7" spans="1:39" ht="13.5" thickBot="1">
      <c r="A7" s="47" t="s">
        <v>419</v>
      </c>
      <c r="B7" s="20">
        <v>63</v>
      </c>
      <c r="C7" s="47" t="s">
        <v>4</v>
      </c>
      <c r="D7" s="70">
        <v>2430036</v>
      </c>
      <c r="E7" s="70">
        <v>0</v>
      </c>
      <c r="F7" s="70">
        <v>0</v>
      </c>
      <c r="G7" s="70">
        <v>0</v>
      </c>
      <c r="H7" s="111">
        <v>0</v>
      </c>
      <c r="I7" s="27">
        <v>171436</v>
      </c>
      <c r="J7" s="27">
        <v>7895.04</v>
      </c>
      <c r="K7" s="111">
        <v>0</v>
      </c>
      <c r="L7" s="34">
        <v>15052</v>
      </c>
      <c r="M7" s="115">
        <v>0</v>
      </c>
      <c r="N7" s="119">
        <v>0</v>
      </c>
      <c r="O7" s="116">
        <v>0</v>
      </c>
      <c r="P7" s="70">
        <v>0</v>
      </c>
      <c r="Q7" s="115">
        <v>0</v>
      </c>
      <c r="R7" s="33">
        <f>VLOOKUP(B7,'[4]2014-15 Public MATCH'!$C$1:$E$425,3,FALSE)</f>
        <v>1538.71</v>
      </c>
      <c r="S7" s="124">
        <v>0</v>
      </c>
      <c r="T7" s="123">
        <v>0</v>
      </c>
      <c r="U7" s="33">
        <f>VLOOKUP(B7,'[2]2014-15 Public SSBA'!$C$1:$E$357,3,FALSE)</f>
        <v>1023.38</v>
      </c>
      <c r="V7" s="36">
        <v>0</v>
      </c>
      <c r="W7" s="26">
        <v>0</v>
      </c>
      <c r="X7" s="111">
        <v>0</v>
      </c>
      <c r="Y7" s="34">
        <v>0</v>
      </c>
      <c r="Z7" s="34">
        <f>VLOOKUP(B7,'[5]Vouchers'!$C$1:$M$462,11,FALSE)</f>
        <v>0</v>
      </c>
      <c r="AA7" s="70">
        <v>0</v>
      </c>
      <c r="AB7" s="70">
        <v>0</v>
      </c>
      <c r="AC7" s="35">
        <v>0</v>
      </c>
      <c r="AD7" s="35">
        <v>64500</v>
      </c>
      <c r="AE7" s="35">
        <v>0</v>
      </c>
      <c r="AF7" s="35">
        <v>0</v>
      </c>
      <c r="AG7" s="35">
        <v>0</v>
      </c>
      <c r="AH7" s="111">
        <v>103669</v>
      </c>
      <c r="AI7" s="75">
        <f t="shared" si="2"/>
        <v>2795150.13</v>
      </c>
      <c r="AJ7" s="44"/>
      <c r="AK7" s="87"/>
      <c r="AL7" s="44"/>
      <c r="AM7" s="22"/>
    </row>
    <row r="8" spans="1:39" ht="13.5" thickBot="1">
      <c r="A8" s="47" t="s">
        <v>420</v>
      </c>
      <c r="B8" s="20">
        <v>70</v>
      </c>
      <c r="C8" s="47" t="s">
        <v>5</v>
      </c>
      <c r="D8" s="70">
        <v>3595070</v>
      </c>
      <c r="E8" s="70">
        <v>0</v>
      </c>
      <c r="F8" s="70">
        <v>0</v>
      </c>
      <c r="G8" s="70">
        <v>0</v>
      </c>
      <c r="H8" s="111">
        <v>0</v>
      </c>
      <c r="I8" s="27">
        <v>185158</v>
      </c>
      <c r="J8" s="27">
        <v>12219.83</v>
      </c>
      <c r="K8" s="111">
        <v>0</v>
      </c>
      <c r="L8" s="34">
        <v>28681</v>
      </c>
      <c r="M8" s="115">
        <v>0</v>
      </c>
      <c r="N8" s="119">
        <v>0</v>
      </c>
      <c r="O8" s="116">
        <v>0</v>
      </c>
      <c r="P8" s="70">
        <v>0</v>
      </c>
      <c r="Q8" s="115">
        <v>0</v>
      </c>
      <c r="R8" s="33">
        <f>VLOOKUP(B8,'[4]2014-15 Public MATCH'!$C$1:$E$425,3,FALSE)</f>
        <v>2566.43</v>
      </c>
      <c r="S8" s="124">
        <v>0</v>
      </c>
      <c r="T8" s="26">
        <v>1346.87</v>
      </c>
      <c r="U8" s="33">
        <f>VLOOKUP(B8,'[2]2014-15 Public SSBA'!$C$1:$E$357,3,FALSE)</f>
        <v>1648.8</v>
      </c>
      <c r="V8" s="36">
        <v>0</v>
      </c>
      <c r="W8" s="26">
        <v>177974.9</v>
      </c>
      <c r="X8" s="111">
        <v>0</v>
      </c>
      <c r="Y8" s="34">
        <v>0</v>
      </c>
      <c r="Z8" s="34">
        <f>VLOOKUP(B8,'[5]Vouchers'!$C$1:$M$462,11,FALSE)</f>
        <v>0</v>
      </c>
      <c r="AA8" s="70">
        <v>0</v>
      </c>
      <c r="AB8" s="70">
        <v>0</v>
      </c>
      <c r="AC8" s="35">
        <v>0</v>
      </c>
      <c r="AD8" s="35">
        <v>101700</v>
      </c>
      <c r="AE8" s="35">
        <v>0</v>
      </c>
      <c r="AF8" s="35">
        <v>0</v>
      </c>
      <c r="AG8" s="35">
        <v>0</v>
      </c>
      <c r="AH8" s="111">
        <v>0</v>
      </c>
      <c r="AI8" s="75">
        <f t="shared" si="2"/>
        <v>4106365.83</v>
      </c>
      <c r="AJ8" s="44"/>
      <c r="AK8" s="87"/>
      <c r="AL8" s="44"/>
      <c r="AM8" s="22"/>
    </row>
    <row r="9" spans="1:39" ht="13.5" thickBot="1">
      <c r="A9" s="47" t="s">
        <v>421</v>
      </c>
      <c r="B9" s="20">
        <v>84</v>
      </c>
      <c r="C9" s="47" t="s">
        <v>6</v>
      </c>
      <c r="D9" s="70">
        <v>599154</v>
      </c>
      <c r="E9" s="70">
        <v>0</v>
      </c>
      <c r="F9" s="70">
        <v>0</v>
      </c>
      <c r="G9" s="70">
        <v>130638</v>
      </c>
      <c r="H9" s="111">
        <v>0</v>
      </c>
      <c r="I9" s="27">
        <v>74569</v>
      </c>
      <c r="J9" s="27">
        <v>21821.12</v>
      </c>
      <c r="K9" s="111">
        <v>0</v>
      </c>
      <c r="L9" s="34">
        <v>8311</v>
      </c>
      <c r="M9" s="115">
        <v>0</v>
      </c>
      <c r="N9" s="119">
        <v>17368.12</v>
      </c>
      <c r="O9" s="116">
        <v>0</v>
      </c>
      <c r="P9" s="70">
        <v>0</v>
      </c>
      <c r="Q9" s="115">
        <v>0</v>
      </c>
      <c r="R9" s="33">
        <f>VLOOKUP(B9,'[4]2014-15 Public MATCH'!$C$1:$E$425,3,FALSE)</f>
        <v>1553.74</v>
      </c>
      <c r="S9" s="124">
        <v>0</v>
      </c>
      <c r="T9" s="123">
        <v>0</v>
      </c>
      <c r="U9" s="33">
        <f>VLOOKUP(B9,'[2]2014-15 Public SSBA'!$C$1:$E$357,3,FALSE)</f>
        <v>2339.28</v>
      </c>
      <c r="V9" s="36">
        <v>1000</v>
      </c>
      <c r="W9" s="26">
        <v>41390.26</v>
      </c>
      <c r="X9" s="111">
        <v>0</v>
      </c>
      <c r="Y9" s="34">
        <v>0</v>
      </c>
      <c r="Z9" s="34">
        <f>VLOOKUP(B9,'[5]Vouchers'!$C$1:$M$462,11,FALSE)</f>
        <v>0</v>
      </c>
      <c r="AA9" s="70">
        <v>0</v>
      </c>
      <c r="AB9" s="70">
        <v>0</v>
      </c>
      <c r="AC9" s="35">
        <v>133</v>
      </c>
      <c r="AD9" s="35">
        <v>33000</v>
      </c>
      <c r="AE9" s="35">
        <v>0</v>
      </c>
      <c r="AF9" s="35">
        <v>0</v>
      </c>
      <c r="AG9" s="35">
        <v>0</v>
      </c>
      <c r="AH9" s="111">
        <v>52188</v>
      </c>
      <c r="AI9" s="75">
        <f t="shared" si="2"/>
        <v>983465.52</v>
      </c>
      <c r="AJ9" s="44"/>
      <c r="AK9" s="87"/>
      <c r="AL9" s="44"/>
      <c r="AM9" s="22"/>
    </row>
    <row r="10" spans="1:39" ht="13.5" thickBot="1">
      <c r="A10" s="47" t="s">
        <v>422</v>
      </c>
      <c r="B10" s="20">
        <v>91</v>
      </c>
      <c r="C10" s="47" t="s">
        <v>7</v>
      </c>
      <c r="D10" s="70">
        <v>4217159</v>
      </c>
      <c r="E10" s="70">
        <v>0</v>
      </c>
      <c r="F10" s="70">
        <v>0</v>
      </c>
      <c r="G10" s="70">
        <v>0</v>
      </c>
      <c r="H10" s="35">
        <v>35258</v>
      </c>
      <c r="I10" s="27">
        <v>210470</v>
      </c>
      <c r="J10" s="27">
        <v>23253.96</v>
      </c>
      <c r="K10" s="111">
        <v>0</v>
      </c>
      <c r="L10" s="34">
        <v>23450</v>
      </c>
      <c r="M10" s="115">
        <v>0</v>
      </c>
      <c r="N10" s="119">
        <v>27036.17</v>
      </c>
      <c r="O10" s="116">
        <v>0</v>
      </c>
      <c r="P10" s="70">
        <v>0</v>
      </c>
      <c r="Q10" s="115">
        <v>0</v>
      </c>
      <c r="R10" s="33">
        <f>VLOOKUP(B10,'[4]2014-15 Public MATCH'!$C$1:$E$425,3,FALSE)</f>
        <v>3937.45</v>
      </c>
      <c r="S10" s="124">
        <v>0</v>
      </c>
      <c r="T10" s="26">
        <v>2130.17</v>
      </c>
      <c r="U10" s="33">
        <f>VLOOKUP(B10,'[2]2014-15 Public SSBA'!$C$1:$E$357,3,FALSE)</f>
        <v>2981.39</v>
      </c>
      <c r="V10" s="36">
        <v>0</v>
      </c>
      <c r="W10" s="26">
        <v>215226.54</v>
      </c>
      <c r="X10" s="111">
        <v>0</v>
      </c>
      <c r="Y10" s="34">
        <v>0</v>
      </c>
      <c r="Z10" s="34">
        <f>VLOOKUP(B10,'[5]Vouchers'!$C$1:$M$462,11,FALSE)</f>
        <v>0</v>
      </c>
      <c r="AA10" s="70">
        <v>0</v>
      </c>
      <c r="AB10" s="70">
        <v>0</v>
      </c>
      <c r="AC10" s="35">
        <v>0</v>
      </c>
      <c r="AD10" s="35">
        <v>88500</v>
      </c>
      <c r="AE10" s="35">
        <v>0</v>
      </c>
      <c r="AF10" s="35">
        <v>0</v>
      </c>
      <c r="AG10" s="35">
        <v>0</v>
      </c>
      <c r="AH10" s="111">
        <v>136965</v>
      </c>
      <c r="AI10" s="75">
        <f t="shared" si="2"/>
        <v>4986367.68</v>
      </c>
      <c r="AJ10" s="44"/>
      <c r="AK10" s="87"/>
      <c r="AL10" s="44"/>
      <c r="AM10" s="22"/>
    </row>
    <row r="11" spans="1:39" ht="13.5" thickBot="1">
      <c r="A11" s="47" t="s">
        <v>423</v>
      </c>
      <c r="B11" s="20">
        <v>105</v>
      </c>
      <c r="C11" s="47" t="s">
        <v>8</v>
      </c>
      <c r="D11" s="70">
        <v>3127384</v>
      </c>
      <c r="E11" s="70">
        <v>0</v>
      </c>
      <c r="F11" s="70">
        <v>0</v>
      </c>
      <c r="G11" s="70">
        <v>0</v>
      </c>
      <c r="H11" s="35">
        <v>27085</v>
      </c>
      <c r="I11" s="27">
        <v>88041</v>
      </c>
      <c r="J11" s="27">
        <v>31405.59</v>
      </c>
      <c r="K11" s="111">
        <v>0</v>
      </c>
      <c r="L11" s="34">
        <v>19120</v>
      </c>
      <c r="M11" s="115">
        <v>0</v>
      </c>
      <c r="N11" s="119">
        <v>19466.34</v>
      </c>
      <c r="O11" s="116">
        <v>0</v>
      </c>
      <c r="P11" s="70">
        <v>0</v>
      </c>
      <c r="Q11" s="115">
        <v>0</v>
      </c>
      <c r="R11" s="33">
        <f>VLOOKUP(B11,'[4]2014-15 Public MATCH'!$C$1:$E$425,3,FALSE)</f>
        <v>2304.87</v>
      </c>
      <c r="S11" s="124">
        <v>0</v>
      </c>
      <c r="T11" s="26">
        <v>1082.82</v>
      </c>
      <c r="U11" s="33">
        <f>VLOOKUP(B11,'[2]2014-15 Public SSBA'!$C$1:$E$357,3,FALSE)</f>
        <v>2481.37</v>
      </c>
      <c r="V11" s="36">
        <v>0</v>
      </c>
      <c r="W11" s="26">
        <v>117959.83</v>
      </c>
      <c r="X11" s="111">
        <v>0</v>
      </c>
      <c r="Y11" s="34">
        <v>0</v>
      </c>
      <c r="Z11" s="34">
        <f>VLOOKUP(B11,'[5]Vouchers'!$C$1:$M$462,11,FALSE)</f>
        <v>0</v>
      </c>
      <c r="AA11" s="70">
        <v>0</v>
      </c>
      <c r="AB11" s="70">
        <v>0</v>
      </c>
      <c r="AC11" s="35">
        <v>0</v>
      </c>
      <c r="AD11" s="35">
        <v>69000</v>
      </c>
      <c r="AE11" s="35">
        <v>0</v>
      </c>
      <c r="AF11" s="35">
        <v>0</v>
      </c>
      <c r="AG11" s="35">
        <v>0</v>
      </c>
      <c r="AH11" s="111">
        <v>109572</v>
      </c>
      <c r="AI11" s="75">
        <f t="shared" si="2"/>
        <v>3614902.82</v>
      </c>
      <c r="AJ11" s="44"/>
      <c r="AK11" s="87"/>
      <c r="AL11" s="44"/>
      <c r="AM11" s="22"/>
    </row>
    <row r="12" spans="1:39" ht="13.5" thickBot="1">
      <c r="A12" s="47" t="s">
        <v>424</v>
      </c>
      <c r="B12" s="20">
        <v>112</v>
      </c>
      <c r="C12" s="47" t="s">
        <v>9</v>
      </c>
      <c r="D12" s="70">
        <v>9971361</v>
      </c>
      <c r="E12" s="70">
        <v>0</v>
      </c>
      <c r="F12" s="70">
        <v>0</v>
      </c>
      <c r="G12" s="70">
        <v>0</v>
      </c>
      <c r="H12" s="111">
        <v>0</v>
      </c>
      <c r="I12" s="27">
        <v>530023</v>
      </c>
      <c r="J12" s="27">
        <v>27622.91</v>
      </c>
      <c r="K12" s="111">
        <v>0</v>
      </c>
      <c r="L12" s="34">
        <v>58146</v>
      </c>
      <c r="M12" s="115">
        <v>0</v>
      </c>
      <c r="N12" s="119">
        <v>0</v>
      </c>
      <c r="O12" s="116">
        <v>0</v>
      </c>
      <c r="P12" s="70">
        <v>0</v>
      </c>
      <c r="Q12" s="115">
        <v>0</v>
      </c>
      <c r="R12" s="33">
        <f>VLOOKUP(B12,'[4]2014-15 Public MATCH'!$C$1:$E$425,3,FALSE)</f>
        <v>6245.38</v>
      </c>
      <c r="S12" s="124">
        <v>0</v>
      </c>
      <c r="T12" s="26">
        <v>5057.53</v>
      </c>
      <c r="U12" s="33">
        <f>VLOOKUP(B12,'[2]2014-15 Public SSBA'!$C$1:$E$357,3,FALSE)</f>
        <v>6057.57</v>
      </c>
      <c r="V12" s="36">
        <v>0</v>
      </c>
      <c r="W12" s="26">
        <v>496677.08</v>
      </c>
      <c r="X12" s="111">
        <v>0</v>
      </c>
      <c r="Y12" s="34">
        <v>0</v>
      </c>
      <c r="Z12" s="34">
        <f>VLOOKUP(B12,'[5]Vouchers'!$C$1:$M$462,11,FALSE)</f>
        <v>0</v>
      </c>
      <c r="AA12" s="70">
        <v>0</v>
      </c>
      <c r="AB12" s="70">
        <v>0</v>
      </c>
      <c r="AC12" s="35">
        <v>0</v>
      </c>
      <c r="AD12" s="35">
        <v>220500</v>
      </c>
      <c r="AE12" s="35">
        <v>0</v>
      </c>
      <c r="AF12" s="35">
        <v>0</v>
      </c>
      <c r="AG12" s="35">
        <v>0</v>
      </c>
      <c r="AH12" s="111">
        <v>0</v>
      </c>
      <c r="AI12" s="75">
        <f t="shared" si="2"/>
        <v>11321690.47</v>
      </c>
      <c r="AJ12" s="44"/>
      <c r="AK12" s="87"/>
      <c r="AL12" s="44"/>
      <c r="AM12" s="22"/>
    </row>
    <row r="13" spans="1:39" ht="13.5" thickBot="1">
      <c r="A13" s="47" t="s">
        <v>425</v>
      </c>
      <c r="B13" s="20">
        <v>119</v>
      </c>
      <c r="C13" s="47" t="s">
        <v>10</v>
      </c>
      <c r="D13" s="70">
        <v>8736299</v>
      </c>
      <c r="E13" s="70">
        <v>0</v>
      </c>
      <c r="F13" s="70">
        <v>0</v>
      </c>
      <c r="G13" s="70">
        <v>0</v>
      </c>
      <c r="H13" s="111">
        <v>0</v>
      </c>
      <c r="I13" s="27">
        <v>526105</v>
      </c>
      <c r="J13" s="27">
        <v>71798.86</v>
      </c>
      <c r="K13" s="111">
        <v>0</v>
      </c>
      <c r="L13" s="34">
        <v>56867</v>
      </c>
      <c r="M13" s="115">
        <v>0</v>
      </c>
      <c r="N13" s="119">
        <v>0</v>
      </c>
      <c r="O13" s="116">
        <v>0</v>
      </c>
      <c r="P13" s="70">
        <v>0</v>
      </c>
      <c r="Q13" s="115">
        <v>0</v>
      </c>
      <c r="R13" s="33">
        <f>VLOOKUP(B13,'[4]2014-15 Public MATCH'!$C$1:$E$425,3,FALSE)</f>
        <v>8569.15</v>
      </c>
      <c r="S13" s="124">
        <v>0</v>
      </c>
      <c r="T13" s="26">
        <v>3167.68</v>
      </c>
      <c r="U13" s="33">
        <f>VLOOKUP(B13,'[2]2014-15 Public SSBA'!$C$1:$E$357,3,FALSE)</f>
        <v>7794.06</v>
      </c>
      <c r="V13" s="36">
        <v>1000</v>
      </c>
      <c r="W13" s="26">
        <v>407687.63</v>
      </c>
      <c r="X13" s="111">
        <v>0</v>
      </c>
      <c r="Y13" s="34">
        <v>0</v>
      </c>
      <c r="Z13" s="34">
        <f>VLOOKUP(B13,'[5]Vouchers'!$C$1:$M$462,11,FALSE)</f>
        <v>0</v>
      </c>
      <c r="AA13" s="70">
        <v>0</v>
      </c>
      <c r="AB13" s="70">
        <v>0</v>
      </c>
      <c r="AC13" s="35">
        <v>0</v>
      </c>
      <c r="AD13" s="35">
        <v>242100</v>
      </c>
      <c r="AE13" s="35">
        <v>0</v>
      </c>
      <c r="AF13" s="35">
        <v>0</v>
      </c>
      <c r="AG13" s="35">
        <v>0</v>
      </c>
      <c r="AH13" s="111">
        <v>0</v>
      </c>
      <c r="AI13" s="75">
        <f t="shared" si="2"/>
        <v>10061388.38</v>
      </c>
      <c r="AJ13" s="44"/>
      <c r="AK13" s="87"/>
      <c r="AL13" s="44"/>
      <c r="AM13" s="22"/>
    </row>
    <row r="14" spans="1:39" ht="13.5" thickBot="1">
      <c r="A14" s="47" t="s">
        <v>423</v>
      </c>
      <c r="B14" s="20">
        <v>126</v>
      </c>
      <c r="C14" s="47" t="s">
        <v>11</v>
      </c>
      <c r="D14" s="70">
        <v>6013968</v>
      </c>
      <c r="E14" s="70">
        <v>0</v>
      </c>
      <c r="F14" s="70">
        <v>0</v>
      </c>
      <c r="G14" s="70">
        <v>0</v>
      </c>
      <c r="H14" s="111">
        <v>0</v>
      </c>
      <c r="I14" s="27">
        <v>228563</v>
      </c>
      <c r="J14" s="27">
        <v>42168.93</v>
      </c>
      <c r="K14" s="111">
        <v>0</v>
      </c>
      <c r="L14" s="34">
        <v>46552</v>
      </c>
      <c r="M14" s="115">
        <v>0</v>
      </c>
      <c r="N14" s="119">
        <v>0</v>
      </c>
      <c r="O14" s="116">
        <v>0</v>
      </c>
      <c r="P14" s="70">
        <v>0</v>
      </c>
      <c r="Q14" s="115">
        <v>0</v>
      </c>
      <c r="R14" s="33">
        <f>VLOOKUP(B14,'[4]2014-15 Public MATCH'!$C$1:$E$425,3,FALSE)</f>
        <v>5744.52</v>
      </c>
      <c r="S14" s="115">
        <f>VLOOKUP(B14,'[3]2014-15 Public EN'!$C$1:$E$10,3,FALSE)</f>
        <v>228.29</v>
      </c>
      <c r="T14" s="26">
        <v>834.3</v>
      </c>
      <c r="U14" s="33">
        <f>VLOOKUP(B14,'[2]2014-15 Public SSBA'!$C$1:$E$357,3,FALSE)</f>
        <v>586.73</v>
      </c>
      <c r="V14" s="36">
        <v>0</v>
      </c>
      <c r="W14" s="26">
        <v>0</v>
      </c>
      <c r="X14" s="111">
        <v>0</v>
      </c>
      <c r="Y14" s="34">
        <v>0</v>
      </c>
      <c r="Z14" s="34">
        <f>VLOOKUP(B14,'[5]Vouchers'!$C$1:$M$462,11,FALSE)</f>
        <v>0</v>
      </c>
      <c r="AA14" s="70">
        <v>0</v>
      </c>
      <c r="AB14" s="70">
        <v>0</v>
      </c>
      <c r="AC14" s="35">
        <v>0</v>
      </c>
      <c r="AD14" s="35">
        <v>144450</v>
      </c>
      <c r="AE14" s="35">
        <v>0</v>
      </c>
      <c r="AF14" s="35">
        <v>0</v>
      </c>
      <c r="AG14" s="35">
        <v>0</v>
      </c>
      <c r="AH14" s="111">
        <v>0</v>
      </c>
      <c r="AI14" s="75">
        <f t="shared" si="2"/>
        <v>6483095.77</v>
      </c>
      <c r="AJ14" s="44"/>
      <c r="AK14" s="87"/>
      <c r="AL14" s="44"/>
      <c r="AM14" s="22"/>
    </row>
    <row r="15" spans="1:39" ht="13.5" thickBot="1">
      <c r="A15" s="47" t="s">
        <v>426</v>
      </c>
      <c r="B15" s="20">
        <v>140</v>
      </c>
      <c r="C15" s="47" t="s">
        <v>12</v>
      </c>
      <c r="D15" s="70">
        <v>14685088</v>
      </c>
      <c r="E15" s="70">
        <v>0</v>
      </c>
      <c r="F15" s="70">
        <v>0</v>
      </c>
      <c r="G15" s="70">
        <v>0</v>
      </c>
      <c r="H15" s="35">
        <v>151129</v>
      </c>
      <c r="I15" s="27">
        <v>1110091</v>
      </c>
      <c r="J15" s="27">
        <v>130119.62</v>
      </c>
      <c r="K15" s="111">
        <v>0</v>
      </c>
      <c r="L15" s="34">
        <v>104785</v>
      </c>
      <c r="M15" s="115">
        <v>0</v>
      </c>
      <c r="N15" s="119">
        <v>21354.54</v>
      </c>
      <c r="O15" s="116">
        <v>0</v>
      </c>
      <c r="P15" s="70">
        <v>0</v>
      </c>
      <c r="Q15" s="115">
        <v>0</v>
      </c>
      <c r="R15" s="33">
        <f>VLOOKUP(B15,'[4]2014-15 Public MATCH'!$C$1:$E$425,3,FALSE)</f>
        <v>12757.07</v>
      </c>
      <c r="S15" s="115">
        <f>VLOOKUP(B15,'[3]2014-15 Public EN'!$C$1:$E$10,3,FALSE)</f>
        <v>725.21</v>
      </c>
      <c r="T15" s="26">
        <v>8207.11</v>
      </c>
      <c r="U15" s="33">
        <f>VLOOKUP(B15,'[2]2014-15 Public SSBA'!$C$1:$E$357,3,FALSE)</f>
        <v>7477.75</v>
      </c>
      <c r="V15" s="36">
        <v>5488.6</v>
      </c>
      <c r="W15" s="26">
        <v>569108.03</v>
      </c>
      <c r="X15" s="111">
        <v>0</v>
      </c>
      <c r="Y15" s="34">
        <v>0</v>
      </c>
      <c r="Z15" s="34">
        <f>VLOOKUP(B15,'[5]Vouchers'!$C$1:$M$462,11,FALSE)</f>
        <v>0</v>
      </c>
      <c r="AA15" s="70">
        <v>0</v>
      </c>
      <c r="AB15" s="70">
        <v>0</v>
      </c>
      <c r="AC15" s="35">
        <v>9023</v>
      </c>
      <c r="AD15" s="35">
        <v>376050</v>
      </c>
      <c r="AE15" s="35">
        <v>0</v>
      </c>
      <c r="AF15" s="112">
        <v>0</v>
      </c>
      <c r="AG15" s="35">
        <v>0</v>
      </c>
      <c r="AH15" s="111">
        <v>0</v>
      </c>
      <c r="AI15" s="75">
        <f t="shared" si="2"/>
        <v>17191403.93</v>
      </c>
      <c r="AJ15" s="44"/>
      <c r="AK15" s="87"/>
      <c r="AL15" s="44"/>
      <c r="AM15" s="22"/>
    </row>
    <row r="16" spans="1:39" ht="13.5" thickBot="1">
      <c r="A16" s="47" t="s">
        <v>427</v>
      </c>
      <c r="B16" s="20">
        <v>147</v>
      </c>
      <c r="C16" s="47" t="s">
        <v>13</v>
      </c>
      <c r="D16" s="70">
        <v>82155170</v>
      </c>
      <c r="E16" s="70">
        <v>0</v>
      </c>
      <c r="F16" s="70">
        <v>0</v>
      </c>
      <c r="G16" s="70">
        <v>0</v>
      </c>
      <c r="H16" s="111">
        <v>0</v>
      </c>
      <c r="I16" s="27">
        <v>6577899</v>
      </c>
      <c r="J16" s="27">
        <v>103965.3</v>
      </c>
      <c r="K16" s="111">
        <v>0</v>
      </c>
      <c r="L16" s="34">
        <v>684297</v>
      </c>
      <c r="M16" s="115">
        <v>340764.4</v>
      </c>
      <c r="N16" s="119">
        <v>0</v>
      </c>
      <c r="O16" s="116">
        <v>26632</v>
      </c>
      <c r="P16" s="70">
        <v>0</v>
      </c>
      <c r="Q16" s="115">
        <v>0</v>
      </c>
      <c r="R16" s="33">
        <f>VLOOKUP(B16,'[4]2014-15 Public MATCH'!$C$1:$E$425,3,FALSE)</f>
        <v>60363.74</v>
      </c>
      <c r="S16" s="36">
        <v>0</v>
      </c>
      <c r="T16" s="26">
        <v>1926.69</v>
      </c>
      <c r="U16" s="33">
        <f>VLOOKUP(B16,'[2]2014-15 Public SSBA'!$C$1:$E$357,3,FALSE)</f>
        <v>36007.53</v>
      </c>
      <c r="V16" s="36">
        <v>23538.2</v>
      </c>
      <c r="W16" s="26">
        <v>1432082.48</v>
      </c>
      <c r="X16" s="111">
        <v>0</v>
      </c>
      <c r="Y16" s="34">
        <v>0</v>
      </c>
      <c r="Z16" s="34">
        <f>VLOOKUP(B16,'[5]Vouchers'!$C$1:$M$462,11,FALSE)</f>
        <v>0</v>
      </c>
      <c r="AA16" s="70">
        <v>0</v>
      </c>
      <c r="AB16" s="70">
        <v>0</v>
      </c>
      <c r="AC16" s="35">
        <v>79277</v>
      </c>
      <c r="AD16" s="35">
        <v>2190225</v>
      </c>
      <c r="AE16" s="35">
        <v>0</v>
      </c>
      <c r="AF16" s="111">
        <v>842828</v>
      </c>
      <c r="AG16" s="35">
        <v>0</v>
      </c>
      <c r="AH16" s="111">
        <v>0</v>
      </c>
      <c r="AI16" s="75">
        <f t="shared" si="2"/>
        <v>94554976.34</v>
      </c>
      <c r="AJ16" s="44"/>
      <c r="AK16" s="87"/>
      <c r="AL16" s="44"/>
      <c r="AM16" s="22"/>
    </row>
    <row r="17" spans="1:39" ht="13.5" thickBot="1">
      <c r="A17" s="47" t="s">
        <v>428</v>
      </c>
      <c r="B17" s="20">
        <v>154</v>
      </c>
      <c r="C17" s="47" t="s">
        <v>14</v>
      </c>
      <c r="D17" s="70">
        <v>8458525</v>
      </c>
      <c r="E17" s="70">
        <v>0</v>
      </c>
      <c r="F17" s="70">
        <v>0</v>
      </c>
      <c r="G17" s="70">
        <v>0</v>
      </c>
      <c r="H17" s="35">
        <v>68063</v>
      </c>
      <c r="I17" s="27">
        <v>381312</v>
      </c>
      <c r="J17" s="27">
        <v>47169.91</v>
      </c>
      <c r="K17" s="111">
        <v>0</v>
      </c>
      <c r="L17" s="34">
        <v>41205</v>
      </c>
      <c r="M17" s="115">
        <v>0</v>
      </c>
      <c r="N17" s="119">
        <v>0</v>
      </c>
      <c r="O17" s="116">
        <v>0</v>
      </c>
      <c r="P17" s="70">
        <v>0</v>
      </c>
      <c r="Q17" s="115">
        <v>0</v>
      </c>
      <c r="R17" s="33">
        <f>VLOOKUP(B17,'[4]2014-15 Public MATCH'!$C$1:$E$425,3,FALSE)</f>
        <v>6224.19</v>
      </c>
      <c r="S17" s="36">
        <v>0</v>
      </c>
      <c r="T17" s="26">
        <v>3721.74</v>
      </c>
      <c r="U17" s="33">
        <f>VLOOKUP(B17,'[2]2014-15 Public SSBA'!$C$1:$E$357,3,FALSE)</f>
        <v>4993.98</v>
      </c>
      <c r="V17" s="36">
        <v>0</v>
      </c>
      <c r="W17" s="26">
        <v>540135.65</v>
      </c>
      <c r="X17" s="111">
        <v>0</v>
      </c>
      <c r="Y17" s="34">
        <v>0</v>
      </c>
      <c r="Z17" s="34">
        <f>VLOOKUP(B17,'[5]Vouchers'!$C$1:$M$462,11,FALSE)</f>
        <v>0</v>
      </c>
      <c r="AA17" s="70">
        <v>0</v>
      </c>
      <c r="AB17" s="70">
        <v>0</v>
      </c>
      <c r="AC17" s="35">
        <v>13303</v>
      </c>
      <c r="AD17" s="35">
        <v>171825</v>
      </c>
      <c r="AE17" s="35">
        <v>0</v>
      </c>
      <c r="AF17" s="35">
        <v>0</v>
      </c>
      <c r="AG17" s="35">
        <v>0</v>
      </c>
      <c r="AH17" s="111">
        <v>0</v>
      </c>
      <c r="AI17" s="75">
        <f t="shared" si="2"/>
        <v>9736478.47</v>
      </c>
      <c r="AJ17" s="44"/>
      <c r="AK17" s="87"/>
      <c r="AL17" s="44"/>
      <c r="AM17" s="22"/>
    </row>
    <row r="18" spans="1:39" ht="13.5" thickBot="1">
      <c r="A18" s="47" t="s">
        <v>429</v>
      </c>
      <c r="B18" s="20">
        <v>161</v>
      </c>
      <c r="C18" s="47" t="s">
        <v>15</v>
      </c>
      <c r="D18" s="70">
        <v>2159696</v>
      </c>
      <c r="E18" s="70">
        <v>0</v>
      </c>
      <c r="F18" s="70">
        <v>0</v>
      </c>
      <c r="G18" s="70">
        <v>0</v>
      </c>
      <c r="H18" s="111">
        <v>0</v>
      </c>
      <c r="I18" s="27">
        <v>53191</v>
      </c>
      <c r="J18" s="27">
        <v>11654.58</v>
      </c>
      <c r="K18" s="111">
        <v>0</v>
      </c>
      <c r="L18" s="34">
        <v>11652</v>
      </c>
      <c r="M18" s="115">
        <v>0</v>
      </c>
      <c r="N18" s="119">
        <v>14339.2</v>
      </c>
      <c r="O18" s="116">
        <v>0</v>
      </c>
      <c r="P18" s="70">
        <v>0</v>
      </c>
      <c r="Q18" s="115">
        <v>0</v>
      </c>
      <c r="R18" s="33">
        <f>VLOOKUP(B18,'[4]2014-15 Public MATCH'!$C$1:$E$425,3,FALSE)</f>
        <v>1957.33</v>
      </c>
      <c r="S18" s="36">
        <v>0</v>
      </c>
      <c r="T18" s="26">
        <v>765.13</v>
      </c>
      <c r="U18" s="33">
        <f>VLOOKUP(B18,'[2]2014-15 Public SSBA'!$C$1:$E$357,3,FALSE)</f>
        <v>583.62</v>
      </c>
      <c r="V18" s="36">
        <v>0</v>
      </c>
      <c r="W18" s="26">
        <v>62085.39</v>
      </c>
      <c r="X18" s="111">
        <v>0</v>
      </c>
      <c r="Y18" s="34">
        <v>0</v>
      </c>
      <c r="Z18" s="34">
        <f>VLOOKUP(B18,'[5]Vouchers'!$C$1:$M$462,11,FALSE)</f>
        <v>0</v>
      </c>
      <c r="AA18" s="70">
        <v>0</v>
      </c>
      <c r="AB18" s="70">
        <v>0</v>
      </c>
      <c r="AC18" s="35">
        <v>0</v>
      </c>
      <c r="AD18" s="35">
        <v>50100</v>
      </c>
      <c r="AE18" s="35">
        <v>0</v>
      </c>
      <c r="AF18" s="35">
        <v>0</v>
      </c>
      <c r="AG18" s="35">
        <v>0</v>
      </c>
      <c r="AH18" s="111">
        <v>79582</v>
      </c>
      <c r="AI18" s="75">
        <f t="shared" si="2"/>
        <v>2445606.25</v>
      </c>
      <c r="AJ18" s="44"/>
      <c r="AK18" s="87"/>
      <c r="AL18" s="44"/>
      <c r="AM18" s="22"/>
    </row>
    <row r="19" spans="1:39" ht="13.5" thickBot="1">
      <c r="A19" s="47" t="s">
        <v>430</v>
      </c>
      <c r="B19" s="20">
        <v>170</v>
      </c>
      <c r="C19" s="47" t="s">
        <v>16</v>
      </c>
      <c r="D19" s="70">
        <v>14574457</v>
      </c>
      <c r="E19" s="70">
        <v>0</v>
      </c>
      <c r="F19" s="70">
        <v>0</v>
      </c>
      <c r="G19" s="70">
        <v>0</v>
      </c>
      <c r="H19" s="35">
        <v>126612</v>
      </c>
      <c r="I19" s="27">
        <v>720173</v>
      </c>
      <c r="J19" s="27">
        <v>193056.47</v>
      </c>
      <c r="K19" s="111">
        <v>0</v>
      </c>
      <c r="L19" s="34">
        <v>115013</v>
      </c>
      <c r="M19" s="115">
        <v>0</v>
      </c>
      <c r="N19" s="119">
        <v>98965.61</v>
      </c>
      <c r="O19" s="116">
        <v>0</v>
      </c>
      <c r="P19" s="70">
        <v>0</v>
      </c>
      <c r="Q19" s="115">
        <v>0</v>
      </c>
      <c r="R19" s="33">
        <f>VLOOKUP(B19,'[4]2014-15 Public MATCH'!$C$1:$E$425,3,FALSE)</f>
        <v>11069.61</v>
      </c>
      <c r="S19" s="36">
        <v>0</v>
      </c>
      <c r="T19" s="26">
        <v>5667.84</v>
      </c>
      <c r="U19" s="33">
        <f>VLOOKUP(B19,'[2]2014-15 Public SSBA'!$C$1:$E$357,3,FALSE)</f>
        <v>5926.66</v>
      </c>
      <c r="V19" s="36">
        <v>0</v>
      </c>
      <c r="W19" s="26">
        <v>900226.08</v>
      </c>
      <c r="X19" s="111">
        <v>0</v>
      </c>
      <c r="Y19" s="34">
        <v>0</v>
      </c>
      <c r="Z19" s="34">
        <f>VLOOKUP(B19,'[5]Vouchers'!$C$1:$M$462,11,FALSE)</f>
        <v>0</v>
      </c>
      <c r="AA19" s="70">
        <v>0</v>
      </c>
      <c r="AB19" s="70">
        <v>0</v>
      </c>
      <c r="AC19" s="35">
        <v>0</v>
      </c>
      <c r="AD19" s="35">
        <v>327000</v>
      </c>
      <c r="AE19" s="35">
        <v>0</v>
      </c>
      <c r="AF19" s="35">
        <v>0</v>
      </c>
      <c r="AG19" s="70">
        <v>16736.82</v>
      </c>
      <c r="AH19" s="111">
        <v>0</v>
      </c>
      <c r="AI19" s="75">
        <f t="shared" si="2"/>
        <v>17094904.09</v>
      </c>
      <c r="AJ19" s="44"/>
      <c r="AK19" s="87"/>
      <c r="AL19" s="44"/>
      <c r="AM19" s="22"/>
    </row>
    <row r="20" spans="1:39" ht="13.5" thickBot="1">
      <c r="A20" s="47" t="s">
        <v>431</v>
      </c>
      <c r="B20" s="20">
        <v>182</v>
      </c>
      <c r="C20" s="47" t="s">
        <v>17</v>
      </c>
      <c r="D20" s="70">
        <v>5591893</v>
      </c>
      <c r="E20" s="70">
        <v>0</v>
      </c>
      <c r="F20" s="70">
        <v>0</v>
      </c>
      <c r="G20" s="70">
        <v>38918</v>
      </c>
      <c r="H20" s="111">
        <v>0</v>
      </c>
      <c r="I20" s="27">
        <v>897811</v>
      </c>
      <c r="J20" s="27">
        <v>35513.22</v>
      </c>
      <c r="K20" s="111">
        <v>0</v>
      </c>
      <c r="L20" s="34">
        <v>93278</v>
      </c>
      <c r="M20" s="115">
        <v>0</v>
      </c>
      <c r="N20" s="119">
        <v>0</v>
      </c>
      <c r="O20" s="116">
        <v>0</v>
      </c>
      <c r="P20" s="70">
        <v>0</v>
      </c>
      <c r="Q20" s="115">
        <v>0</v>
      </c>
      <c r="R20" s="33">
        <f>VLOOKUP(B20,'[4]2014-15 Public MATCH'!$C$1:$E$425,3,FALSE)</f>
        <v>11865.87</v>
      </c>
      <c r="S20" s="36">
        <v>0</v>
      </c>
      <c r="T20" s="26">
        <v>1528.33</v>
      </c>
      <c r="U20" s="33">
        <f>VLOOKUP(B20,'[2]2014-15 Public SSBA'!$C$1:$E$357,3,FALSE)</f>
        <v>4110.74</v>
      </c>
      <c r="V20" s="36">
        <v>0</v>
      </c>
      <c r="W20" s="26">
        <v>0</v>
      </c>
      <c r="X20" s="111">
        <v>0</v>
      </c>
      <c r="Y20" s="34">
        <v>0</v>
      </c>
      <c r="Z20" s="34">
        <f>VLOOKUP(B20,'[5]Vouchers'!$C$1:$M$462,11,FALSE)</f>
        <v>0</v>
      </c>
      <c r="AA20" s="70">
        <v>0</v>
      </c>
      <c r="AB20" s="70">
        <v>0</v>
      </c>
      <c r="AC20" s="35">
        <v>22449</v>
      </c>
      <c r="AD20" s="35">
        <v>359700</v>
      </c>
      <c r="AE20" s="35">
        <v>0</v>
      </c>
      <c r="AF20" s="35">
        <v>0</v>
      </c>
      <c r="AG20" s="35">
        <v>0</v>
      </c>
      <c r="AH20" s="111">
        <v>0</v>
      </c>
      <c r="AI20" s="75">
        <f t="shared" si="2"/>
        <v>7057067.16</v>
      </c>
      <c r="AJ20" s="44"/>
      <c r="AK20" s="87"/>
      <c r="AL20" s="44"/>
      <c r="AM20" s="22"/>
    </row>
    <row r="21" spans="1:39" ht="13.5" thickBot="1">
      <c r="A21" s="47" t="s">
        <v>432</v>
      </c>
      <c r="B21" s="20">
        <v>196</v>
      </c>
      <c r="C21" s="47" t="s">
        <v>18</v>
      </c>
      <c r="D21" s="70">
        <v>2800963</v>
      </c>
      <c r="E21" s="70">
        <v>0</v>
      </c>
      <c r="F21" s="70">
        <v>0</v>
      </c>
      <c r="G21" s="70">
        <v>0</v>
      </c>
      <c r="H21" s="111">
        <v>0</v>
      </c>
      <c r="I21" s="27">
        <v>3548</v>
      </c>
      <c r="J21" s="27">
        <v>22276.47</v>
      </c>
      <c r="K21" s="111">
        <v>0</v>
      </c>
      <c r="L21" s="34">
        <v>31732</v>
      </c>
      <c r="M21" s="115">
        <v>0</v>
      </c>
      <c r="N21" s="119">
        <v>75466.21</v>
      </c>
      <c r="O21" s="116">
        <v>0</v>
      </c>
      <c r="P21" s="70">
        <v>0</v>
      </c>
      <c r="Q21" s="115">
        <v>0</v>
      </c>
      <c r="R21" s="33">
        <f>VLOOKUP(B21,'[4]2014-15 Public MATCH'!$C$1:$E$425,3,FALSE)</f>
        <v>2671.24</v>
      </c>
      <c r="S21" s="36">
        <v>0</v>
      </c>
      <c r="T21" s="26">
        <v>136.33</v>
      </c>
      <c r="U21" s="33">
        <f>VLOOKUP(B21,'[2]2014-15 Public SSBA'!$C$1:$E$357,3,FALSE)</f>
        <v>1869.79</v>
      </c>
      <c r="V21" s="36">
        <v>0</v>
      </c>
      <c r="W21" s="26">
        <v>43458.57</v>
      </c>
      <c r="X21" s="111">
        <v>0</v>
      </c>
      <c r="Y21" s="34">
        <v>0</v>
      </c>
      <c r="Z21" s="34">
        <f>VLOOKUP(B21,'[5]Vouchers'!$C$1:$M$462,11,FALSE)</f>
        <v>0</v>
      </c>
      <c r="AA21" s="70">
        <v>0</v>
      </c>
      <c r="AB21" s="70">
        <v>0</v>
      </c>
      <c r="AC21" s="35">
        <v>0</v>
      </c>
      <c r="AD21" s="35">
        <v>68250</v>
      </c>
      <c r="AE21" s="35">
        <v>0</v>
      </c>
      <c r="AF21" s="35">
        <v>0</v>
      </c>
      <c r="AG21" s="35">
        <v>0</v>
      </c>
      <c r="AH21" s="111">
        <v>106738</v>
      </c>
      <c r="AI21" s="75">
        <f t="shared" si="2"/>
        <v>3157109.61</v>
      </c>
      <c r="AJ21" s="44"/>
      <c r="AK21" s="87"/>
      <c r="AL21" s="44"/>
      <c r="AM21" s="22"/>
    </row>
    <row r="22" spans="1:39" ht="13.5" thickBot="1">
      <c r="A22" s="47" t="s">
        <v>433</v>
      </c>
      <c r="B22" s="20">
        <v>203</v>
      </c>
      <c r="C22" s="47" t="s">
        <v>19</v>
      </c>
      <c r="D22" s="70">
        <v>5937982</v>
      </c>
      <c r="E22" s="70">
        <v>0</v>
      </c>
      <c r="F22" s="70">
        <v>0</v>
      </c>
      <c r="G22" s="70">
        <v>0</v>
      </c>
      <c r="H22" s="111">
        <v>0</v>
      </c>
      <c r="I22" s="27">
        <v>235053</v>
      </c>
      <c r="J22" s="27">
        <v>51516.25</v>
      </c>
      <c r="K22" s="111">
        <v>0</v>
      </c>
      <c r="L22" s="34">
        <v>34783</v>
      </c>
      <c r="M22" s="115">
        <v>0</v>
      </c>
      <c r="N22" s="119">
        <v>22706.74</v>
      </c>
      <c r="O22" s="116">
        <v>0</v>
      </c>
      <c r="P22" s="70">
        <v>0</v>
      </c>
      <c r="Q22" s="115">
        <v>0</v>
      </c>
      <c r="R22" s="33">
        <f>VLOOKUP(B22,'[4]2014-15 Public MATCH'!$C$1:$E$425,3,FALSE)</f>
        <v>4149.83</v>
      </c>
      <c r="S22" s="36">
        <v>0</v>
      </c>
      <c r="T22" s="26">
        <v>2053.31</v>
      </c>
      <c r="U22" s="33">
        <f>VLOOKUP(B22,'[2]2014-15 Public SSBA'!$C$1:$E$357,3,FALSE)</f>
        <v>882.71</v>
      </c>
      <c r="V22" s="36">
        <v>0</v>
      </c>
      <c r="W22" s="26">
        <v>202808.66</v>
      </c>
      <c r="X22" s="111">
        <v>0</v>
      </c>
      <c r="Y22" s="34">
        <v>0</v>
      </c>
      <c r="Z22" s="34">
        <f>VLOOKUP(B22,'[5]Vouchers'!$C$1:$M$462,11,FALSE)</f>
        <v>0</v>
      </c>
      <c r="AA22" s="70">
        <v>0</v>
      </c>
      <c r="AB22" s="70">
        <v>0</v>
      </c>
      <c r="AC22" s="35">
        <v>7730</v>
      </c>
      <c r="AD22" s="35">
        <v>123750</v>
      </c>
      <c r="AE22" s="35">
        <v>0</v>
      </c>
      <c r="AF22" s="35">
        <v>0</v>
      </c>
      <c r="AG22" s="35">
        <v>0</v>
      </c>
      <c r="AH22" s="111">
        <v>0</v>
      </c>
      <c r="AI22" s="75">
        <f t="shared" si="2"/>
        <v>6623415.5</v>
      </c>
      <c r="AJ22" s="44"/>
      <c r="AK22" s="87"/>
      <c r="AL22" s="44"/>
      <c r="AM22" s="22"/>
    </row>
    <row r="23" spans="1:39" ht="13.5" thickBot="1">
      <c r="A23" s="47" t="s">
        <v>424</v>
      </c>
      <c r="B23" s="20">
        <v>217</v>
      </c>
      <c r="C23" s="47" t="s">
        <v>20</v>
      </c>
      <c r="D23" s="70">
        <v>3908989</v>
      </c>
      <c r="E23" s="70">
        <v>0</v>
      </c>
      <c r="F23" s="70">
        <v>0</v>
      </c>
      <c r="G23" s="70">
        <v>0</v>
      </c>
      <c r="H23" s="35">
        <v>37359</v>
      </c>
      <c r="I23" s="27">
        <v>174400</v>
      </c>
      <c r="J23" s="27">
        <v>29905.98</v>
      </c>
      <c r="K23" s="111">
        <v>0</v>
      </c>
      <c r="L23" s="34">
        <v>36061</v>
      </c>
      <c r="M23" s="115">
        <v>0</v>
      </c>
      <c r="N23" s="119">
        <v>0</v>
      </c>
      <c r="O23" s="116">
        <v>0</v>
      </c>
      <c r="P23" s="70">
        <v>0</v>
      </c>
      <c r="Q23" s="115">
        <v>0</v>
      </c>
      <c r="R23" s="33">
        <f>VLOOKUP(B23,'[4]2014-15 Public MATCH'!$C$1:$E$425,3,FALSE)</f>
        <v>3529.19</v>
      </c>
      <c r="S23" s="36">
        <v>0</v>
      </c>
      <c r="T23" s="26">
        <v>1665.99</v>
      </c>
      <c r="U23" s="33">
        <f>VLOOKUP(B23,'[2]2014-15 Public SSBA'!$C$1:$E$357,3,FALSE)</f>
        <v>3629.98</v>
      </c>
      <c r="V23" s="36">
        <v>0</v>
      </c>
      <c r="W23" s="26">
        <v>204878.97</v>
      </c>
      <c r="X23" s="111">
        <v>0</v>
      </c>
      <c r="Y23" s="34">
        <v>0</v>
      </c>
      <c r="Z23" s="34">
        <f>VLOOKUP(B23,'[5]Vouchers'!$C$1:$M$462,11,FALSE)</f>
        <v>0</v>
      </c>
      <c r="AA23" s="70">
        <v>0</v>
      </c>
      <c r="AB23" s="70">
        <v>0</v>
      </c>
      <c r="AC23" s="35">
        <v>0</v>
      </c>
      <c r="AD23" s="35">
        <v>94200</v>
      </c>
      <c r="AE23" s="35">
        <v>0</v>
      </c>
      <c r="AF23" s="35">
        <v>0</v>
      </c>
      <c r="AG23" s="35">
        <v>0</v>
      </c>
      <c r="AH23" s="111">
        <v>154676</v>
      </c>
      <c r="AI23" s="75">
        <f t="shared" si="2"/>
        <v>4649295.11</v>
      </c>
      <c r="AJ23" s="44"/>
      <c r="AK23" s="87"/>
      <c r="AL23" s="44"/>
      <c r="AM23" s="22"/>
    </row>
    <row r="24" spans="1:39" ht="13.5" thickBot="1">
      <c r="A24" s="47" t="s">
        <v>434</v>
      </c>
      <c r="B24" s="20">
        <v>231</v>
      </c>
      <c r="C24" s="47" t="s">
        <v>21</v>
      </c>
      <c r="D24" s="70">
        <v>11288576</v>
      </c>
      <c r="E24" s="70">
        <v>0</v>
      </c>
      <c r="F24" s="70">
        <v>0</v>
      </c>
      <c r="G24" s="70">
        <v>0</v>
      </c>
      <c r="H24" s="111">
        <v>0</v>
      </c>
      <c r="I24" s="27">
        <v>498997</v>
      </c>
      <c r="J24" s="27">
        <v>64877.09</v>
      </c>
      <c r="K24" s="111">
        <v>0</v>
      </c>
      <c r="L24" s="34">
        <v>57942</v>
      </c>
      <c r="M24" s="115">
        <v>0</v>
      </c>
      <c r="N24" s="119">
        <v>0</v>
      </c>
      <c r="O24" s="116">
        <v>0</v>
      </c>
      <c r="P24" s="70">
        <v>0</v>
      </c>
      <c r="Q24" s="115">
        <v>0</v>
      </c>
      <c r="R24" s="33">
        <f>VLOOKUP(B24,'[4]2014-15 Public MATCH'!$C$1:$E$425,3,FALSE)</f>
        <v>9513.48</v>
      </c>
      <c r="S24" s="36">
        <v>0</v>
      </c>
      <c r="T24" s="26">
        <v>417.6</v>
      </c>
      <c r="U24" s="33">
        <f>VLOOKUP(B24,'[2]2014-15 Public SSBA'!$C$1:$E$357,3,FALSE)</f>
        <v>1750.07</v>
      </c>
      <c r="V24" s="36">
        <v>0</v>
      </c>
      <c r="W24" s="26">
        <v>0</v>
      </c>
      <c r="X24" s="111">
        <v>0</v>
      </c>
      <c r="Y24" s="34">
        <v>0</v>
      </c>
      <c r="Z24" s="34">
        <f>VLOOKUP(B24,'[5]Vouchers'!$C$1:$M$462,11,FALSE)</f>
        <v>0</v>
      </c>
      <c r="AA24" s="70">
        <v>0</v>
      </c>
      <c r="AB24" s="70">
        <v>0</v>
      </c>
      <c r="AC24" s="35">
        <v>0</v>
      </c>
      <c r="AD24" s="35">
        <v>241950</v>
      </c>
      <c r="AE24" s="35">
        <v>0</v>
      </c>
      <c r="AF24" s="35">
        <v>0</v>
      </c>
      <c r="AG24" s="35">
        <v>0</v>
      </c>
      <c r="AH24" s="111">
        <v>0</v>
      </c>
      <c r="AI24" s="75">
        <f t="shared" si="2"/>
        <v>12164023.24</v>
      </c>
      <c r="AJ24" s="44"/>
      <c r="AK24" s="87"/>
      <c r="AL24" s="44"/>
      <c r="AM24" s="22"/>
    </row>
    <row r="25" spans="1:39" ht="13.5" thickBot="1">
      <c r="A25" s="47" t="s">
        <v>425</v>
      </c>
      <c r="B25" s="20">
        <v>238</v>
      </c>
      <c r="C25" s="47" t="s">
        <v>22</v>
      </c>
      <c r="D25" s="70">
        <v>1203606</v>
      </c>
      <c r="E25" s="70">
        <v>0</v>
      </c>
      <c r="F25" s="70">
        <v>0</v>
      </c>
      <c r="G25" s="70">
        <v>0</v>
      </c>
      <c r="H25" s="35">
        <v>65028</v>
      </c>
      <c r="I25" s="27">
        <v>365306</v>
      </c>
      <c r="J25" s="27">
        <v>71315.64</v>
      </c>
      <c r="K25" s="111">
        <v>0</v>
      </c>
      <c r="L25" s="34">
        <v>49719</v>
      </c>
      <c r="M25" s="115">
        <v>0</v>
      </c>
      <c r="N25" s="119">
        <v>20044.22</v>
      </c>
      <c r="O25" s="116">
        <v>0</v>
      </c>
      <c r="P25" s="70">
        <v>0</v>
      </c>
      <c r="Q25" s="115">
        <v>0</v>
      </c>
      <c r="R25" s="33">
        <f>VLOOKUP(B25,'[4]2014-15 Public MATCH'!$C$1:$E$425,3,FALSE)</f>
        <v>6027.26</v>
      </c>
      <c r="S25" s="36">
        <v>0</v>
      </c>
      <c r="T25" s="26">
        <v>2990.21</v>
      </c>
      <c r="U25" s="33">
        <f>VLOOKUP(B25,'[2]2014-15 Public SSBA'!$C$1:$E$357,3,FALSE)</f>
        <v>6285.92</v>
      </c>
      <c r="V25" s="36">
        <v>0</v>
      </c>
      <c r="W25" s="26">
        <v>347672.56</v>
      </c>
      <c r="X25" s="111">
        <v>0</v>
      </c>
      <c r="Y25" s="34">
        <v>0</v>
      </c>
      <c r="Z25" s="34">
        <f>VLOOKUP(B25,'[5]Vouchers'!$C$1:$M$462,11,FALSE)</f>
        <v>0</v>
      </c>
      <c r="AA25" s="70">
        <v>0</v>
      </c>
      <c r="AB25" s="70">
        <v>0</v>
      </c>
      <c r="AC25" s="35">
        <v>3621</v>
      </c>
      <c r="AD25" s="35">
        <v>159150</v>
      </c>
      <c r="AE25" s="35">
        <v>0</v>
      </c>
      <c r="AF25" s="35">
        <v>0</v>
      </c>
      <c r="AG25" s="111">
        <f>VLOOKUP(B25,'[1]Summary'!$A$7:$C$16,3,FALSE)</f>
        <v>0</v>
      </c>
      <c r="AH25" s="111">
        <v>0</v>
      </c>
      <c r="AI25" s="75">
        <f t="shared" si="2"/>
        <v>2300765.81</v>
      </c>
      <c r="AJ25" s="44"/>
      <c r="AK25" s="87"/>
      <c r="AL25" s="44"/>
      <c r="AM25" s="22"/>
    </row>
    <row r="26" spans="1:39" ht="13.5" thickBot="1">
      <c r="A26" s="47" t="s">
        <v>435</v>
      </c>
      <c r="B26" s="20">
        <v>245</v>
      </c>
      <c r="C26" s="47" t="s">
        <v>23</v>
      </c>
      <c r="D26" s="70">
        <v>3767012</v>
      </c>
      <c r="E26" s="70">
        <v>0</v>
      </c>
      <c r="F26" s="70">
        <v>0</v>
      </c>
      <c r="G26" s="70">
        <v>0</v>
      </c>
      <c r="H26" s="111">
        <v>0</v>
      </c>
      <c r="I26" s="27">
        <v>183209</v>
      </c>
      <c r="J26" s="27">
        <v>18422.29</v>
      </c>
      <c r="K26" s="111">
        <v>0</v>
      </c>
      <c r="L26" s="34">
        <v>25542</v>
      </c>
      <c r="M26" s="115">
        <v>0</v>
      </c>
      <c r="N26" s="119">
        <v>0</v>
      </c>
      <c r="O26" s="116">
        <v>0</v>
      </c>
      <c r="P26" s="70">
        <v>0</v>
      </c>
      <c r="Q26" s="115">
        <v>0</v>
      </c>
      <c r="R26" s="33">
        <f>VLOOKUP(B26,'[4]2014-15 Public MATCH'!$C$1:$E$425,3,FALSE)</f>
        <v>3341.87</v>
      </c>
      <c r="S26" s="36">
        <v>0</v>
      </c>
      <c r="T26" s="26">
        <v>1385.52</v>
      </c>
      <c r="U26" s="33">
        <f>VLOOKUP(B26,'[2]2014-15 Public SSBA'!$C$1:$E$357,3,FALSE)</f>
        <v>1072.99</v>
      </c>
      <c r="V26" s="36">
        <v>0</v>
      </c>
      <c r="W26" s="26">
        <v>0</v>
      </c>
      <c r="X26" s="111">
        <v>0</v>
      </c>
      <c r="Y26" s="34">
        <v>0</v>
      </c>
      <c r="Z26" s="34">
        <f>VLOOKUP(B26,'[5]Vouchers'!$C$1:$M$462,11,FALSE)</f>
        <v>0</v>
      </c>
      <c r="AA26" s="70">
        <v>0</v>
      </c>
      <c r="AB26" s="70">
        <v>0</v>
      </c>
      <c r="AC26" s="35">
        <v>0</v>
      </c>
      <c r="AD26" s="35">
        <v>86400</v>
      </c>
      <c r="AE26" s="35">
        <v>0</v>
      </c>
      <c r="AF26" s="35">
        <v>0</v>
      </c>
      <c r="AG26" s="35">
        <v>0</v>
      </c>
      <c r="AH26" s="111">
        <v>135785</v>
      </c>
      <c r="AI26" s="75">
        <f t="shared" si="2"/>
        <v>4222170.67</v>
      </c>
      <c r="AJ26" s="44"/>
      <c r="AK26" s="87"/>
      <c r="AL26" s="44"/>
      <c r="AM26" s="22"/>
    </row>
    <row r="27" spans="1:39" ht="13.5" thickBot="1">
      <c r="A27" s="47" t="s">
        <v>436</v>
      </c>
      <c r="B27" s="20">
        <v>280</v>
      </c>
      <c r="C27" s="47" t="s">
        <v>24</v>
      </c>
      <c r="D27" s="70">
        <v>15787980</v>
      </c>
      <c r="E27" s="70">
        <v>0</v>
      </c>
      <c r="F27" s="70">
        <v>0</v>
      </c>
      <c r="G27" s="70">
        <v>0</v>
      </c>
      <c r="H27" s="111">
        <v>0</v>
      </c>
      <c r="I27" s="27">
        <v>1324435</v>
      </c>
      <c r="J27" s="27">
        <v>54479.19</v>
      </c>
      <c r="K27" s="111">
        <v>0</v>
      </c>
      <c r="L27" s="34">
        <v>119023</v>
      </c>
      <c r="M27" s="115">
        <v>15677.37</v>
      </c>
      <c r="N27" s="119">
        <v>0</v>
      </c>
      <c r="O27" s="116">
        <v>0</v>
      </c>
      <c r="P27" s="70">
        <v>0</v>
      </c>
      <c r="Q27" s="115">
        <v>0</v>
      </c>
      <c r="R27" s="33">
        <f>VLOOKUP(B27,'[4]2014-15 Public MATCH'!$C$1:$E$425,3,FALSE)</f>
        <v>10226.42</v>
      </c>
      <c r="S27" s="36">
        <v>0</v>
      </c>
      <c r="T27" s="123">
        <v>0</v>
      </c>
      <c r="U27" s="33">
        <f>VLOOKUP(B27,'[2]2014-15 Public SSBA'!$C$1:$E$357,3,FALSE)</f>
        <v>5206.01</v>
      </c>
      <c r="V27" s="36">
        <v>3842.94</v>
      </c>
      <c r="W27" s="26">
        <v>0</v>
      </c>
      <c r="X27" s="111">
        <v>0</v>
      </c>
      <c r="Y27" s="34">
        <v>0</v>
      </c>
      <c r="Z27" s="34">
        <f>VLOOKUP(B27,'[5]Vouchers'!$C$1:$M$462,11,FALSE)</f>
        <v>0</v>
      </c>
      <c r="AA27" s="70">
        <v>0</v>
      </c>
      <c r="AB27" s="70">
        <v>0</v>
      </c>
      <c r="AC27" s="35">
        <v>4190</v>
      </c>
      <c r="AD27" s="35">
        <v>454275</v>
      </c>
      <c r="AE27" s="35">
        <v>0</v>
      </c>
      <c r="AF27" s="35">
        <v>0</v>
      </c>
      <c r="AG27" s="35">
        <v>0</v>
      </c>
      <c r="AH27" s="111">
        <v>0</v>
      </c>
      <c r="AI27" s="75">
        <f t="shared" si="2"/>
        <v>17779334.93</v>
      </c>
      <c r="AJ27" s="44"/>
      <c r="AK27" s="87"/>
      <c r="AL27" s="44"/>
      <c r="AM27" s="22"/>
    </row>
    <row r="28" spans="1:39" ht="13.5" thickBot="1">
      <c r="A28" s="47" t="s">
        <v>437</v>
      </c>
      <c r="B28" s="20">
        <v>287</v>
      </c>
      <c r="C28" s="47" t="s">
        <v>25</v>
      </c>
      <c r="D28" s="70">
        <v>2536299</v>
      </c>
      <c r="E28" s="70">
        <v>0</v>
      </c>
      <c r="F28" s="70">
        <v>0</v>
      </c>
      <c r="G28" s="70">
        <v>0</v>
      </c>
      <c r="H28" s="111">
        <v>0</v>
      </c>
      <c r="I28" s="27">
        <v>79243</v>
      </c>
      <c r="J28" s="27">
        <v>6733</v>
      </c>
      <c r="K28" s="111">
        <v>0</v>
      </c>
      <c r="L28" s="34">
        <v>22491</v>
      </c>
      <c r="M28" s="115">
        <v>0</v>
      </c>
      <c r="N28" s="119">
        <v>0</v>
      </c>
      <c r="O28" s="116">
        <v>0</v>
      </c>
      <c r="P28" s="70">
        <v>0</v>
      </c>
      <c r="Q28" s="115">
        <v>0</v>
      </c>
      <c r="R28" s="33">
        <f>VLOOKUP(B28,'[4]2014-15 Public MATCH'!$C$1:$E$425,3,FALSE)</f>
        <v>2206.27</v>
      </c>
      <c r="S28" s="36">
        <v>0</v>
      </c>
      <c r="T28" s="26">
        <v>555.89</v>
      </c>
      <c r="U28" s="36">
        <v>0</v>
      </c>
      <c r="V28" s="36">
        <v>0</v>
      </c>
      <c r="W28" s="26">
        <v>55876.45</v>
      </c>
      <c r="X28" s="111">
        <v>0</v>
      </c>
      <c r="Y28" s="34">
        <v>0</v>
      </c>
      <c r="Z28" s="34">
        <f>VLOOKUP(B28,'[5]Vouchers'!$C$1:$M$462,11,FALSE)</f>
        <v>0</v>
      </c>
      <c r="AA28" s="70">
        <v>0</v>
      </c>
      <c r="AB28" s="70">
        <v>0</v>
      </c>
      <c r="AC28" s="35">
        <v>0</v>
      </c>
      <c r="AD28" s="35">
        <v>65625</v>
      </c>
      <c r="AE28" s="35">
        <v>0</v>
      </c>
      <c r="AF28" s="35">
        <v>0</v>
      </c>
      <c r="AG28" s="35">
        <v>0</v>
      </c>
      <c r="AH28" s="111">
        <v>0</v>
      </c>
      <c r="AI28" s="75">
        <f t="shared" si="2"/>
        <v>2769029.61</v>
      </c>
      <c r="AJ28" s="44"/>
      <c r="AK28" s="87"/>
      <c r="AL28" s="44"/>
      <c r="AM28" s="22"/>
    </row>
    <row r="29" spans="1:39" ht="13.5" thickBot="1">
      <c r="A29" s="47" t="s">
        <v>438</v>
      </c>
      <c r="B29" s="20">
        <v>308</v>
      </c>
      <c r="C29" s="47" t="s">
        <v>26</v>
      </c>
      <c r="D29" s="70">
        <v>11399618</v>
      </c>
      <c r="E29" s="70">
        <v>0</v>
      </c>
      <c r="F29" s="70">
        <v>0</v>
      </c>
      <c r="G29" s="70">
        <v>0</v>
      </c>
      <c r="H29" s="35">
        <v>83824</v>
      </c>
      <c r="I29" s="27">
        <v>461150</v>
      </c>
      <c r="J29" s="27">
        <v>63475.28</v>
      </c>
      <c r="K29" s="70">
        <v>0</v>
      </c>
      <c r="L29" s="34">
        <v>57972</v>
      </c>
      <c r="M29" s="115">
        <v>19924.22</v>
      </c>
      <c r="N29" s="119">
        <v>52253.33</v>
      </c>
      <c r="O29" s="116">
        <v>10562</v>
      </c>
      <c r="P29" s="70">
        <v>0</v>
      </c>
      <c r="Q29" s="115">
        <v>0</v>
      </c>
      <c r="R29" s="33">
        <f>VLOOKUP(B29,'[4]2014-15 Public MATCH'!$C$1:$E$425,3,FALSE)</f>
        <v>7421.74</v>
      </c>
      <c r="S29" s="36">
        <v>0</v>
      </c>
      <c r="T29" s="123">
        <v>0</v>
      </c>
      <c r="U29" s="33">
        <f>VLOOKUP(B29,'[2]2014-15 Public SSBA'!$C$1:$E$357,3,FALSE)</f>
        <v>5162.25</v>
      </c>
      <c r="V29" s="36">
        <v>10632.56</v>
      </c>
      <c r="W29" s="26">
        <v>436662.01</v>
      </c>
      <c r="X29" s="111">
        <v>0</v>
      </c>
      <c r="Y29" s="34">
        <v>0</v>
      </c>
      <c r="Z29" s="34">
        <f>VLOOKUP(B29,'[5]Vouchers'!$C$1:$M$462,11,FALSE)</f>
        <v>0</v>
      </c>
      <c r="AA29" s="70">
        <v>0</v>
      </c>
      <c r="AB29" s="70">
        <v>0</v>
      </c>
      <c r="AC29" s="35">
        <v>21275</v>
      </c>
      <c r="AD29" s="35">
        <v>211725</v>
      </c>
      <c r="AE29" s="35">
        <v>0</v>
      </c>
      <c r="AF29" s="35">
        <v>0</v>
      </c>
      <c r="AG29" s="112">
        <v>0</v>
      </c>
      <c r="AH29" s="111">
        <v>0</v>
      </c>
      <c r="AI29" s="75">
        <f t="shared" si="2"/>
        <v>12841657.39</v>
      </c>
      <c r="AJ29" s="44"/>
      <c r="AK29" s="87"/>
      <c r="AL29" s="44"/>
      <c r="AM29" s="22"/>
    </row>
    <row r="30" spans="1:39" ht="13.5" thickBot="1">
      <c r="A30" s="47" t="s">
        <v>439</v>
      </c>
      <c r="B30" s="20">
        <v>315</v>
      </c>
      <c r="C30" s="47" t="s">
        <v>27</v>
      </c>
      <c r="D30" s="70">
        <v>126225</v>
      </c>
      <c r="E30" s="70">
        <v>0</v>
      </c>
      <c r="F30" s="70">
        <v>0</v>
      </c>
      <c r="G30" s="70">
        <v>117567</v>
      </c>
      <c r="H30" s="35">
        <v>26677</v>
      </c>
      <c r="I30" s="27">
        <v>319095</v>
      </c>
      <c r="J30" s="27">
        <v>18945.47</v>
      </c>
      <c r="K30" s="26">
        <v>13717.84</v>
      </c>
      <c r="L30" s="34">
        <v>20835</v>
      </c>
      <c r="M30" s="115">
        <v>0</v>
      </c>
      <c r="N30" s="119">
        <v>63425.19</v>
      </c>
      <c r="O30" s="116">
        <v>0</v>
      </c>
      <c r="P30" s="70">
        <v>0</v>
      </c>
      <c r="Q30" s="115">
        <v>0</v>
      </c>
      <c r="R30" s="33">
        <f>VLOOKUP(B30,'[4]2014-15 Public MATCH'!$C$1:$E$425,3,FALSE)</f>
        <v>2195.31</v>
      </c>
      <c r="S30" s="36">
        <v>0</v>
      </c>
      <c r="T30" s="26">
        <v>853.99</v>
      </c>
      <c r="U30" s="33">
        <f>VLOOKUP(B30,'[2]2014-15 Public SSBA'!$C$1:$E$357,3,FALSE)</f>
        <v>2871.43</v>
      </c>
      <c r="V30" s="36">
        <v>0</v>
      </c>
      <c r="W30" s="26">
        <v>167627.34</v>
      </c>
      <c r="X30" s="111">
        <v>2191.87</v>
      </c>
      <c r="Y30" s="34">
        <v>0</v>
      </c>
      <c r="Z30" s="34">
        <f>VLOOKUP(B30,'[5]Vouchers'!$C$1:$M$462,11,FALSE)</f>
        <v>0</v>
      </c>
      <c r="AA30" s="70">
        <v>0</v>
      </c>
      <c r="AB30" s="70">
        <v>0</v>
      </c>
      <c r="AC30" s="35">
        <v>0</v>
      </c>
      <c r="AD30" s="35">
        <v>65250</v>
      </c>
      <c r="AE30" s="35">
        <v>0</v>
      </c>
      <c r="AF30" s="35">
        <v>0</v>
      </c>
      <c r="AG30" s="111">
        <f>VLOOKUP(B30,'[1]Summary'!$A$7:$C$16,3,FALSE)</f>
        <v>0</v>
      </c>
      <c r="AH30" s="111">
        <v>103196</v>
      </c>
      <c r="AI30" s="75">
        <f t="shared" si="2"/>
        <v>1050673.44</v>
      </c>
      <c r="AJ30" s="44"/>
      <c r="AK30" s="87"/>
      <c r="AL30" s="44"/>
      <c r="AM30" s="22"/>
    </row>
    <row r="31" spans="1:39" ht="13.5" thickBot="1">
      <c r="A31" s="47" t="s">
        <v>440</v>
      </c>
      <c r="B31" s="20">
        <v>336</v>
      </c>
      <c r="C31" s="47" t="s">
        <v>28</v>
      </c>
      <c r="D31" s="70">
        <v>21059243</v>
      </c>
      <c r="E31" s="70">
        <v>0</v>
      </c>
      <c r="F31" s="70">
        <v>0</v>
      </c>
      <c r="G31" s="70">
        <v>0</v>
      </c>
      <c r="H31" s="111">
        <v>0</v>
      </c>
      <c r="I31" s="27">
        <v>1654008</v>
      </c>
      <c r="J31" s="27">
        <v>41820.84</v>
      </c>
      <c r="K31" s="111">
        <v>0</v>
      </c>
      <c r="L31" s="34">
        <v>153893</v>
      </c>
      <c r="M31" s="115">
        <v>0</v>
      </c>
      <c r="N31" s="119">
        <v>0</v>
      </c>
      <c r="O31" s="116">
        <v>0</v>
      </c>
      <c r="P31" s="70">
        <v>0</v>
      </c>
      <c r="Q31" s="115">
        <v>0</v>
      </c>
      <c r="R31" s="33">
        <f>VLOOKUP(B31,'[4]2014-15 Public MATCH'!$C$1:$E$425,3,FALSE)</f>
        <v>19846.94</v>
      </c>
      <c r="S31" s="36">
        <v>0</v>
      </c>
      <c r="T31" s="26">
        <v>10002.57</v>
      </c>
      <c r="U31" s="33">
        <f>VLOOKUP(B31,'[2]2014-15 Public SSBA'!$C$1:$E$357,3,FALSE)</f>
        <v>6332.25</v>
      </c>
      <c r="V31" s="36">
        <v>0</v>
      </c>
      <c r="W31" s="26">
        <v>647747.92</v>
      </c>
      <c r="X31" s="111">
        <v>0</v>
      </c>
      <c r="Y31" s="34">
        <v>0</v>
      </c>
      <c r="Z31" s="34">
        <f>VLOOKUP(B31,'[5]Vouchers'!$C$1:$M$462,11,FALSE)</f>
        <v>0</v>
      </c>
      <c r="AA31" s="70">
        <v>0</v>
      </c>
      <c r="AB31" s="70">
        <v>0</v>
      </c>
      <c r="AC31" s="35">
        <v>1811</v>
      </c>
      <c r="AD31" s="35">
        <v>526650</v>
      </c>
      <c r="AE31" s="35">
        <v>0</v>
      </c>
      <c r="AF31" s="35">
        <v>0</v>
      </c>
      <c r="AG31" s="35">
        <v>0</v>
      </c>
      <c r="AH31" s="111">
        <v>0</v>
      </c>
      <c r="AI31" s="75">
        <f t="shared" si="2"/>
        <v>24121355.52</v>
      </c>
      <c r="AJ31" s="44"/>
      <c r="AK31" s="87"/>
      <c r="AL31" s="44"/>
      <c r="AM31" s="22"/>
    </row>
    <row r="32" spans="1:39" ht="13.5" thickBot="1">
      <c r="A32" s="47" t="s">
        <v>441</v>
      </c>
      <c r="B32" s="20">
        <v>350</v>
      </c>
      <c r="C32" s="47" t="s">
        <v>29</v>
      </c>
      <c r="D32" s="70">
        <v>5725262</v>
      </c>
      <c r="E32" s="70">
        <v>0</v>
      </c>
      <c r="F32" s="70">
        <v>0</v>
      </c>
      <c r="G32" s="70">
        <v>0</v>
      </c>
      <c r="H32" s="111">
        <v>0</v>
      </c>
      <c r="I32" s="27">
        <v>282458</v>
      </c>
      <c r="J32" s="27">
        <v>19410.28</v>
      </c>
      <c r="K32" s="111">
        <v>0</v>
      </c>
      <c r="L32" s="34">
        <v>35074</v>
      </c>
      <c r="M32" s="115">
        <v>0</v>
      </c>
      <c r="N32" s="119">
        <v>0</v>
      </c>
      <c r="O32" s="116">
        <v>0</v>
      </c>
      <c r="P32" s="70">
        <v>0</v>
      </c>
      <c r="Q32" s="115">
        <v>0</v>
      </c>
      <c r="R32" s="33">
        <f>VLOOKUP(B32,'[4]2014-15 Public MATCH'!$C$1:$E$425,3,FALSE)</f>
        <v>3934.88</v>
      </c>
      <c r="S32" s="36">
        <v>0</v>
      </c>
      <c r="T32" s="26">
        <v>1103.61</v>
      </c>
      <c r="U32" s="33">
        <f>VLOOKUP(B32,'[2]2014-15 Public SSBA'!$C$1:$E$357,3,FALSE)</f>
        <v>756.86</v>
      </c>
      <c r="V32" s="36">
        <v>0</v>
      </c>
      <c r="W32" s="26">
        <v>0</v>
      </c>
      <c r="X32" s="111">
        <v>0</v>
      </c>
      <c r="Y32" s="34">
        <v>0</v>
      </c>
      <c r="Z32" s="34">
        <f>VLOOKUP(B32,'[5]Vouchers'!$C$1:$M$462,11,FALSE)</f>
        <v>0</v>
      </c>
      <c r="AA32" s="70">
        <v>0</v>
      </c>
      <c r="AB32" s="70">
        <v>0</v>
      </c>
      <c r="AC32" s="35">
        <v>0</v>
      </c>
      <c r="AD32" s="35">
        <v>148350</v>
      </c>
      <c r="AE32" s="35">
        <v>0</v>
      </c>
      <c r="AF32" s="35">
        <v>0</v>
      </c>
      <c r="AG32" s="35">
        <v>0</v>
      </c>
      <c r="AH32" s="111">
        <v>0</v>
      </c>
      <c r="AI32" s="75">
        <f t="shared" si="2"/>
        <v>6216349.63</v>
      </c>
      <c r="AJ32" s="44"/>
      <c r="AK32" s="87"/>
      <c r="AL32" s="44"/>
      <c r="AM32" s="22"/>
    </row>
    <row r="33" spans="1:39" ht="13.5" thickBot="1">
      <c r="A33" s="47" t="s">
        <v>429</v>
      </c>
      <c r="B33" s="20">
        <v>364</v>
      </c>
      <c r="C33" s="47" t="s">
        <v>30</v>
      </c>
      <c r="D33" s="70">
        <v>2215018</v>
      </c>
      <c r="E33" s="70">
        <v>0</v>
      </c>
      <c r="F33" s="70">
        <v>0</v>
      </c>
      <c r="G33" s="70">
        <v>0</v>
      </c>
      <c r="H33" s="111">
        <v>0</v>
      </c>
      <c r="I33" s="27">
        <v>95999</v>
      </c>
      <c r="J33" s="27">
        <v>9674.91</v>
      </c>
      <c r="K33" s="111">
        <v>0</v>
      </c>
      <c r="L33" s="34">
        <v>11827</v>
      </c>
      <c r="M33" s="115">
        <v>0</v>
      </c>
      <c r="N33" s="119">
        <v>0</v>
      </c>
      <c r="O33" s="116">
        <v>0</v>
      </c>
      <c r="P33" s="70">
        <v>0</v>
      </c>
      <c r="Q33" s="115">
        <v>0</v>
      </c>
      <c r="R33" s="33">
        <f>VLOOKUP(B33,'[4]2014-15 Public MATCH'!$C$1:$E$425,3,FALSE)</f>
        <v>2061.08</v>
      </c>
      <c r="S33" s="36">
        <v>0</v>
      </c>
      <c r="T33" s="26">
        <v>952.42</v>
      </c>
      <c r="U33" s="33">
        <f>VLOOKUP(B33,'[2]2014-15 Public SSBA'!$C$1:$E$357,3,FALSE)</f>
        <v>560.55</v>
      </c>
      <c r="V33" s="36">
        <v>0</v>
      </c>
      <c r="W33" s="26">
        <v>78639.89</v>
      </c>
      <c r="X33" s="111">
        <v>0</v>
      </c>
      <c r="Y33" s="34">
        <v>0</v>
      </c>
      <c r="Z33" s="34">
        <f>VLOOKUP(B33,'[5]Vouchers'!$C$1:$M$462,11,FALSE)</f>
        <v>0</v>
      </c>
      <c r="AA33" s="70">
        <v>0</v>
      </c>
      <c r="AB33" s="70">
        <v>0</v>
      </c>
      <c r="AC33" s="35">
        <v>0</v>
      </c>
      <c r="AD33" s="35">
        <v>52200</v>
      </c>
      <c r="AE33" s="35">
        <v>0</v>
      </c>
      <c r="AF33" s="35">
        <v>0</v>
      </c>
      <c r="AG33" s="35">
        <v>0</v>
      </c>
      <c r="AH33" s="111">
        <v>85958</v>
      </c>
      <c r="AI33" s="75">
        <f t="shared" si="2"/>
        <v>2552890.85</v>
      </c>
      <c r="AJ33" s="44"/>
      <c r="AK33" s="87"/>
      <c r="AL33" s="44"/>
      <c r="AM33" s="22"/>
    </row>
    <row r="34" spans="1:39" s="8" customFormat="1" ht="13.5" thickBot="1">
      <c r="A34" s="102" t="s">
        <v>442</v>
      </c>
      <c r="B34" s="103">
        <v>413</v>
      </c>
      <c r="C34" s="102" t="s">
        <v>31</v>
      </c>
      <c r="D34" s="70">
        <v>63620130</v>
      </c>
      <c r="E34" s="70">
        <v>0</v>
      </c>
      <c r="F34" s="70">
        <v>0</v>
      </c>
      <c r="G34" s="70">
        <v>0</v>
      </c>
      <c r="H34" s="35">
        <v>427527</v>
      </c>
      <c r="I34" s="27">
        <v>2900005</v>
      </c>
      <c r="J34" s="27">
        <v>18389.69</v>
      </c>
      <c r="K34" s="111">
        <v>0</v>
      </c>
      <c r="L34" s="34">
        <v>275445</v>
      </c>
      <c r="M34" s="115">
        <v>155075.51</v>
      </c>
      <c r="N34" s="119">
        <v>0</v>
      </c>
      <c r="O34" s="116">
        <v>0</v>
      </c>
      <c r="P34" s="70">
        <v>0</v>
      </c>
      <c r="Q34" s="115">
        <v>0</v>
      </c>
      <c r="R34" s="33">
        <f>VLOOKUP(B34,'[4]2014-15 Public MATCH'!$C$1:$E$425,3,FALSE)</f>
        <v>34216.5</v>
      </c>
      <c r="S34" s="36">
        <v>0</v>
      </c>
      <c r="T34" s="123">
        <v>0</v>
      </c>
      <c r="U34" s="33">
        <f>VLOOKUP(B34,'[2]2014-15 Public SSBA'!$C$1:$E$357,3,FALSE)</f>
        <v>49231.69</v>
      </c>
      <c r="V34" s="36">
        <v>0</v>
      </c>
      <c r="W34" s="26">
        <v>3398091.68</v>
      </c>
      <c r="X34" s="111">
        <v>0</v>
      </c>
      <c r="Y34" s="34">
        <v>0</v>
      </c>
      <c r="Z34" s="34">
        <f>VLOOKUP(B34,'[5]Vouchers'!$C$1:$M$462,11,FALSE)</f>
        <v>0</v>
      </c>
      <c r="AA34" s="70">
        <v>0</v>
      </c>
      <c r="AB34" s="70">
        <v>0</v>
      </c>
      <c r="AC34" s="35">
        <v>66045</v>
      </c>
      <c r="AD34" s="35">
        <v>1096275</v>
      </c>
      <c r="AE34" s="35">
        <v>0</v>
      </c>
      <c r="AF34" s="35">
        <v>0</v>
      </c>
      <c r="AG34" s="35">
        <v>0</v>
      </c>
      <c r="AH34" s="111">
        <v>0</v>
      </c>
      <c r="AI34" s="70">
        <f t="shared" si="2"/>
        <v>72040432.07</v>
      </c>
      <c r="AJ34" s="86"/>
      <c r="AK34" s="104"/>
      <c r="AL34" s="86"/>
      <c r="AM34" s="22"/>
    </row>
    <row r="35" spans="1:39" ht="13.5" thickBot="1">
      <c r="A35" s="47" t="s">
        <v>442</v>
      </c>
      <c r="B35" s="20">
        <v>422</v>
      </c>
      <c r="C35" s="47" t="s">
        <v>32</v>
      </c>
      <c r="D35" s="70">
        <v>9410589</v>
      </c>
      <c r="E35" s="70">
        <v>0</v>
      </c>
      <c r="F35" s="70">
        <v>0</v>
      </c>
      <c r="G35" s="70">
        <v>0</v>
      </c>
      <c r="H35" s="111">
        <v>0</v>
      </c>
      <c r="I35" s="27">
        <v>512085</v>
      </c>
      <c r="J35" s="27">
        <v>31814.15</v>
      </c>
      <c r="K35" s="111">
        <v>0</v>
      </c>
      <c r="L35" s="34">
        <v>47830</v>
      </c>
      <c r="M35" s="115">
        <v>0</v>
      </c>
      <c r="N35" s="119">
        <v>0</v>
      </c>
      <c r="O35" s="116">
        <v>0</v>
      </c>
      <c r="P35" s="70">
        <v>0</v>
      </c>
      <c r="Q35" s="115">
        <v>0</v>
      </c>
      <c r="R35" s="33">
        <f>VLOOKUP(B35,'[4]2014-15 Public MATCH'!$C$1:$E$425,3,FALSE)</f>
        <v>7331.83</v>
      </c>
      <c r="S35" s="36">
        <v>0</v>
      </c>
      <c r="T35" s="26">
        <v>3690.27</v>
      </c>
      <c r="U35" s="33">
        <f>VLOOKUP(B35,'[2]2014-15 Public SSBA'!$C$1:$E$357,3,FALSE)</f>
        <v>3873.6</v>
      </c>
      <c r="V35" s="36">
        <v>0</v>
      </c>
      <c r="W35" s="26">
        <v>0</v>
      </c>
      <c r="X35" s="111">
        <v>0</v>
      </c>
      <c r="Y35" s="34">
        <v>0</v>
      </c>
      <c r="Z35" s="34">
        <f>VLOOKUP(B35,'[5]Vouchers'!$C$1:$M$462,11,FALSE)</f>
        <v>0</v>
      </c>
      <c r="AA35" s="70">
        <v>0</v>
      </c>
      <c r="AB35" s="70">
        <v>0</v>
      </c>
      <c r="AC35" s="35">
        <v>0</v>
      </c>
      <c r="AD35" s="35">
        <v>189900</v>
      </c>
      <c r="AE35" s="35">
        <v>0</v>
      </c>
      <c r="AF35" s="35">
        <v>0</v>
      </c>
      <c r="AG35" s="35">
        <v>0</v>
      </c>
      <c r="AH35" s="111">
        <v>0</v>
      </c>
      <c r="AI35" s="75">
        <f t="shared" si="2"/>
        <v>10207113.85</v>
      </c>
      <c r="AJ35" s="44"/>
      <c r="AK35" s="88"/>
      <c r="AL35" s="44"/>
      <c r="AM35" s="22"/>
    </row>
    <row r="36" spans="1:39" ht="13.5" thickBot="1">
      <c r="A36" s="47" t="s">
        <v>429</v>
      </c>
      <c r="B36" s="20">
        <v>427</v>
      </c>
      <c r="C36" s="47" t="s">
        <v>33</v>
      </c>
      <c r="D36" s="70">
        <v>2018006</v>
      </c>
      <c r="E36" s="70">
        <v>0</v>
      </c>
      <c r="F36" s="70">
        <v>0</v>
      </c>
      <c r="G36" s="70">
        <v>0</v>
      </c>
      <c r="H36" s="111">
        <v>0</v>
      </c>
      <c r="I36" s="27">
        <v>37534</v>
      </c>
      <c r="J36" s="27">
        <v>4358.97</v>
      </c>
      <c r="K36" s="111">
        <v>0</v>
      </c>
      <c r="L36" s="34">
        <v>9647</v>
      </c>
      <c r="M36" s="115">
        <v>0</v>
      </c>
      <c r="N36" s="119">
        <v>0</v>
      </c>
      <c r="O36" s="116">
        <v>0</v>
      </c>
      <c r="P36" s="70">
        <v>0</v>
      </c>
      <c r="Q36" s="115">
        <v>0</v>
      </c>
      <c r="R36" s="33">
        <f>VLOOKUP(B36,'[4]2014-15 Public MATCH'!$C$1:$E$425,3,FALSE)</f>
        <v>1510.72</v>
      </c>
      <c r="S36" s="36">
        <v>0</v>
      </c>
      <c r="T36" s="123">
        <v>0</v>
      </c>
      <c r="U36" s="33">
        <f>VLOOKUP(B36,'[2]2014-15 Public SSBA'!$C$1:$E$357,3,FALSE)</f>
        <v>828.66</v>
      </c>
      <c r="V36" s="36">
        <v>0</v>
      </c>
      <c r="W36" s="26">
        <v>57944.76</v>
      </c>
      <c r="X36" s="111">
        <v>3443.77</v>
      </c>
      <c r="Y36" s="34">
        <v>0</v>
      </c>
      <c r="Z36" s="34">
        <f>VLOOKUP(B36,'[5]Vouchers'!$C$1:$M$462,11,FALSE)</f>
        <v>0</v>
      </c>
      <c r="AA36" s="70">
        <v>0</v>
      </c>
      <c r="AB36" s="70">
        <v>0</v>
      </c>
      <c r="AC36" s="35">
        <v>0</v>
      </c>
      <c r="AD36" s="35">
        <v>37050</v>
      </c>
      <c r="AE36" s="35">
        <v>0</v>
      </c>
      <c r="AF36" s="35">
        <v>0</v>
      </c>
      <c r="AG36" s="35">
        <v>0</v>
      </c>
      <c r="AH36" s="111">
        <v>57148</v>
      </c>
      <c r="AI36" s="75">
        <f t="shared" si="2"/>
        <v>2227471.88</v>
      </c>
      <c r="AJ36" s="44"/>
      <c r="AK36" s="88"/>
      <c r="AL36" s="44"/>
      <c r="AM36" s="22"/>
    </row>
    <row r="37" spans="1:39" ht="13.5" thickBot="1">
      <c r="A37" s="47" t="s">
        <v>443</v>
      </c>
      <c r="B37" s="20">
        <v>434</v>
      </c>
      <c r="C37" s="47" t="s">
        <v>34</v>
      </c>
      <c r="D37" s="70">
        <v>10147667</v>
      </c>
      <c r="E37" s="70">
        <v>0</v>
      </c>
      <c r="F37" s="70">
        <v>0</v>
      </c>
      <c r="G37" s="70">
        <v>0</v>
      </c>
      <c r="H37" s="111">
        <v>0</v>
      </c>
      <c r="I37" s="27">
        <v>441839</v>
      </c>
      <c r="J37" s="27">
        <v>17840.21</v>
      </c>
      <c r="K37" s="111">
        <v>0</v>
      </c>
      <c r="L37" s="34">
        <v>65149</v>
      </c>
      <c r="M37" s="115">
        <v>0</v>
      </c>
      <c r="N37" s="119">
        <v>0</v>
      </c>
      <c r="O37" s="116">
        <v>0</v>
      </c>
      <c r="P37" s="70">
        <v>0</v>
      </c>
      <c r="Q37" s="115">
        <v>0</v>
      </c>
      <c r="R37" s="33">
        <f>VLOOKUP(B37,'[4]2014-15 Public MATCH'!$C$1:$E$425,3,FALSE)</f>
        <v>8893.71</v>
      </c>
      <c r="S37" s="36">
        <v>0</v>
      </c>
      <c r="T37" s="123">
        <v>0</v>
      </c>
      <c r="U37" s="33">
        <f>VLOOKUP(B37,'[2]2014-15 Public SSBA'!$C$1:$E$357,3,FALSE)</f>
        <v>2600.74</v>
      </c>
      <c r="V37" s="36">
        <v>0</v>
      </c>
      <c r="W37" s="26">
        <v>0</v>
      </c>
      <c r="X37" s="111">
        <v>0</v>
      </c>
      <c r="Y37" s="34">
        <v>0</v>
      </c>
      <c r="Z37" s="34">
        <f>VLOOKUP(B37,'[5]Vouchers'!$C$1:$M$462,11,FALSE)</f>
        <v>0</v>
      </c>
      <c r="AA37" s="70">
        <v>0</v>
      </c>
      <c r="AB37" s="70">
        <v>0</v>
      </c>
      <c r="AC37" s="35">
        <v>0</v>
      </c>
      <c r="AD37" s="35">
        <v>245325</v>
      </c>
      <c r="AE37" s="35">
        <v>0</v>
      </c>
      <c r="AF37" s="35">
        <v>0</v>
      </c>
      <c r="AG37" s="35">
        <v>0</v>
      </c>
      <c r="AH37" s="111">
        <v>0</v>
      </c>
      <c r="AI37" s="75">
        <f t="shared" si="2"/>
        <v>10929314.66</v>
      </c>
      <c r="AJ37" s="44"/>
      <c r="AK37" s="88"/>
      <c r="AL37" s="44"/>
      <c r="AM37" s="22"/>
    </row>
    <row r="38" spans="1:39" ht="13.5" thickBot="1">
      <c r="A38" s="47" t="s">
        <v>444</v>
      </c>
      <c r="B38" s="20">
        <v>441</v>
      </c>
      <c r="C38" s="47" t="s">
        <v>35</v>
      </c>
      <c r="D38" s="70">
        <v>0</v>
      </c>
      <c r="E38" s="70">
        <v>0</v>
      </c>
      <c r="F38" s="70">
        <v>0</v>
      </c>
      <c r="G38" s="70">
        <v>53213</v>
      </c>
      <c r="H38" s="35">
        <v>15819</v>
      </c>
      <c r="I38" s="27">
        <v>94120</v>
      </c>
      <c r="J38" s="27">
        <v>34064.61</v>
      </c>
      <c r="K38" s="111">
        <v>0</v>
      </c>
      <c r="L38" s="34">
        <v>8514</v>
      </c>
      <c r="M38" s="115">
        <v>0</v>
      </c>
      <c r="N38" s="119">
        <v>45380.37</v>
      </c>
      <c r="O38" s="116">
        <v>0</v>
      </c>
      <c r="P38" s="70">
        <v>0</v>
      </c>
      <c r="Q38" s="115">
        <v>0</v>
      </c>
      <c r="R38" s="33">
        <f>VLOOKUP(B38,'[4]2014-15 Public MATCH'!$C$1:$E$425,3,FALSE)</f>
        <v>1786.01</v>
      </c>
      <c r="S38" s="36">
        <v>0</v>
      </c>
      <c r="T38" s="26">
        <v>973.75</v>
      </c>
      <c r="U38" s="33">
        <f>VLOOKUP(B38,'[2]2014-15 Public SSBA'!$C$1:$E$357,3,FALSE)</f>
        <v>1904.94</v>
      </c>
      <c r="V38" s="36">
        <v>0</v>
      </c>
      <c r="W38" s="26">
        <v>149002.52</v>
      </c>
      <c r="X38" s="111">
        <v>0</v>
      </c>
      <c r="Y38" s="34">
        <v>0</v>
      </c>
      <c r="Z38" s="34">
        <f>VLOOKUP(B38,'[5]Vouchers'!$C$1:$M$462,11,FALSE)</f>
        <v>0</v>
      </c>
      <c r="AA38" s="70">
        <v>0</v>
      </c>
      <c r="AB38" s="70">
        <v>0</v>
      </c>
      <c r="AC38" s="35">
        <v>9481</v>
      </c>
      <c r="AD38" s="35">
        <v>37050</v>
      </c>
      <c r="AE38" s="35">
        <v>0</v>
      </c>
      <c r="AF38" s="35">
        <v>0</v>
      </c>
      <c r="AG38" s="35">
        <v>0</v>
      </c>
      <c r="AH38" s="111">
        <v>59745</v>
      </c>
      <c r="AI38" s="75">
        <f t="shared" si="2"/>
        <v>511054.2</v>
      </c>
      <c r="AJ38" s="44"/>
      <c r="AK38" s="88"/>
      <c r="AL38" s="44"/>
      <c r="AM38" s="22"/>
    </row>
    <row r="39" spans="1:39" ht="13.5" thickBot="1">
      <c r="A39" s="47" t="s">
        <v>441</v>
      </c>
      <c r="B39" s="20">
        <v>469</v>
      </c>
      <c r="C39" s="47" t="s">
        <v>36</v>
      </c>
      <c r="D39" s="70">
        <v>1532524</v>
      </c>
      <c r="E39" s="70">
        <v>0</v>
      </c>
      <c r="F39" s="70">
        <v>0</v>
      </c>
      <c r="G39" s="70">
        <v>201436</v>
      </c>
      <c r="H39" s="111">
        <v>0</v>
      </c>
      <c r="I39" s="27">
        <v>235679</v>
      </c>
      <c r="J39" s="27">
        <v>23567.86</v>
      </c>
      <c r="K39" s="111">
        <v>0</v>
      </c>
      <c r="L39" s="34">
        <v>33998</v>
      </c>
      <c r="M39" s="115">
        <v>0</v>
      </c>
      <c r="N39" s="119">
        <v>24788.18</v>
      </c>
      <c r="O39" s="116">
        <v>0</v>
      </c>
      <c r="P39" s="70">
        <v>0</v>
      </c>
      <c r="Q39" s="115">
        <v>0</v>
      </c>
      <c r="R39" s="33">
        <f>VLOOKUP(B39,'[4]2014-15 Public MATCH'!$C$1:$E$425,3,FALSE)</f>
        <v>2533.67</v>
      </c>
      <c r="S39" s="36">
        <v>0</v>
      </c>
      <c r="T39" s="26">
        <v>1493.8</v>
      </c>
      <c r="U39" s="33">
        <f>VLOOKUP(B39,'[2]2014-15 Public SSBA'!$C$1:$E$357,3,FALSE)</f>
        <v>525.22</v>
      </c>
      <c r="V39" s="36">
        <v>0</v>
      </c>
      <c r="W39" s="26">
        <v>0</v>
      </c>
      <c r="X39" s="111">
        <v>0</v>
      </c>
      <c r="Y39" s="34">
        <v>0</v>
      </c>
      <c r="Z39" s="34">
        <f>VLOOKUP(B39,'[5]Vouchers'!$C$1:$M$462,11,FALSE)</f>
        <v>0</v>
      </c>
      <c r="AA39" s="70">
        <v>0</v>
      </c>
      <c r="AB39" s="70">
        <v>0</v>
      </c>
      <c r="AC39" s="35">
        <v>0</v>
      </c>
      <c r="AD39" s="35">
        <v>119100</v>
      </c>
      <c r="AE39" s="35">
        <v>0</v>
      </c>
      <c r="AF39" s="35">
        <v>0</v>
      </c>
      <c r="AG39" s="35">
        <v>0</v>
      </c>
      <c r="AH39" s="111">
        <v>0</v>
      </c>
      <c r="AI39" s="75">
        <f t="shared" si="2"/>
        <v>2175645.73</v>
      </c>
      <c r="AJ39" s="44"/>
      <c r="AK39" s="88"/>
      <c r="AL39" s="44"/>
      <c r="AM39" s="22"/>
    </row>
    <row r="40" spans="1:39" ht="13.5" thickBot="1">
      <c r="A40" s="47" t="s">
        <v>422</v>
      </c>
      <c r="B40" s="20">
        <v>476</v>
      </c>
      <c r="C40" s="47" t="s">
        <v>37</v>
      </c>
      <c r="D40" s="70">
        <v>10216162</v>
      </c>
      <c r="E40" s="70">
        <v>0</v>
      </c>
      <c r="F40" s="70">
        <v>0</v>
      </c>
      <c r="G40" s="70">
        <v>0</v>
      </c>
      <c r="H40" s="111">
        <v>0</v>
      </c>
      <c r="I40" s="27">
        <v>707372</v>
      </c>
      <c r="J40" s="27">
        <v>89697.96</v>
      </c>
      <c r="K40" s="111">
        <v>0</v>
      </c>
      <c r="L40" s="34">
        <v>66079</v>
      </c>
      <c r="M40" s="115">
        <v>0</v>
      </c>
      <c r="N40" s="119">
        <v>0</v>
      </c>
      <c r="O40" s="116">
        <v>0</v>
      </c>
      <c r="P40" s="70">
        <v>0</v>
      </c>
      <c r="Q40" s="115">
        <v>0</v>
      </c>
      <c r="R40" s="33">
        <f>VLOOKUP(B40,'[4]2014-15 Public MATCH'!$C$1:$E$425,3,FALSE)</f>
        <v>10547.97</v>
      </c>
      <c r="S40" s="36">
        <v>0</v>
      </c>
      <c r="T40" s="26">
        <v>3467.76</v>
      </c>
      <c r="U40" s="33">
        <f>VLOOKUP(B40,'[2]2014-15 Public SSBA'!$C$1:$E$357,3,FALSE)</f>
        <v>10343.32</v>
      </c>
      <c r="V40" s="36">
        <v>6893.25</v>
      </c>
      <c r="W40" s="26">
        <v>643609.29</v>
      </c>
      <c r="X40" s="111">
        <v>0</v>
      </c>
      <c r="Y40" s="34">
        <v>0</v>
      </c>
      <c r="Z40" s="34">
        <f>VLOOKUP(B40,'[5]Vouchers'!$C$1:$M$462,11,FALSE)</f>
        <v>0</v>
      </c>
      <c r="AA40" s="70">
        <v>0</v>
      </c>
      <c r="AB40" s="70">
        <v>0</v>
      </c>
      <c r="AC40" s="35">
        <v>0</v>
      </c>
      <c r="AD40" s="35">
        <v>272250</v>
      </c>
      <c r="AE40" s="35">
        <v>0</v>
      </c>
      <c r="AF40" s="35">
        <v>0</v>
      </c>
      <c r="AG40" s="35">
        <v>0</v>
      </c>
      <c r="AH40" s="111">
        <v>0</v>
      </c>
      <c r="AI40" s="75">
        <f t="shared" si="2"/>
        <v>12026422.55</v>
      </c>
      <c r="AJ40" s="44"/>
      <c r="AK40" s="88"/>
      <c r="AL40" s="44"/>
      <c r="AM40" s="22"/>
    </row>
    <row r="41" spans="1:39" ht="13.5" thickBot="1">
      <c r="A41" s="47" t="s">
        <v>428</v>
      </c>
      <c r="B41" s="20">
        <v>485</v>
      </c>
      <c r="C41" s="47" t="s">
        <v>38</v>
      </c>
      <c r="D41" s="70">
        <v>3100315</v>
      </c>
      <c r="E41" s="70">
        <v>0</v>
      </c>
      <c r="F41" s="70">
        <v>0</v>
      </c>
      <c r="G41" s="70">
        <v>0</v>
      </c>
      <c r="H41" s="111">
        <v>0</v>
      </c>
      <c r="I41" s="27">
        <v>216379</v>
      </c>
      <c r="J41" s="27">
        <v>35164.08</v>
      </c>
      <c r="K41" s="111">
        <v>0</v>
      </c>
      <c r="L41" s="34">
        <v>29175</v>
      </c>
      <c r="M41" s="115">
        <v>0</v>
      </c>
      <c r="N41" s="119">
        <v>29164.73</v>
      </c>
      <c r="O41" s="116">
        <v>0</v>
      </c>
      <c r="P41" s="70">
        <v>0</v>
      </c>
      <c r="Q41" s="115">
        <v>0</v>
      </c>
      <c r="R41" s="33">
        <f>VLOOKUP(B41,'[4]2014-15 Public MATCH'!$C$1:$E$425,3,FALSE)</f>
        <v>3756.46</v>
      </c>
      <c r="S41" s="36">
        <v>0</v>
      </c>
      <c r="T41" s="26">
        <v>1500.7</v>
      </c>
      <c r="U41" s="33">
        <f>VLOOKUP(B41,'[2]2014-15 Public SSBA'!$C$1:$E$357,3,FALSE)</f>
        <v>2620.98</v>
      </c>
      <c r="V41" s="36">
        <v>0</v>
      </c>
      <c r="W41" s="26">
        <v>171767.97</v>
      </c>
      <c r="X41" s="111">
        <v>0</v>
      </c>
      <c r="Y41" s="34">
        <v>0</v>
      </c>
      <c r="Z41" s="34">
        <f>VLOOKUP(B41,'[5]Vouchers'!$C$1:$M$462,11,FALSE)</f>
        <v>0</v>
      </c>
      <c r="AA41" s="70">
        <v>0</v>
      </c>
      <c r="AB41" s="70">
        <v>0</v>
      </c>
      <c r="AC41" s="35">
        <v>0</v>
      </c>
      <c r="AD41" s="35">
        <v>94200</v>
      </c>
      <c r="AE41" s="35">
        <v>0</v>
      </c>
      <c r="AF41" s="35">
        <v>0</v>
      </c>
      <c r="AG41" s="35">
        <v>0</v>
      </c>
      <c r="AH41" s="111">
        <v>148064</v>
      </c>
      <c r="AI41" s="75">
        <f t="shared" si="2"/>
        <v>3832107.92</v>
      </c>
      <c r="AJ41" s="44"/>
      <c r="AK41" s="88"/>
      <c r="AL41" s="44"/>
      <c r="AM41" s="22"/>
    </row>
    <row r="42" spans="1:39" ht="13.5" thickBot="1">
      <c r="A42" s="47" t="s">
        <v>429</v>
      </c>
      <c r="B42" s="20">
        <v>490</v>
      </c>
      <c r="C42" s="47" t="s">
        <v>39</v>
      </c>
      <c r="D42" s="70">
        <v>2332190</v>
      </c>
      <c r="E42" s="70">
        <v>0</v>
      </c>
      <c r="F42" s="70">
        <v>0</v>
      </c>
      <c r="G42" s="70">
        <v>0</v>
      </c>
      <c r="H42" s="111">
        <v>0</v>
      </c>
      <c r="I42" s="27">
        <v>194503</v>
      </c>
      <c r="J42" s="27">
        <v>24975.98</v>
      </c>
      <c r="K42" s="111">
        <v>0</v>
      </c>
      <c r="L42" s="34">
        <v>19382</v>
      </c>
      <c r="M42" s="115">
        <v>0</v>
      </c>
      <c r="N42" s="119">
        <v>12648.6</v>
      </c>
      <c r="O42" s="116">
        <v>0</v>
      </c>
      <c r="P42" s="70">
        <v>0</v>
      </c>
      <c r="Q42" s="115">
        <v>0</v>
      </c>
      <c r="R42" s="33">
        <f>VLOOKUP(B42,'[4]2014-15 Public MATCH'!$C$1:$E$425,3,FALSE)</f>
        <v>2079.33</v>
      </c>
      <c r="S42" s="36">
        <v>0</v>
      </c>
      <c r="T42" s="123">
        <v>0</v>
      </c>
      <c r="U42" s="33">
        <f>VLOOKUP(B42,'[2]2014-15 Public SSBA'!$C$1:$E$357,3,FALSE)</f>
        <v>590.63</v>
      </c>
      <c r="V42" s="36">
        <v>0</v>
      </c>
      <c r="W42" s="26">
        <v>86919.14</v>
      </c>
      <c r="X42" s="111">
        <v>0</v>
      </c>
      <c r="Y42" s="34">
        <v>0</v>
      </c>
      <c r="Z42" s="34">
        <f>VLOOKUP(B42,'[5]Vouchers'!$C$1:$M$462,11,FALSE)</f>
        <v>0</v>
      </c>
      <c r="AA42" s="70">
        <v>0</v>
      </c>
      <c r="AB42" s="70">
        <v>0</v>
      </c>
      <c r="AC42" s="35">
        <v>0</v>
      </c>
      <c r="AD42" s="35">
        <v>65550</v>
      </c>
      <c r="AE42" s="35">
        <v>0</v>
      </c>
      <c r="AF42" s="35">
        <v>0</v>
      </c>
      <c r="AG42" s="35">
        <v>0</v>
      </c>
      <c r="AH42" s="111">
        <v>102252</v>
      </c>
      <c r="AI42" s="75">
        <f t="shared" si="2"/>
        <v>2841090.68</v>
      </c>
      <c r="AJ42" s="44"/>
      <c r="AK42" s="88"/>
      <c r="AL42" s="44"/>
      <c r="AM42" s="22"/>
    </row>
    <row r="43" spans="1:39" ht="13.5" thickBot="1">
      <c r="A43" s="47" t="s">
        <v>445</v>
      </c>
      <c r="B43" s="20">
        <v>497</v>
      </c>
      <c r="C43" s="47" t="s">
        <v>40</v>
      </c>
      <c r="D43" s="70">
        <v>7474462</v>
      </c>
      <c r="E43" s="70">
        <v>0</v>
      </c>
      <c r="F43" s="70">
        <v>0</v>
      </c>
      <c r="G43" s="70">
        <v>0</v>
      </c>
      <c r="H43" s="111">
        <v>0</v>
      </c>
      <c r="I43" s="27">
        <v>19042</v>
      </c>
      <c r="J43" s="27">
        <v>42611.13</v>
      </c>
      <c r="K43" s="111">
        <v>0</v>
      </c>
      <c r="L43" s="34">
        <v>48295</v>
      </c>
      <c r="M43" s="115">
        <v>0</v>
      </c>
      <c r="N43" s="119">
        <v>9314.64</v>
      </c>
      <c r="O43" s="116">
        <v>0</v>
      </c>
      <c r="P43" s="70">
        <v>0</v>
      </c>
      <c r="Q43" s="115">
        <v>0</v>
      </c>
      <c r="R43" s="33">
        <f>VLOOKUP(B43,'[4]2014-15 Public MATCH'!$C$1:$E$425,3,FALSE)</f>
        <v>5400.57</v>
      </c>
      <c r="S43" s="36">
        <v>0</v>
      </c>
      <c r="T43" s="26">
        <v>2334.12</v>
      </c>
      <c r="U43" s="33">
        <f>VLOOKUP(B43,'[2]2014-15 Public SSBA'!$C$1:$E$357,3,FALSE)</f>
        <v>2768.21</v>
      </c>
      <c r="V43" s="36">
        <v>0</v>
      </c>
      <c r="W43" s="26">
        <v>289727.8</v>
      </c>
      <c r="X43" s="111">
        <v>0</v>
      </c>
      <c r="Y43" s="34">
        <v>0</v>
      </c>
      <c r="Z43" s="34">
        <f>VLOOKUP(B43,'[5]Vouchers'!$C$1:$M$462,11,FALSE)</f>
        <v>0</v>
      </c>
      <c r="AA43" s="70">
        <v>0</v>
      </c>
      <c r="AB43" s="70">
        <v>0</v>
      </c>
      <c r="AC43" s="35">
        <v>0</v>
      </c>
      <c r="AD43" s="35">
        <v>177900</v>
      </c>
      <c r="AE43" s="35">
        <v>0</v>
      </c>
      <c r="AF43" s="35">
        <v>0</v>
      </c>
      <c r="AG43" s="35">
        <v>0</v>
      </c>
      <c r="AH43" s="111">
        <v>0</v>
      </c>
      <c r="AI43" s="75">
        <f t="shared" si="2"/>
        <v>8071855.47</v>
      </c>
      <c r="AJ43" s="44"/>
      <c r="AK43" s="88"/>
      <c r="AL43" s="44"/>
      <c r="AM43" s="22"/>
    </row>
    <row r="44" spans="1:39" ht="13.5" thickBot="1">
      <c r="A44" s="47" t="s">
        <v>446</v>
      </c>
      <c r="B44" s="20">
        <v>602</v>
      </c>
      <c r="C44" s="47" t="s">
        <v>41</v>
      </c>
      <c r="D44" s="70">
        <v>4538251</v>
      </c>
      <c r="E44" s="70">
        <v>0</v>
      </c>
      <c r="F44" s="70">
        <v>0</v>
      </c>
      <c r="G44" s="70">
        <v>0</v>
      </c>
      <c r="H44" s="35">
        <v>52361</v>
      </c>
      <c r="I44" s="27">
        <v>283933</v>
      </c>
      <c r="J44" s="27">
        <v>51638.24</v>
      </c>
      <c r="K44" s="111">
        <v>0</v>
      </c>
      <c r="L44" s="34">
        <v>36468</v>
      </c>
      <c r="M44" s="115">
        <v>0</v>
      </c>
      <c r="N44" s="119">
        <v>0</v>
      </c>
      <c r="O44" s="116">
        <v>0</v>
      </c>
      <c r="P44" s="70">
        <v>0</v>
      </c>
      <c r="Q44" s="115">
        <v>0</v>
      </c>
      <c r="R44" s="33">
        <f>VLOOKUP(B44,'[4]2014-15 Public MATCH'!$C$1:$E$425,3,FALSE)</f>
        <v>4384.8</v>
      </c>
      <c r="S44" s="36">
        <v>0</v>
      </c>
      <c r="T44" s="26">
        <v>1842.72</v>
      </c>
      <c r="U44" s="33">
        <f>VLOOKUP(B44,'[2]2014-15 Public SSBA'!$C$1:$E$357,3,FALSE)</f>
        <v>1679.07</v>
      </c>
      <c r="V44" s="36">
        <v>0</v>
      </c>
      <c r="W44" s="26">
        <v>155211.46</v>
      </c>
      <c r="X44" s="111">
        <v>0</v>
      </c>
      <c r="Y44" s="34">
        <v>0</v>
      </c>
      <c r="Z44" s="34">
        <f>VLOOKUP(B44,'[5]Vouchers'!$C$1:$M$462,11,FALSE)</f>
        <v>0</v>
      </c>
      <c r="AA44" s="70">
        <v>0</v>
      </c>
      <c r="AB44" s="70">
        <v>0</v>
      </c>
      <c r="AC44" s="35">
        <v>0</v>
      </c>
      <c r="AD44" s="35">
        <v>130200</v>
      </c>
      <c r="AE44" s="35">
        <v>0</v>
      </c>
      <c r="AF44" s="35">
        <v>0</v>
      </c>
      <c r="AG44" s="35">
        <v>0</v>
      </c>
      <c r="AH44" s="111">
        <v>0</v>
      </c>
      <c r="AI44" s="75">
        <f t="shared" si="2"/>
        <v>5255969.29</v>
      </c>
      <c r="AJ44" s="44"/>
      <c r="AK44" s="88"/>
      <c r="AL44" s="44"/>
      <c r="AM44" s="22"/>
    </row>
    <row r="45" spans="1:39" ht="13.5" thickBot="1">
      <c r="A45" s="47" t="s">
        <v>447</v>
      </c>
      <c r="B45" s="20">
        <v>609</v>
      </c>
      <c r="C45" s="47" t="s">
        <v>42</v>
      </c>
      <c r="D45" s="70">
        <v>5601650</v>
      </c>
      <c r="E45" s="70">
        <v>0</v>
      </c>
      <c r="F45" s="70">
        <v>0</v>
      </c>
      <c r="G45" s="70">
        <v>0</v>
      </c>
      <c r="H45" s="35">
        <v>48859</v>
      </c>
      <c r="I45" s="27">
        <v>352552</v>
      </c>
      <c r="J45" s="27">
        <v>23014.71</v>
      </c>
      <c r="K45" s="111">
        <v>0</v>
      </c>
      <c r="L45" s="34">
        <v>30918</v>
      </c>
      <c r="M45" s="115">
        <v>0</v>
      </c>
      <c r="N45" s="119">
        <v>0</v>
      </c>
      <c r="O45" s="116">
        <v>0</v>
      </c>
      <c r="P45" s="70">
        <v>0</v>
      </c>
      <c r="Q45" s="115">
        <v>0</v>
      </c>
      <c r="R45" s="33">
        <f>VLOOKUP(B45,'[4]2014-15 Public MATCH'!$C$1:$E$425,3,FALSE)</f>
        <v>3434.42</v>
      </c>
      <c r="S45" s="36">
        <v>0</v>
      </c>
      <c r="T45" s="26">
        <v>3086.95</v>
      </c>
      <c r="U45" s="33">
        <f>VLOOKUP(B45,'[2]2014-15 Public SSBA'!$C$1:$E$357,3,FALSE)</f>
        <v>2422.17</v>
      </c>
      <c r="V45" s="36">
        <v>0</v>
      </c>
      <c r="W45" s="26">
        <v>304213.99</v>
      </c>
      <c r="X45" s="111">
        <v>0</v>
      </c>
      <c r="Y45" s="34">
        <v>0</v>
      </c>
      <c r="Z45" s="34">
        <f>VLOOKUP(B45,'[5]Vouchers'!$C$1:$M$462,11,FALSE)</f>
        <v>0</v>
      </c>
      <c r="AA45" s="70">
        <v>0</v>
      </c>
      <c r="AB45" s="70">
        <v>0</v>
      </c>
      <c r="AC45" s="35">
        <v>0</v>
      </c>
      <c r="AD45" s="35">
        <v>123075</v>
      </c>
      <c r="AE45" s="35">
        <v>0</v>
      </c>
      <c r="AF45" s="35">
        <v>0</v>
      </c>
      <c r="AG45" s="35">
        <v>0</v>
      </c>
      <c r="AH45" s="111">
        <v>0</v>
      </c>
      <c r="AI45" s="75">
        <f t="shared" si="2"/>
        <v>6493226.24</v>
      </c>
      <c r="AJ45" s="44"/>
      <c r="AK45" s="88"/>
      <c r="AL45" s="44"/>
      <c r="AM45" s="22"/>
    </row>
    <row r="46" spans="1:39" ht="13.5" thickBot="1">
      <c r="A46" s="47" t="s">
        <v>448</v>
      </c>
      <c r="B46" s="20">
        <v>616</v>
      </c>
      <c r="C46" s="47" t="s">
        <v>43</v>
      </c>
      <c r="D46" s="70">
        <v>0</v>
      </c>
      <c r="E46" s="70">
        <v>0</v>
      </c>
      <c r="F46" s="70">
        <v>0</v>
      </c>
      <c r="G46" s="70">
        <v>0</v>
      </c>
      <c r="H46" s="35">
        <v>9573</v>
      </c>
      <c r="I46" s="27">
        <v>127902</v>
      </c>
      <c r="J46" s="27">
        <v>18166.74</v>
      </c>
      <c r="K46" s="111">
        <v>0</v>
      </c>
      <c r="L46" s="34">
        <v>4766</v>
      </c>
      <c r="M46" s="115">
        <v>0</v>
      </c>
      <c r="N46" s="119">
        <v>60779.4</v>
      </c>
      <c r="O46" s="116">
        <v>0</v>
      </c>
      <c r="P46" s="70">
        <v>0</v>
      </c>
      <c r="Q46" s="115">
        <v>0</v>
      </c>
      <c r="R46" s="33">
        <f>VLOOKUP(B46,'[4]2014-15 Public MATCH'!$C$1:$E$425,3,FALSE)</f>
        <v>892.03</v>
      </c>
      <c r="S46" s="36">
        <v>0</v>
      </c>
      <c r="T46" s="26">
        <v>80.64</v>
      </c>
      <c r="U46" s="36">
        <v>0</v>
      </c>
      <c r="V46" s="36">
        <v>0</v>
      </c>
      <c r="W46" s="26">
        <v>47597.2</v>
      </c>
      <c r="X46" s="111">
        <v>0</v>
      </c>
      <c r="Y46" s="34">
        <v>0</v>
      </c>
      <c r="Z46" s="34">
        <f>VLOOKUP(B46,'[5]Vouchers'!$C$1:$M$462,11,FALSE)</f>
        <v>0</v>
      </c>
      <c r="AA46" s="70">
        <v>0</v>
      </c>
      <c r="AB46" s="70">
        <v>0</v>
      </c>
      <c r="AC46" s="35">
        <v>2831</v>
      </c>
      <c r="AD46" s="35">
        <v>23250</v>
      </c>
      <c r="AE46" s="35">
        <v>0</v>
      </c>
      <c r="AF46" s="35">
        <v>0</v>
      </c>
      <c r="AG46" s="35">
        <v>0</v>
      </c>
      <c r="AH46" s="111">
        <v>34714</v>
      </c>
      <c r="AI46" s="75">
        <f t="shared" si="2"/>
        <v>330552.01</v>
      </c>
      <c r="AJ46" s="44"/>
      <c r="AK46" s="88"/>
      <c r="AL46" s="44"/>
      <c r="AM46" s="22"/>
    </row>
    <row r="47" spans="1:39" ht="13.5" thickBot="1">
      <c r="A47" s="47" t="s">
        <v>446</v>
      </c>
      <c r="B47" s="20">
        <v>623</v>
      </c>
      <c r="C47" s="47" t="s">
        <v>44</v>
      </c>
      <c r="D47" s="70">
        <v>2938646</v>
      </c>
      <c r="E47" s="70">
        <v>0</v>
      </c>
      <c r="F47" s="70">
        <v>0</v>
      </c>
      <c r="G47" s="70">
        <v>0</v>
      </c>
      <c r="H47" s="35">
        <v>25859</v>
      </c>
      <c r="I47" s="27">
        <v>230497</v>
      </c>
      <c r="J47" s="27">
        <v>19678.97</v>
      </c>
      <c r="K47" s="111">
        <v>0</v>
      </c>
      <c r="L47" s="34">
        <v>14733</v>
      </c>
      <c r="M47" s="115">
        <v>0</v>
      </c>
      <c r="N47" s="119">
        <v>35277.95</v>
      </c>
      <c r="O47" s="116">
        <v>0</v>
      </c>
      <c r="P47" s="70">
        <v>0</v>
      </c>
      <c r="Q47" s="115">
        <v>0</v>
      </c>
      <c r="R47" s="33">
        <f>VLOOKUP(B47,'[4]2014-15 Public MATCH'!$C$1:$E$425,3,FALSE)</f>
        <v>2104.11</v>
      </c>
      <c r="S47" s="36">
        <v>0</v>
      </c>
      <c r="T47" s="26">
        <v>1111.86</v>
      </c>
      <c r="U47" s="33">
        <f>VLOOKUP(B47,'[2]2014-15 Public SSBA'!$C$1:$E$357,3,FALSE)</f>
        <v>2311.68</v>
      </c>
      <c r="V47" s="36">
        <v>0</v>
      </c>
      <c r="W47" s="26">
        <v>144863.9</v>
      </c>
      <c r="X47" s="111">
        <v>0</v>
      </c>
      <c r="Y47" s="34">
        <v>0</v>
      </c>
      <c r="Z47" s="34">
        <f>VLOOKUP(B47,'[5]Vouchers'!$C$1:$M$462,11,FALSE)</f>
        <v>0</v>
      </c>
      <c r="AA47" s="70">
        <v>0</v>
      </c>
      <c r="AB47" s="70">
        <v>0</v>
      </c>
      <c r="AC47" s="35">
        <v>0</v>
      </c>
      <c r="AD47" s="35">
        <v>64950</v>
      </c>
      <c r="AE47" s="35">
        <v>0</v>
      </c>
      <c r="AF47" s="35">
        <v>0</v>
      </c>
      <c r="AG47" s="35">
        <v>0</v>
      </c>
      <c r="AH47" s="111">
        <v>102724</v>
      </c>
      <c r="AI47" s="75">
        <f t="shared" si="2"/>
        <v>3582757.47</v>
      </c>
      <c r="AJ47" s="44"/>
      <c r="AK47" s="88"/>
      <c r="AL47" s="44"/>
      <c r="AM47" s="22"/>
    </row>
    <row r="48" spans="1:39" ht="13.5" thickBot="1">
      <c r="A48" s="47" t="s">
        <v>449</v>
      </c>
      <c r="B48" s="20">
        <v>637</v>
      </c>
      <c r="C48" s="47" t="s">
        <v>45</v>
      </c>
      <c r="D48" s="70">
        <v>5343538</v>
      </c>
      <c r="E48" s="70">
        <v>0</v>
      </c>
      <c r="F48" s="70">
        <v>0</v>
      </c>
      <c r="G48" s="70">
        <v>0</v>
      </c>
      <c r="H48" s="35">
        <v>45473</v>
      </c>
      <c r="I48" s="27">
        <v>314367</v>
      </c>
      <c r="J48" s="27">
        <v>42948.18</v>
      </c>
      <c r="K48" s="111">
        <v>0</v>
      </c>
      <c r="L48" s="34">
        <v>28477</v>
      </c>
      <c r="M48" s="115">
        <v>0</v>
      </c>
      <c r="N48" s="119">
        <v>0</v>
      </c>
      <c r="O48" s="116">
        <v>0</v>
      </c>
      <c r="P48" s="70">
        <v>0</v>
      </c>
      <c r="Q48" s="115">
        <v>0</v>
      </c>
      <c r="R48" s="33">
        <f>VLOOKUP(B48,'[4]2014-15 Public MATCH'!$C$1:$E$425,3,FALSE)</f>
        <v>3935.39</v>
      </c>
      <c r="S48" s="36">
        <v>0</v>
      </c>
      <c r="T48" s="26">
        <v>2046.11</v>
      </c>
      <c r="U48" s="33">
        <f>VLOOKUP(B48,'[2]2014-15 Public SSBA'!$C$1:$E$357,3,FALSE)</f>
        <v>3440.14</v>
      </c>
      <c r="V48" s="36">
        <v>0</v>
      </c>
      <c r="W48" s="26">
        <v>237989.98</v>
      </c>
      <c r="X48" s="111">
        <v>0</v>
      </c>
      <c r="Y48" s="34">
        <v>0</v>
      </c>
      <c r="Z48" s="34">
        <f>VLOOKUP(B48,'[5]Vouchers'!$C$1:$M$462,11,FALSE)</f>
        <v>0</v>
      </c>
      <c r="AA48" s="70">
        <v>0</v>
      </c>
      <c r="AB48" s="70">
        <v>0</v>
      </c>
      <c r="AC48" s="35">
        <v>0</v>
      </c>
      <c r="AD48" s="35">
        <v>116550</v>
      </c>
      <c r="AE48" s="35">
        <v>0</v>
      </c>
      <c r="AF48" s="35">
        <v>0</v>
      </c>
      <c r="AG48" s="35">
        <v>0</v>
      </c>
      <c r="AH48" s="111">
        <v>0</v>
      </c>
      <c r="AI48" s="75">
        <f t="shared" si="2"/>
        <v>6138764.8</v>
      </c>
      <c r="AJ48" s="44"/>
      <c r="AK48" s="88"/>
      <c r="AL48" s="44"/>
      <c r="AM48" s="22"/>
    </row>
    <row r="49" spans="1:39" ht="13.5" thickBot="1">
      <c r="A49" s="47" t="s">
        <v>450</v>
      </c>
      <c r="B49" s="20">
        <v>657</v>
      </c>
      <c r="C49" s="47" t="s">
        <v>46</v>
      </c>
      <c r="D49" s="70">
        <v>68216</v>
      </c>
      <c r="E49" s="70">
        <v>0</v>
      </c>
      <c r="F49" s="70">
        <v>0</v>
      </c>
      <c r="G49" s="70">
        <v>196356</v>
      </c>
      <c r="H49" s="111">
        <v>0</v>
      </c>
      <c r="I49" s="27">
        <v>39537</v>
      </c>
      <c r="J49" s="27">
        <v>6535.82</v>
      </c>
      <c r="K49" s="111">
        <v>0</v>
      </c>
      <c r="L49" s="34">
        <v>3313</v>
      </c>
      <c r="M49" s="115">
        <v>0</v>
      </c>
      <c r="N49" s="119">
        <v>13733.46</v>
      </c>
      <c r="O49" s="116">
        <v>0</v>
      </c>
      <c r="P49" s="70">
        <v>0</v>
      </c>
      <c r="Q49" s="115">
        <v>0</v>
      </c>
      <c r="R49" s="33">
        <f>VLOOKUP(B49,'[4]2014-15 Public MATCH'!$C$1:$E$425,3,FALSE)</f>
        <v>1237.61</v>
      </c>
      <c r="S49" s="36">
        <v>0</v>
      </c>
      <c r="T49" s="26">
        <v>263.19</v>
      </c>
      <c r="U49" s="36">
        <v>0</v>
      </c>
      <c r="V49" s="36">
        <v>0</v>
      </c>
      <c r="W49" s="26">
        <v>0</v>
      </c>
      <c r="X49" s="111">
        <v>0</v>
      </c>
      <c r="Y49" s="34">
        <v>0</v>
      </c>
      <c r="Z49" s="34">
        <f>VLOOKUP(B49,'[5]Vouchers'!$C$1:$M$462,11,FALSE)</f>
        <v>0</v>
      </c>
      <c r="AA49" s="70">
        <v>0</v>
      </c>
      <c r="AB49" s="70">
        <v>0</v>
      </c>
      <c r="AC49" s="35">
        <v>0</v>
      </c>
      <c r="AD49" s="35">
        <v>18150</v>
      </c>
      <c r="AE49" s="35">
        <v>0</v>
      </c>
      <c r="AF49" s="35">
        <v>0</v>
      </c>
      <c r="AG49" s="35">
        <v>0</v>
      </c>
      <c r="AH49" s="111">
        <v>28574</v>
      </c>
      <c r="AI49" s="75">
        <f t="shared" si="2"/>
        <v>375916.08</v>
      </c>
      <c r="AJ49" s="44"/>
      <c r="AK49" s="88"/>
      <c r="AL49" s="44"/>
      <c r="AM49" s="22"/>
    </row>
    <row r="50" spans="1:39" ht="13.5" thickBot="1">
      <c r="A50" s="47" t="s">
        <v>451</v>
      </c>
      <c r="B50" s="20">
        <v>658</v>
      </c>
      <c r="C50" s="47" t="s">
        <v>47</v>
      </c>
      <c r="D50" s="70">
        <v>5719354</v>
      </c>
      <c r="E50" s="70">
        <v>0</v>
      </c>
      <c r="F50" s="70">
        <v>0</v>
      </c>
      <c r="G50" s="70">
        <v>0</v>
      </c>
      <c r="H50" s="111">
        <v>0</v>
      </c>
      <c r="I50" s="27">
        <v>240416</v>
      </c>
      <c r="J50" s="27">
        <v>27148.11</v>
      </c>
      <c r="K50" s="111">
        <v>0</v>
      </c>
      <c r="L50" s="34">
        <v>31325</v>
      </c>
      <c r="M50" s="115">
        <v>0</v>
      </c>
      <c r="N50" s="119">
        <v>0</v>
      </c>
      <c r="O50" s="116">
        <v>0</v>
      </c>
      <c r="P50" s="70">
        <v>0</v>
      </c>
      <c r="Q50" s="115">
        <v>0</v>
      </c>
      <c r="R50" s="33">
        <f>VLOOKUP(B50,'[4]2014-15 Public MATCH'!$C$1:$E$425,3,FALSE)</f>
        <v>4877.91</v>
      </c>
      <c r="S50" s="36">
        <v>0</v>
      </c>
      <c r="T50" s="123">
        <v>0</v>
      </c>
      <c r="U50" s="33">
        <f>VLOOKUP(B50,'[2]2014-15 Public SSBA'!$C$1:$E$357,3,FALSE)</f>
        <v>5146.63</v>
      </c>
      <c r="V50" s="36">
        <v>0</v>
      </c>
      <c r="W50" s="26">
        <v>0</v>
      </c>
      <c r="X50" s="111">
        <v>0</v>
      </c>
      <c r="Y50" s="34">
        <v>0</v>
      </c>
      <c r="Z50" s="34">
        <f>VLOOKUP(B50,'[5]Vouchers'!$C$1:$M$462,11,FALSE)</f>
        <v>0</v>
      </c>
      <c r="AA50" s="70">
        <v>0</v>
      </c>
      <c r="AB50" s="70">
        <v>0</v>
      </c>
      <c r="AC50" s="35">
        <v>0</v>
      </c>
      <c r="AD50" s="35">
        <v>132150</v>
      </c>
      <c r="AE50" s="35">
        <v>0</v>
      </c>
      <c r="AF50" s="35">
        <v>0</v>
      </c>
      <c r="AG50" s="35">
        <v>0</v>
      </c>
      <c r="AH50" s="111">
        <v>0</v>
      </c>
      <c r="AI50" s="75">
        <f t="shared" si="2"/>
        <v>6160417.65</v>
      </c>
      <c r="AJ50" s="44"/>
      <c r="AK50" s="88"/>
      <c r="AL50" s="44"/>
      <c r="AM50" s="22"/>
    </row>
    <row r="51" spans="1:39" ht="13.5" thickBot="1">
      <c r="A51" s="47" t="s">
        <v>450</v>
      </c>
      <c r="B51" s="20">
        <v>665</v>
      </c>
      <c r="C51" s="47" t="s">
        <v>48</v>
      </c>
      <c r="D51" s="70">
        <v>2750911</v>
      </c>
      <c r="E51" s="70">
        <v>0</v>
      </c>
      <c r="F51" s="70">
        <v>0</v>
      </c>
      <c r="G51" s="70">
        <v>0</v>
      </c>
      <c r="H51" s="111">
        <v>0</v>
      </c>
      <c r="I51" s="27">
        <v>173123</v>
      </c>
      <c r="J51" s="27">
        <v>17488.45</v>
      </c>
      <c r="K51" s="111">
        <v>0</v>
      </c>
      <c r="L51" s="34">
        <v>21852</v>
      </c>
      <c r="M51" s="115">
        <v>0</v>
      </c>
      <c r="N51" s="119">
        <v>0</v>
      </c>
      <c r="O51" s="116">
        <v>0</v>
      </c>
      <c r="P51" s="70">
        <v>0</v>
      </c>
      <c r="Q51" s="115">
        <v>0</v>
      </c>
      <c r="R51" s="33">
        <f>VLOOKUP(B51,'[4]2014-15 Public MATCH'!$C$1:$E$425,3,FALSE)</f>
        <v>3061.06</v>
      </c>
      <c r="S51" s="36">
        <v>0</v>
      </c>
      <c r="T51" s="123">
        <v>0</v>
      </c>
      <c r="U51" s="33">
        <f>VLOOKUP(B51,'[2]2014-15 Public SSBA'!$C$1:$E$357,3,FALSE)</f>
        <v>256.49</v>
      </c>
      <c r="V51" s="36">
        <v>0</v>
      </c>
      <c r="W51" s="26">
        <v>0</v>
      </c>
      <c r="X51" s="111">
        <v>0</v>
      </c>
      <c r="Y51" s="34">
        <v>0</v>
      </c>
      <c r="Z51" s="34">
        <f>VLOOKUP(B51,'[5]Vouchers'!$C$1:$M$462,11,FALSE)</f>
        <v>0</v>
      </c>
      <c r="AA51" s="70">
        <v>0</v>
      </c>
      <c r="AB51" s="70">
        <v>0</v>
      </c>
      <c r="AC51" s="35">
        <v>0</v>
      </c>
      <c r="AD51" s="35">
        <v>94650</v>
      </c>
      <c r="AE51" s="35">
        <v>0</v>
      </c>
      <c r="AF51" s="35">
        <v>0</v>
      </c>
      <c r="AG51" s="35">
        <v>0</v>
      </c>
      <c r="AH51" s="111">
        <v>0</v>
      </c>
      <c r="AI51" s="75">
        <f t="shared" si="2"/>
        <v>3061342</v>
      </c>
      <c r="AJ51" s="44"/>
      <c r="AK51" s="88"/>
      <c r="AL51" s="44"/>
      <c r="AM51" s="22"/>
    </row>
    <row r="52" spans="1:39" ht="13.5" thickBot="1">
      <c r="A52" s="47" t="s">
        <v>419</v>
      </c>
      <c r="B52" s="20">
        <v>700</v>
      </c>
      <c r="C52" s="47" t="s">
        <v>49</v>
      </c>
      <c r="D52" s="70">
        <v>6724555</v>
      </c>
      <c r="E52" s="70">
        <v>0</v>
      </c>
      <c r="F52" s="70">
        <v>0</v>
      </c>
      <c r="G52" s="70">
        <v>0</v>
      </c>
      <c r="H52" s="111">
        <v>0</v>
      </c>
      <c r="I52" s="27">
        <v>417795</v>
      </c>
      <c r="J52" s="27">
        <v>25564.89</v>
      </c>
      <c r="K52" s="111">
        <v>0</v>
      </c>
      <c r="L52" s="34">
        <v>34928</v>
      </c>
      <c r="M52" s="115">
        <v>0</v>
      </c>
      <c r="N52" s="119">
        <v>0</v>
      </c>
      <c r="O52" s="116">
        <v>0</v>
      </c>
      <c r="P52" s="70">
        <v>0</v>
      </c>
      <c r="Q52" s="115">
        <v>0</v>
      </c>
      <c r="R52" s="33">
        <f>VLOOKUP(B52,'[4]2014-15 Public MATCH'!$C$1:$E$425,3,FALSE)</f>
        <v>4376.35</v>
      </c>
      <c r="S52" s="36">
        <v>0</v>
      </c>
      <c r="T52" s="123">
        <v>0</v>
      </c>
      <c r="U52" s="36">
        <v>0</v>
      </c>
      <c r="V52" s="36">
        <v>0</v>
      </c>
      <c r="W52" s="26">
        <v>0</v>
      </c>
      <c r="X52" s="111">
        <v>0</v>
      </c>
      <c r="Y52" s="34">
        <v>0</v>
      </c>
      <c r="Z52" s="34">
        <f>VLOOKUP(B52,'[5]Vouchers'!$C$1:$M$462,11,FALSE)</f>
        <v>0</v>
      </c>
      <c r="AA52" s="70">
        <v>0</v>
      </c>
      <c r="AB52" s="70">
        <v>0</v>
      </c>
      <c r="AC52" s="35">
        <v>0</v>
      </c>
      <c r="AD52" s="35">
        <v>156900</v>
      </c>
      <c r="AE52" s="35">
        <v>0</v>
      </c>
      <c r="AF52" s="35">
        <v>0</v>
      </c>
      <c r="AG52" s="35">
        <v>0</v>
      </c>
      <c r="AH52" s="111">
        <v>0</v>
      </c>
      <c r="AI52" s="75">
        <f t="shared" si="2"/>
        <v>7364119.24</v>
      </c>
      <c r="AJ52" s="44"/>
      <c r="AK52" s="88"/>
      <c r="AL52" s="44"/>
      <c r="AM52" s="22"/>
    </row>
    <row r="53" spans="1:39" ht="13.5" thickBot="1">
      <c r="A53" s="47" t="s">
        <v>452</v>
      </c>
      <c r="B53" s="20">
        <v>714</v>
      </c>
      <c r="C53" s="47" t="s">
        <v>50</v>
      </c>
      <c r="D53" s="70">
        <v>2761940</v>
      </c>
      <c r="E53" s="70">
        <v>0</v>
      </c>
      <c r="F53" s="70">
        <v>2054360</v>
      </c>
      <c r="G53" s="70">
        <v>0</v>
      </c>
      <c r="H53" s="111">
        <v>0</v>
      </c>
      <c r="I53" s="27">
        <v>3559422</v>
      </c>
      <c r="J53" s="27">
        <v>155849.62</v>
      </c>
      <c r="K53" s="111">
        <v>0</v>
      </c>
      <c r="L53" s="34">
        <v>319584</v>
      </c>
      <c r="M53" s="115">
        <v>0</v>
      </c>
      <c r="N53" s="119">
        <v>0</v>
      </c>
      <c r="O53" s="116">
        <v>0</v>
      </c>
      <c r="P53" s="70">
        <v>0</v>
      </c>
      <c r="Q53" s="115">
        <v>0</v>
      </c>
      <c r="R53" s="33">
        <f>VLOOKUP(B53,'[4]2014-15 Public MATCH'!$C$1:$E$425,3,FALSE)</f>
        <v>25816.68</v>
      </c>
      <c r="S53" s="36">
        <v>0</v>
      </c>
      <c r="T53" s="123">
        <v>0</v>
      </c>
      <c r="U53" s="33">
        <f>VLOOKUP(B53,'[2]2014-15 Public SSBA'!$C$1:$E$357,3,FALSE)</f>
        <v>2298.01</v>
      </c>
      <c r="V53" s="36">
        <v>0</v>
      </c>
      <c r="W53" s="26">
        <v>0</v>
      </c>
      <c r="X53" s="111">
        <v>0</v>
      </c>
      <c r="Y53" s="34">
        <v>0</v>
      </c>
      <c r="Z53" s="34">
        <f>VLOOKUP(B53,'[5]Vouchers'!$C$1:$M$462,11,FALSE)</f>
        <v>0</v>
      </c>
      <c r="AA53" s="70">
        <v>0</v>
      </c>
      <c r="AB53" s="70">
        <v>0</v>
      </c>
      <c r="AC53" s="35">
        <v>88326</v>
      </c>
      <c r="AD53" s="35">
        <v>968550</v>
      </c>
      <c r="AE53" s="35">
        <v>0</v>
      </c>
      <c r="AF53" s="35">
        <v>0</v>
      </c>
      <c r="AG53" s="35">
        <v>0</v>
      </c>
      <c r="AH53" s="111">
        <v>0</v>
      </c>
      <c r="AI53" s="75">
        <f t="shared" si="2"/>
        <v>9936146.31</v>
      </c>
      <c r="AJ53" s="44"/>
      <c r="AK53" s="88"/>
      <c r="AL53" s="44"/>
      <c r="AM53" s="22"/>
    </row>
    <row r="54" spans="1:39" ht="13.5" thickBot="1">
      <c r="A54" s="47" t="s">
        <v>453</v>
      </c>
      <c r="B54" s="20">
        <v>721</v>
      </c>
      <c r="C54" s="47" t="s">
        <v>51</v>
      </c>
      <c r="D54" s="70">
        <v>5195330</v>
      </c>
      <c r="E54" s="70">
        <v>0</v>
      </c>
      <c r="F54" s="70">
        <v>0</v>
      </c>
      <c r="G54" s="70">
        <v>0</v>
      </c>
      <c r="H54" s="111">
        <v>0</v>
      </c>
      <c r="I54" s="27">
        <v>730259</v>
      </c>
      <c r="J54" s="27">
        <v>18224.58</v>
      </c>
      <c r="K54" s="111">
        <v>0</v>
      </c>
      <c r="L54" s="34">
        <v>58640</v>
      </c>
      <c r="M54" s="115">
        <v>0</v>
      </c>
      <c r="N54" s="119">
        <v>0</v>
      </c>
      <c r="O54" s="116">
        <v>0</v>
      </c>
      <c r="P54" s="70">
        <v>0</v>
      </c>
      <c r="Q54" s="115">
        <v>0</v>
      </c>
      <c r="R54" s="33">
        <f>VLOOKUP(B54,'[4]2014-15 Public MATCH'!$C$1:$E$425,3,FALSE)</f>
        <v>6616.22</v>
      </c>
      <c r="S54" s="36">
        <v>0</v>
      </c>
      <c r="T54" s="123">
        <v>0</v>
      </c>
      <c r="U54" s="36">
        <v>0</v>
      </c>
      <c r="V54" s="36">
        <v>0</v>
      </c>
      <c r="W54" s="26">
        <v>0</v>
      </c>
      <c r="X54" s="111">
        <v>0</v>
      </c>
      <c r="Y54" s="34">
        <v>0</v>
      </c>
      <c r="Z54" s="34">
        <f>VLOOKUP(B54,'[5]Vouchers'!$C$1:$M$462,11,FALSE)</f>
        <v>0</v>
      </c>
      <c r="AA54" s="70">
        <v>0</v>
      </c>
      <c r="AB54" s="70">
        <v>0</v>
      </c>
      <c r="AC54" s="35">
        <v>0</v>
      </c>
      <c r="AD54" s="35">
        <v>228450</v>
      </c>
      <c r="AE54" s="35">
        <v>0</v>
      </c>
      <c r="AF54" s="35">
        <v>0</v>
      </c>
      <c r="AG54" s="35">
        <v>0</v>
      </c>
      <c r="AH54" s="111">
        <v>0</v>
      </c>
      <c r="AI54" s="75">
        <f t="shared" si="2"/>
        <v>6237519.8</v>
      </c>
      <c r="AJ54" s="44"/>
      <c r="AK54" s="88"/>
      <c r="AL54" s="44"/>
      <c r="AM54" s="22"/>
    </row>
    <row r="55" spans="1:39" ht="13.5" thickBot="1">
      <c r="A55" s="47" t="s">
        <v>454</v>
      </c>
      <c r="B55" s="20">
        <v>735</v>
      </c>
      <c r="C55" s="47" t="s">
        <v>52</v>
      </c>
      <c r="D55" s="70">
        <v>2608649</v>
      </c>
      <c r="E55" s="70">
        <v>0</v>
      </c>
      <c r="F55" s="70">
        <v>0</v>
      </c>
      <c r="G55" s="70">
        <v>0</v>
      </c>
      <c r="H55" s="35">
        <v>32222</v>
      </c>
      <c r="I55" s="27">
        <v>125796</v>
      </c>
      <c r="J55" s="27">
        <v>46039.94</v>
      </c>
      <c r="K55" s="111">
        <v>0</v>
      </c>
      <c r="L55" s="34">
        <v>18568</v>
      </c>
      <c r="M55" s="115">
        <v>0</v>
      </c>
      <c r="N55" s="119">
        <v>0</v>
      </c>
      <c r="O55" s="116">
        <v>0</v>
      </c>
      <c r="P55" s="70">
        <v>0</v>
      </c>
      <c r="Q55" s="115">
        <v>0</v>
      </c>
      <c r="R55" s="33">
        <f>VLOOKUP(B55,'[4]2014-15 Public MATCH'!$C$1:$E$425,3,FALSE)</f>
        <v>2537.86</v>
      </c>
      <c r="S55" s="36">
        <v>0</v>
      </c>
      <c r="T55" s="26">
        <v>1615.97</v>
      </c>
      <c r="U55" s="33">
        <f>VLOOKUP(B55,'[2]2014-15 Public SSBA'!$C$1:$E$357,3,FALSE)</f>
        <v>4417.11</v>
      </c>
      <c r="V55" s="36">
        <v>0</v>
      </c>
      <c r="W55" s="26">
        <v>165559.03</v>
      </c>
      <c r="X55" s="111">
        <v>0</v>
      </c>
      <c r="Y55" s="34">
        <v>0</v>
      </c>
      <c r="Z55" s="34">
        <f>VLOOKUP(B55,'[5]Vouchers'!$C$1:$M$462,11,FALSE)</f>
        <v>0</v>
      </c>
      <c r="AA55" s="70">
        <v>0</v>
      </c>
      <c r="AB55" s="70">
        <v>0</v>
      </c>
      <c r="AC55" s="35">
        <v>0</v>
      </c>
      <c r="AD55" s="35">
        <v>81825</v>
      </c>
      <c r="AE55" s="35">
        <v>0</v>
      </c>
      <c r="AF55" s="35">
        <v>0</v>
      </c>
      <c r="AG55" s="35">
        <v>0</v>
      </c>
      <c r="AH55" s="111">
        <v>132242</v>
      </c>
      <c r="AI55" s="75">
        <f t="shared" si="2"/>
        <v>3219471.91</v>
      </c>
      <c r="AJ55" s="44"/>
      <c r="AK55" s="88"/>
      <c r="AL55" s="44"/>
      <c r="AM55" s="22"/>
    </row>
    <row r="56" spans="1:39" ht="13.5" thickBot="1">
      <c r="A56" s="47" t="s">
        <v>455</v>
      </c>
      <c r="B56" s="20">
        <v>777</v>
      </c>
      <c r="C56" s="47" t="s">
        <v>53</v>
      </c>
      <c r="D56" s="70">
        <v>15291799</v>
      </c>
      <c r="E56" s="70">
        <v>0</v>
      </c>
      <c r="F56" s="70">
        <v>0</v>
      </c>
      <c r="G56" s="70">
        <v>0</v>
      </c>
      <c r="H56" s="111">
        <v>0</v>
      </c>
      <c r="I56" s="27">
        <v>1410417</v>
      </c>
      <c r="J56" s="27">
        <v>109915.36</v>
      </c>
      <c r="K56" s="111">
        <v>0</v>
      </c>
      <c r="L56" s="34">
        <v>138725</v>
      </c>
      <c r="M56" s="115">
        <v>4623.9</v>
      </c>
      <c r="N56" s="119">
        <v>0</v>
      </c>
      <c r="O56" s="116">
        <v>0</v>
      </c>
      <c r="P56" s="70">
        <v>0</v>
      </c>
      <c r="Q56" s="115">
        <v>0</v>
      </c>
      <c r="R56" s="33">
        <f>VLOOKUP(B56,'[4]2014-15 Public MATCH'!$C$1:$E$425,3,FALSE)</f>
        <v>11929.83</v>
      </c>
      <c r="S56" s="36">
        <v>0</v>
      </c>
      <c r="T56" s="123">
        <v>0</v>
      </c>
      <c r="U56" s="33">
        <f>VLOOKUP(B56,'[2]2014-15 Public SSBA'!$C$1:$E$357,3,FALSE)</f>
        <v>8467.23</v>
      </c>
      <c r="V56" s="36">
        <v>0</v>
      </c>
      <c r="W56" s="26">
        <v>0</v>
      </c>
      <c r="X56" s="111">
        <v>0</v>
      </c>
      <c r="Y56" s="34">
        <v>0</v>
      </c>
      <c r="Z56" s="34">
        <f>VLOOKUP(B56,'[5]Vouchers'!$C$1:$M$462,11,FALSE)</f>
        <v>0</v>
      </c>
      <c r="AA56" s="70">
        <v>0</v>
      </c>
      <c r="AB56" s="70">
        <v>0</v>
      </c>
      <c r="AC56" s="35">
        <v>26674</v>
      </c>
      <c r="AD56" s="35">
        <v>497250</v>
      </c>
      <c r="AE56" s="35">
        <v>0</v>
      </c>
      <c r="AF56" s="35">
        <v>0</v>
      </c>
      <c r="AG56" s="35">
        <v>0</v>
      </c>
      <c r="AH56" s="111">
        <v>0</v>
      </c>
      <c r="AI56" s="75">
        <f t="shared" si="2"/>
        <v>17499801.32</v>
      </c>
      <c r="AJ56" s="44"/>
      <c r="AK56" s="88"/>
      <c r="AL56" s="44"/>
      <c r="AM56" s="22"/>
    </row>
    <row r="57" spans="1:39" ht="13.5" thickBot="1">
      <c r="A57" s="47" t="s">
        <v>430</v>
      </c>
      <c r="B57" s="20">
        <v>840</v>
      </c>
      <c r="C57" s="47" t="s">
        <v>54</v>
      </c>
      <c r="D57" s="70">
        <v>854238</v>
      </c>
      <c r="E57" s="70">
        <v>0</v>
      </c>
      <c r="F57" s="70">
        <v>0</v>
      </c>
      <c r="G57" s="70">
        <v>0</v>
      </c>
      <c r="H57" s="35">
        <v>10624</v>
      </c>
      <c r="I57" s="27">
        <v>78594</v>
      </c>
      <c r="J57" s="27">
        <v>3667.53</v>
      </c>
      <c r="K57" s="111">
        <v>0</v>
      </c>
      <c r="L57" s="34">
        <v>7003</v>
      </c>
      <c r="M57" s="115">
        <v>0</v>
      </c>
      <c r="N57" s="119">
        <v>14420.66</v>
      </c>
      <c r="O57" s="116">
        <v>0</v>
      </c>
      <c r="P57" s="70">
        <v>0</v>
      </c>
      <c r="Q57" s="115">
        <v>0</v>
      </c>
      <c r="R57" s="33">
        <f>VLOOKUP(B57,'[4]2014-15 Public MATCH'!$C$1:$E$425,3,FALSE)</f>
        <v>1212.46</v>
      </c>
      <c r="S57" s="36">
        <v>0</v>
      </c>
      <c r="T57" s="26">
        <v>478.14</v>
      </c>
      <c r="U57" s="33">
        <f>VLOOKUP(B57,'[2]2014-15 Public SSBA'!$C$1:$E$357,3,FALSE)</f>
        <v>969.51</v>
      </c>
      <c r="V57" s="36">
        <v>0</v>
      </c>
      <c r="W57" s="26">
        <v>78639.89</v>
      </c>
      <c r="X57" s="111">
        <v>0</v>
      </c>
      <c r="Y57" s="34">
        <v>0</v>
      </c>
      <c r="Z57" s="34">
        <f>VLOOKUP(B57,'[5]Vouchers'!$C$1:$M$462,11,FALSE)</f>
        <v>0</v>
      </c>
      <c r="AA57" s="70">
        <v>0</v>
      </c>
      <c r="AB57" s="70">
        <v>0</v>
      </c>
      <c r="AC57" s="35">
        <v>0</v>
      </c>
      <c r="AD57" s="35">
        <v>28650</v>
      </c>
      <c r="AE57" s="35">
        <v>0</v>
      </c>
      <c r="AF57" s="35">
        <v>0</v>
      </c>
      <c r="AG57" s="35">
        <v>0</v>
      </c>
      <c r="AH57" s="111">
        <v>45340</v>
      </c>
      <c r="AI57" s="75">
        <f t="shared" si="2"/>
        <v>1123837.19</v>
      </c>
      <c r="AJ57" s="44"/>
      <c r="AK57" s="88"/>
      <c r="AL57" s="44"/>
      <c r="AM57" s="22"/>
    </row>
    <row r="58" spans="1:39" ht="13.5" thickBot="1">
      <c r="A58" s="47" t="s">
        <v>445</v>
      </c>
      <c r="B58" s="20">
        <v>870</v>
      </c>
      <c r="C58" s="47" t="s">
        <v>55</v>
      </c>
      <c r="D58" s="70">
        <v>5573294</v>
      </c>
      <c r="E58" s="70">
        <v>0</v>
      </c>
      <c r="F58" s="70">
        <v>0</v>
      </c>
      <c r="G58" s="70">
        <v>0</v>
      </c>
      <c r="H58" s="111">
        <v>0</v>
      </c>
      <c r="I58" s="27">
        <v>6137</v>
      </c>
      <c r="J58" s="27">
        <v>26550.79</v>
      </c>
      <c r="K58" s="111">
        <v>0</v>
      </c>
      <c r="L58" s="34">
        <v>32807</v>
      </c>
      <c r="M58" s="115">
        <v>0</v>
      </c>
      <c r="N58" s="119">
        <v>0</v>
      </c>
      <c r="O58" s="116">
        <v>0</v>
      </c>
      <c r="P58" s="70">
        <v>0</v>
      </c>
      <c r="Q58" s="115">
        <v>0</v>
      </c>
      <c r="R58" s="33">
        <f>VLOOKUP(B58,'[4]2014-15 Public MATCH'!$C$1:$E$425,3,FALSE)</f>
        <v>5166.63</v>
      </c>
      <c r="S58" s="36">
        <v>0</v>
      </c>
      <c r="T58" s="26">
        <v>1518.48</v>
      </c>
      <c r="U58" s="33">
        <f>VLOOKUP(B58,'[2]2014-15 Public SSBA'!$C$1:$E$357,3,FALSE)</f>
        <v>3327.25</v>
      </c>
      <c r="V58" s="36">
        <v>0</v>
      </c>
      <c r="W58" s="26">
        <v>219365.16</v>
      </c>
      <c r="X58" s="111">
        <v>0</v>
      </c>
      <c r="Y58" s="34">
        <v>0</v>
      </c>
      <c r="Z58" s="34">
        <f>VLOOKUP(B58,'[5]Vouchers'!$C$1:$M$462,11,FALSE)</f>
        <v>0</v>
      </c>
      <c r="AA58" s="70">
        <v>0</v>
      </c>
      <c r="AB58" s="70">
        <v>0</v>
      </c>
      <c r="AC58" s="35">
        <v>0</v>
      </c>
      <c r="AD58" s="35">
        <v>130800</v>
      </c>
      <c r="AE58" s="35">
        <v>0</v>
      </c>
      <c r="AF58" s="35">
        <v>0</v>
      </c>
      <c r="AG58" s="35">
        <v>0</v>
      </c>
      <c r="AH58" s="111">
        <v>0</v>
      </c>
      <c r="AI58" s="75">
        <f t="shared" si="2"/>
        <v>5998966.31</v>
      </c>
      <c r="AJ58" s="44"/>
      <c r="AK58" s="87"/>
      <c r="AL58" s="44"/>
      <c r="AM58" s="22"/>
    </row>
    <row r="59" spans="1:39" ht="13.5" thickBot="1">
      <c r="A59" s="47" t="s">
        <v>456</v>
      </c>
      <c r="B59" s="20">
        <v>882</v>
      </c>
      <c r="C59" s="47" t="s">
        <v>56</v>
      </c>
      <c r="D59" s="70">
        <v>2062225</v>
      </c>
      <c r="E59" s="70">
        <v>0</v>
      </c>
      <c r="F59" s="70">
        <v>0</v>
      </c>
      <c r="G59" s="70">
        <v>0</v>
      </c>
      <c r="H59" s="35">
        <v>22532</v>
      </c>
      <c r="I59" s="27">
        <v>83750</v>
      </c>
      <c r="J59" s="27">
        <v>12042.63</v>
      </c>
      <c r="K59" s="111">
        <v>0</v>
      </c>
      <c r="L59" s="34">
        <v>15314</v>
      </c>
      <c r="M59" s="115">
        <v>0</v>
      </c>
      <c r="N59" s="119">
        <v>0</v>
      </c>
      <c r="O59" s="116">
        <v>0</v>
      </c>
      <c r="P59" s="70">
        <v>0</v>
      </c>
      <c r="Q59" s="115">
        <v>0</v>
      </c>
      <c r="R59" s="33">
        <f>VLOOKUP(B59,'[4]2014-15 Public MATCH'!$C$1:$E$425,3,FALSE)</f>
        <v>2260.12</v>
      </c>
      <c r="S59" s="36">
        <v>0</v>
      </c>
      <c r="T59" s="26">
        <v>1162.74</v>
      </c>
      <c r="U59" s="33">
        <f>VLOOKUP(B59,'[2]2014-15 Public SSBA'!$C$1:$E$357,3,FALSE)</f>
        <v>948.39</v>
      </c>
      <c r="V59" s="36">
        <v>0</v>
      </c>
      <c r="W59" s="26">
        <v>120030.14</v>
      </c>
      <c r="X59" s="111">
        <v>0</v>
      </c>
      <c r="Y59" s="34">
        <v>0</v>
      </c>
      <c r="Z59" s="34">
        <f>VLOOKUP(B59,'[5]Vouchers'!$C$1:$M$462,11,FALSE)</f>
        <v>0</v>
      </c>
      <c r="AA59" s="70">
        <v>0</v>
      </c>
      <c r="AB59" s="70">
        <v>0</v>
      </c>
      <c r="AC59" s="35">
        <v>0</v>
      </c>
      <c r="AD59" s="35">
        <v>60150</v>
      </c>
      <c r="AE59" s="35">
        <v>0</v>
      </c>
      <c r="AF59" s="35">
        <v>0</v>
      </c>
      <c r="AG59" s="35">
        <v>0</v>
      </c>
      <c r="AH59" s="111">
        <v>93042</v>
      </c>
      <c r="AI59" s="75">
        <f t="shared" si="2"/>
        <v>2473457.02</v>
      </c>
      <c r="AJ59" s="44"/>
      <c r="AK59" s="87"/>
      <c r="AL59" s="44"/>
      <c r="AM59" s="22"/>
    </row>
    <row r="60" spans="1:39" ht="13.5" thickBot="1">
      <c r="A60" s="47" t="s">
        <v>441</v>
      </c>
      <c r="B60" s="20">
        <v>896</v>
      </c>
      <c r="C60" s="47" t="s">
        <v>57</v>
      </c>
      <c r="D60" s="70">
        <v>3774923</v>
      </c>
      <c r="E60" s="70">
        <v>0</v>
      </c>
      <c r="F60" s="70">
        <v>0</v>
      </c>
      <c r="G60" s="70">
        <v>0</v>
      </c>
      <c r="H60" s="111">
        <v>0</v>
      </c>
      <c r="I60" s="27">
        <v>409846</v>
      </c>
      <c r="J60" s="27">
        <v>17696.67</v>
      </c>
      <c r="K60" s="111">
        <v>0</v>
      </c>
      <c r="L60" s="34">
        <v>30279</v>
      </c>
      <c r="M60" s="115">
        <v>0</v>
      </c>
      <c r="N60" s="119">
        <v>0</v>
      </c>
      <c r="O60" s="116">
        <v>0</v>
      </c>
      <c r="P60" s="70">
        <v>0</v>
      </c>
      <c r="Q60" s="115">
        <v>0</v>
      </c>
      <c r="R60" s="33">
        <f>VLOOKUP(B60,'[4]2014-15 Public MATCH'!$C$1:$E$425,3,FALSE)</f>
        <v>3878.32</v>
      </c>
      <c r="S60" s="36">
        <v>0</v>
      </c>
      <c r="T60" s="26">
        <v>1253.34</v>
      </c>
      <c r="U60" s="33">
        <f>VLOOKUP(B60,'[2]2014-15 Public SSBA'!$C$1:$E$357,3,FALSE)</f>
        <v>427.87</v>
      </c>
      <c r="V60" s="36">
        <v>0</v>
      </c>
      <c r="W60" s="26">
        <v>0</v>
      </c>
      <c r="X60" s="111">
        <v>0</v>
      </c>
      <c r="Y60" s="34">
        <v>0</v>
      </c>
      <c r="Z60" s="34">
        <f>VLOOKUP(B60,'[5]Vouchers'!$C$1:$M$462,11,FALSE)</f>
        <v>0</v>
      </c>
      <c r="AA60" s="70">
        <v>0</v>
      </c>
      <c r="AB60" s="70">
        <v>0</v>
      </c>
      <c r="AC60" s="35">
        <v>0</v>
      </c>
      <c r="AD60" s="35">
        <v>132300</v>
      </c>
      <c r="AE60" s="35">
        <v>0</v>
      </c>
      <c r="AF60" s="35">
        <v>0</v>
      </c>
      <c r="AG60" s="35">
        <v>0</v>
      </c>
      <c r="AH60" s="111">
        <v>0</v>
      </c>
      <c r="AI60" s="75">
        <f t="shared" si="2"/>
        <v>4370604.2</v>
      </c>
      <c r="AJ60" s="44"/>
      <c r="AK60" s="87"/>
      <c r="AL60" s="44"/>
      <c r="AM60" s="22"/>
    </row>
    <row r="61" spans="1:39" ht="13.5" thickBot="1">
      <c r="A61" s="47" t="s">
        <v>438</v>
      </c>
      <c r="B61" s="20">
        <v>903</v>
      </c>
      <c r="C61" s="47" t="s">
        <v>58</v>
      </c>
      <c r="D61" s="70">
        <v>5758307</v>
      </c>
      <c r="E61" s="70">
        <v>0</v>
      </c>
      <c r="F61" s="70">
        <v>0</v>
      </c>
      <c r="G61" s="70">
        <v>0</v>
      </c>
      <c r="H61" s="111">
        <v>0</v>
      </c>
      <c r="I61" s="27">
        <v>341879</v>
      </c>
      <c r="J61" s="27">
        <v>24899.22</v>
      </c>
      <c r="K61" s="111">
        <v>0</v>
      </c>
      <c r="L61" s="34">
        <v>28187</v>
      </c>
      <c r="M61" s="115">
        <v>0</v>
      </c>
      <c r="N61" s="119">
        <v>0</v>
      </c>
      <c r="O61" s="116">
        <v>0</v>
      </c>
      <c r="P61" s="70">
        <v>0</v>
      </c>
      <c r="Q61" s="115">
        <v>0</v>
      </c>
      <c r="R61" s="33">
        <f>VLOOKUP(B61,'[4]2014-15 Public MATCH'!$C$1:$E$425,3,FALSE)</f>
        <v>4999.47</v>
      </c>
      <c r="S61" s="36">
        <v>0</v>
      </c>
      <c r="T61" s="26">
        <v>3018.33</v>
      </c>
      <c r="U61" s="33">
        <f>VLOOKUP(B61,'[2]2014-15 Public SSBA'!$C$1:$E$357,3,FALSE)</f>
        <v>1905.12</v>
      </c>
      <c r="V61" s="36">
        <v>0</v>
      </c>
      <c r="W61" s="26">
        <v>322838.8</v>
      </c>
      <c r="X61" s="111">
        <v>0</v>
      </c>
      <c r="Y61" s="34">
        <v>0</v>
      </c>
      <c r="Z61" s="34">
        <f>VLOOKUP(B61,'[5]Vouchers'!$C$1:$M$462,11,FALSE)</f>
        <v>0</v>
      </c>
      <c r="AA61" s="70">
        <v>0</v>
      </c>
      <c r="AB61" s="70">
        <v>0</v>
      </c>
      <c r="AC61" s="35">
        <v>12468</v>
      </c>
      <c r="AD61" s="35">
        <v>130650</v>
      </c>
      <c r="AE61" s="35">
        <v>0</v>
      </c>
      <c r="AF61" s="35">
        <v>0</v>
      </c>
      <c r="AG61" s="35">
        <v>0</v>
      </c>
      <c r="AH61" s="111">
        <v>0</v>
      </c>
      <c r="AI61" s="75">
        <f t="shared" si="2"/>
        <v>6629151.94</v>
      </c>
      <c r="AJ61" s="44"/>
      <c r="AK61" s="87"/>
      <c r="AL61" s="44"/>
      <c r="AM61" s="22"/>
    </row>
    <row r="62" spans="1:39" ht="13.5" thickBot="1">
      <c r="A62" s="47" t="s">
        <v>457</v>
      </c>
      <c r="B62" s="20">
        <v>910</v>
      </c>
      <c r="C62" s="47" t="s">
        <v>59</v>
      </c>
      <c r="D62" s="70">
        <v>5973228</v>
      </c>
      <c r="E62" s="70">
        <v>0</v>
      </c>
      <c r="F62" s="70">
        <v>0</v>
      </c>
      <c r="G62" s="70">
        <v>0</v>
      </c>
      <c r="H62" s="111">
        <v>0</v>
      </c>
      <c r="I62" s="27">
        <v>478501</v>
      </c>
      <c r="J62" s="27">
        <v>79013.5</v>
      </c>
      <c r="K62" s="111">
        <v>0</v>
      </c>
      <c r="L62" s="34">
        <v>71629</v>
      </c>
      <c r="M62" s="115">
        <v>0</v>
      </c>
      <c r="N62" s="119">
        <v>10189.12</v>
      </c>
      <c r="O62" s="116">
        <v>0</v>
      </c>
      <c r="P62" s="70">
        <v>0</v>
      </c>
      <c r="Q62" s="115">
        <v>0</v>
      </c>
      <c r="R62" s="33">
        <f>VLOOKUP(B62,'[4]2014-15 Public MATCH'!$C$1:$E$425,3,FALSE)</f>
        <v>6289.06</v>
      </c>
      <c r="S62" s="36">
        <v>0</v>
      </c>
      <c r="T62" s="123">
        <v>0</v>
      </c>
      <c r="U62" s="33">
        <f>VLOOKUP(B62,'[2]2014-15 Public SSBA'!$C$1:$E$357,3,FALSE)</f>
        <v>503.48</v>
      </c>
      <c r="V62" s="36">
        <v>0</v>
      </c>
      <c r="W62" s="26">
        <v>0</v>
      </c>
      <c r="X62" s="111">
        <v>0</v>
      </c>
      <c r="Y62" s="34">
        <v>0</v>
      </c>
      <c r="Z62" s="34">
        <f>VLOOKUP(B62,'[5]Vouchers'!$C$1:$M$462,11,FALSE)</f>
        <v>0</v>
      </c>
      <c r="AA62" s="70">
        <v>0</v>
      </c>
      <c r="AB62" s="70">
        <v>0</v>
      </c>
      <c r="AC62" s="35">
        <v>0</v>
      </c>
      <c r="AD62" s="35">
        <v>211500</v>
      </c>
      <c r="AE62" s="35">
        <v>0</v>
      </c>
      <c r="AF62" s="35">
        <v>0</v>
      </c>
      <c r="AG62" s="35">
        <v>0</v>
      </c>
      <c r="AH62" s="111">
        <v>0</v>
      </c>
      <c r="AI62" s="75">
        <f t="shared" si="2"/>
        <v>6830853.16</v>
      </c>
      <c r="AJ62" s="44"/>
      <c r="AK62" s="87"/>
      <c r="AL62" s="44"/>
      <c r="AM62" s="22"/>
    </row>
    <row r="63" spans="1:39" ht="13.5" thickBot="1">
      <c r="A63" s="47" t="s">
        <v>458</v>
      </c>
      <c r="B63" s="20">
        <v>980</v>
      </c>
      <c r="C63" s="47" t="s">
        <v>60</v>
      </c>
      <c r="D63" s="70">
        <v>4118098</v>
      </c>
      <c r="E63" s="70">
        <v>0</v>
      </c>
      <c r="F63" s="70">
        <v>0</v>
      </c>
      <c r="G63" s="70">
        <v>0</v>
      </c>
      <c r="H63" s="111">
        <v>0</v>
      </c>
      <c r="I63" s="27">
        <v>178203</v>
      </c>
      <c r="J63" s="27">
        <v>22899.03</v>
      </c>
      <c r="K63" s="111">
        <v>0</v>
      </c>
      <c r="L63" s="34">
        <v>39403</v>
      </c>
      <c r="M63" s="115">
        <v>0</v>
      </c>
      <c r="N63" s="119">
        <v>12663.06</v>
      </c>
      <c r="O63" s="116">
        <v>0</v>
      </c>
      <c r="P63" s="70">
        <v>0</v>
      </c>
      <c r="Q63" s="115">
        <v>0</v>
      </c>
      <c r="R63" s="33">
        <f>VLOOKUP(B63,'[4]2014-15 Public MATCH'!$C$1:$E$425,3,FALSE)</f>
        <v>3520.56</v>
      </c>
      <c r="S63" s="36">
        <v>0</v>
      </c>
      <c r="T63" s="26">
        <v>1279.96</v>
      </c>
      <c r="U63" s="33">
        <f>VLOOKUP(B63,'[2]2014-15 Public SSBA'!$C$1:$E$357,3,FALSE)</f>
        <v>2766.97</v>
      </c>
      <c r="V63" s="36">
        <v>0</v>
      </c>
      <c r="W63" s="26">
        <v>136586.65</v>
      </c>
      <c r="X63" s="111">
        <v>0</v>
      </c>
      <c r="Y63" s="34">
        <v>0</v>
      </c>
      <c r="Z63" s="34">
        <f>VLOOKUP(B63,'[5]Vouchers'!$C$1:$M$462,11,FALSE)</f>
        <v>0</v>
      </c>
      <c r="AA63" s="70">
        <v>0</v>
      </c>
      <c r="AB63" s="70">
        <v>0</v>
      </c>
      <c r="AC63" s="35">
        <v>0</v>
      </c>
      <c r="AD63" s="35">
        <v>83400</v>
      </c>
      <c r="AE63" s="35">
        <v>0</v>
      </c>
      <c r="AF63" s="35">
        <v>0</v>
      </c>
      <c r="AG63" s="35">
        <v>0</v>
      </c>
      <c r="AH63" s="111">
        <v>134368</v>
      </c>
      <c r="AI63" s="75">
        <f t="shared" si="2"/>
        <v>4733188.23</v>
      </c>
      <c r="AJ63" s="44"/>
      <c r="AK63" s="87"/>
      <c r="AL63" s="44"/>
      <c r="AM63" s="22"/>
    </row>
    <row r="64" spans="1:39" ht="13.5" thickBot="1">
      <c r="A64" s="47" t="s">
        <v>447</v>
      </c>
      <c r="B64" s="20">
        <v>994</v>
      </c>
      <c r="C64" s="47" t="s">
        <v>61</v>
      </c>
      <c r="D64" s="70">
        <v>820611</v>
      </c>
      <c r="E64" s="70">
        <v>0</v>
      </c>
      <c r="F64" s="70">
        <v>0</v>
      </c>
      <c r="G64" s="70">
        <v>46693</v>
      </c>
      <c r="H64" s="111">
        <v>0</v>
      </c>
      <c r="I64" s="27">
        <v>49000</v>
      </c>
      <c r="J64" s="27">
        <v>7734.67</v>
      </c>
      <c r="K64" s="111">
        <v>0</v>
      </c>
      <c r="L64" s="34">
        <v>7700</v>
      </c>
      <c r="M64" s="115">
        <v>0</v>
      </c>
      <c r="N64" s="119">
        <v>20112.98</v>
      </c>
      <c r="O64" s="116">
        <v>0</v>
      </c>
      <c r="P64" s="70">
        <v>0</v>
      </c>
      <c r="Q64" s="115">
        <v>0</v>
      </c>
      <c r="R64" s="33">
        <f>VLOOKUP(B64,'[4]2014-15 Public MATCH'!$C$1:$E$425,3,FALSE)</f>
        <v>1353.3</v>
      </c>
      <c r="S64" s="115">
        <f>VLOOKUP(B64,'[3]2014-15 Public EN'!$C$1:$E$10,3,FALSE)</f>
        <v>990</v>
      </c>
      <c r="T64" s="26">
        <v>600.26</v>
      </c>
      <c r="U64" s="33">
        <f>VLOOKUP(B64,'[2]2014-15 Public SSBA'!$C$1:$E$357,3,FALSE)</f>
        <v>319.41</v>
      </c>
      <c r="V64" s="36">
        <v>0</v>
      </c>
      <c r="W64" s="26">
        <v>0</v>
      </c>
      <c r="X64" s="111">
        <v>0</v>
      </c>
      <c r="Y64" s="34">
        <v>0</v>
      </c>
      <c r="Z64" s="34">
        <f>VLOOKUP(B64,'[5]Vouchers'!$C$1:$M$462,11,FALSE)</f>
        <v>0</v>
      </c>
      <c r="AA64" s="70">
        <v>0</v>
      </c>
      <c r="AB64" s="70">
        <v>0</v>
      </c>
      <c r="AC64" s="35">
        <v>0</v>
      </c>
      <c r="AD64" s="35">
        <v>32550</v>
      </c>
      <c r="AE64" s="35">
        <v>0</v>
      </c>
      <c r="AF64" s="35">
        <v>0</v>
      </c>
      <c r="AG64" s="35">
        <v>0</v>
      </c>
      <c r="AH64" s="111">
        <v>50772</v>
      </c>
      <c r="AI64" s="75">
        <f t="shared" si="2"/>
        <v>1038436.62</v>
      </c>
      <c r="AJ64" s="44"/>
      <c r="AK64" s="87"/>
      <c r="AL64" s="44"/>
      <c r="AM64" s="22"/>
    </row>
    <row r="65" spans="1:39" ht="13.5" thickBot="1">
      <c r="A65" s="47" t="s">
        <v>459</v>
      </c>
      <c r="B65" s="20">
        <v>1015</v>
      </c>
      <c r="C65" s="47" t="s">
        <v>62</v>
      </c>
      <c r="D65" s="70">
        <v>8521323</v>
      </c>
      <c r="E65" s="70">
        <v>0</v>
      </c>
      <c r="F65" s="70">
        <v>0</v>
      </c>
      <c r="G65" s="70">
        <v>0</v>
      </c>
      <c r="H65" s="111">
        <v>0</v>
      </c>
      <c r="I65" s="27">
        <v>1119360</v>
      </c>
      <c r="J65" s="27">
        <v>42737.85</v>
      </c>
      <c r="K65" s="111">
        <v>0</v>
      </c>
      <c r="L65" s="34">
        <v>118936</v>
      </c>
      <c r="M65" s="115">
        <v>0</v>
      </c>
      <c r="N65" s="119">
        <v>0</v>
      </c>
      <c r="O65" s="116">
        <v>0</v>
      </c>
      <c r="P65" s="70">
        <v>0</v>
      </c>
      <c r="Q65" s="115">
        <v>0</v>
      </c>
      <c r="R65" s="33">
        <f>VLOOKUP(B65,'[4]2014-15 Public MATCH'!$C$1:$E$425,3,FALSE)</f>
        <v>6659.39</v>
      </c>
      <c r="S65" s="36">
        <v>0</v>
      </c>
      <c r="T65" s="123">
        <v>0</v>
      </c>
      <c r="U65" s="36">
        <v>0</v>
      </c>
      <c r="V65" s="36">
        <v>0</v>
      </c>
      <c r="W65" s="26">
        <v>0</v>
      </c>
      <c r="X65" s="111">
        <v>0</v>
      </c>
      <c r="Y65" s="34">
        <v>0</v>
      </c>
      <c r="Z65" s="34">
        <f>VLOOKUP(B65,'[5]Vouchers'!$C$1:$M$462,11,FALSE)</f>
        <v>0</v>
      </c>
      <c r="AA65" s="70">
        <v>0</v>
      </c>
      <c r="AB65" s="70">
        <v>0</v>
      </c>
      <c r="AC65" s="35">
        <v>5814</v>
      </c>
      <c r="AD65" s="35">
        <v>431700</v>
      </c>
      <c r="AE65" s="35">
        <v>0</v>
      </c>
      <c r="AF65" s="35">
        <v>0</v>
      </c>
      <c r="AG65" s="35">
        <v>0</v>
      </c>
      <c r="AH65" s="111">
        <v>0</v>
      </c>
      <c r="AI65" s="75">
        <f t="shared" si="2"/>
        <v>10246530.24</v>
      </c>
      <c r="AJ65" s="44"/>
      <c r="AK65" s="87"/>
      <c r="AL65" s="44"/>
      <c r="AM65" s="22"/>
    </row>
    <row r="66" spans="1:39" ht="13.5" thickBot="1">
      <c r="A66" s="47" t="s">
        <v>460</v>
      </c>
      <c r="B66" s="20">
        <v>1029</v>
      </c>
      <c r="C66" s="47" t="s">
        <v>63</v>
      </c>
      <c r="D66" s="70">
        <v>5761508</v>
      </c>
      <c r="E66" s="70">
        <v>0</v>
      </c>
      <c r="F66" s="70">
        <v>0</v>
      </c>
      <c r="G66" s="70">
        <v>0</v>
      </c>
      <c r="H66" s="111">
        <v>0</v>
      </c>
      <c r="I66" s="27">
        <v>261909</v>
      </c>
      <c r="J66" s="27">
        <v>40139.3</v>
      </c>
      <c r="K66" s="111">
        <v>0</v>
      </c>
      <c r="L66" s="34">
        <v>39549</v>
      </c>
      <c r="M66" s="115">
        <v>0</v>
      </c>
      <c r="N66" s="119">
        <v>0</v>
      </c>
      <c r="O66" s="116">
        <v>0</v>
      </c>
      <c r="P66" s="70">
        <v>0</v>
      </c>
      <c r="Q66" s="115">
        <v>0</v>
      </c>
      <c r="R66" s="33">
        <f>VLOOKUP(B66,'[4]2014-15 Public MATCH'!$C$1:$E$425,3,FALSE)</f>
        <v>4353.97</v>
      </c>
      <c r="S66" s="36">
        <v>0</v>
      </c>
      <c r="T66" s="123">
        <v>0</v>
      </c>
      <c r="U66" s="36">
        <v>0</v>
      </c>
      <c r="V66" s="36">
        <v>0</v>
      </c>
      <c r="W66" s="26">
        <v>0</v>
      </c>
      <c r="X66" s="111">
        <v>0</v>
      </c>
      <c r="Y66" s="34">
        <v>0</v>
      </c>
      <c r="Z66" s="34">
        <f>VLOOKUP(B66,'[5]Vouchers'!$C$1:$M$462,11,FALSE)</f>
        <v>0</v>
      </c>
      <c r="AA66" s="70">
        <v>0</v>
      </c>
      <c r="AB66" s="70">
        <v>0</v>
      </c>
      <c r="AC66" s="35">
        <v>0</v>
      </c>
      <c r="AD66" s="35">
        <v>164700</v>
      </c>
      <c r="AE66" s="35">
        <v>0</v>
      </c>
      <c r="AF66" s="35">
        <v>0</v>
      </c>
      <c r="AG66" s="35">
        <v>0</v>
      </c>
      <c r="AH66" s="111">
        <v>0</v>
      </c>
      <c r="AI66" s="75">
        <f t="shared" si="2"/>
        <v>6272159.27</v>
      </c>
      <c r="AJ66" s="44"/>
      <c r="AK66" s="87"/>
      <c r="AL66" s="44"/>
      <c r="AM66" s="22"/>
    </row>
    <row r="67" spans="1:39" ht="13.5" thickBot="1">
      <c r="A67" s="48" t="s">
        <v>488</v>
      </c>
      <c r="B67" s="20">
        <v>1071</v>
      </c>
      <c r="C67" s="49" t="s">
        <v>536</v>
      </c>
      <c r="D67" s="70">
        <v>1589125</v>
      </c>
      <c r="E67" s="70">
        <v>0</v>
      </c>
      <c r="F67" s="70">
        <v>0</v>
      </c>
      <c r="G67" s="70">
        <v>1445954</v>
      </c>
      <c r="H67" s="35">
        <v>44714</v>
      </c>
      <c r="I67" s="27">
        <v>232955</v>
      </c>
      <c r="J67" s="27">
        <v>78322.06</v>
      </c>
      <c r="K67" s="111">
        <v>0</v>
      </c>
      <c r="L67" s="34">
        <v>32894</v>
      </c>
      <c r="M67" s="115">
        <v>0</v>
      </c>
      <c r="N67" s="119">
        <v>29696.9</v>
      </c>
      <c r="O67" s="116">
        <v>0</v>
      </c>
      <c r="P67" s="70">
        <v>0</v>
      </c>
      <c r="Q67" s="115">
        <v>0</v>
      </c>
      <c r="R67" s="33">
        <f>VLOOKUP(B67,'[4]2014-15 Public MATCH'!$C$1:$E$425,3,FALSE)</f>
        <v>4404.65</v>
      </c>
      <c r="S67" s="36">
        <v>0</v>
      </c>
      <c r="T67" s="26">
        <v>1061.97</v>
      </c>
      <c r="U67" s="33">
        <f>VLOOKUP(B67,'[2]2014-15 Public SSBA'!$C$1:$E$357,3,FALSE)</f>
        <v>3335.86</v>
      </c>
      <c r="V67" s="36">
        <v>0</v>
      </c>
      <c r="W67" s="26">
        <v>256616.79</v>
      </c>
      <c r="X67" s="111">
        <v>0</v>
      </c>
      <c r="Y67" s="34">
        <v>0</v>
      </c>
      <c r="Z67" s="34">
        <f>VLOOKUP(B67,'[5]Vouchers'!$C$1:$M$462,11,FALSE)</f>
        <v>0</v>
      </c>
      <c r="AA67" s="70">
        <v>0</v>
      </c>
      <c r="AB67" s="70">
        <v>0</v>
      </c>
      <c r="AC67" s="35">
        <v>0</v>
      </c>
      <c r="AD67" s="35">
        <v>114000</v>
      </c>
      <c r="AE67" s="35">
        <v>0</v>
      </c>
      <c r="AF67" s="35">
        <v>0</v>
      </c>
      <c r="AG67" s="35">
        <v>0</v>
      </c>
      <c r="AH67" s="111">
        <v>0</v>
      </c>
      <c r="AI67" s="75">
        <f t="shared" si="2"/>
        <v>3833080.23</v>
      </c>
      <c r="AJ67" s="44"/>
      <c r="AK67" s="87"/>
      <c r="AL67" s="44"/>
      <c r="AM67" s="22"/>
    </row>
    <row r="68" spans="1:39" ht="13.5" thickBot="1">
      <c r="A68" s="47" t="s">
        <v>438</v>
      </c>
      <c r="B68" s="20">
        <v>1080</v>
      </c>
      <c r="C68" s="48" t="s">
        <v>591</v>
      </c>
      <c r="D68" s="70">
        <v>3403096</v>
      </c>
      <c r="E68" s="70">
        <v>0</v>
      </c>
      <c r="F68" s="70">
        <v>0</v>
      </c>
      <c r="G68" s="70">
        <v>713057</v>
      </c>
      <c r="H68" s="111">
        <v>0</v>
      </c>
      <c r="I68" s="27">
        <v>334159</v>
      </c>
      <c r="J68" s="27">
        <v>65731.53</v>
      </c>
      <c r="K68" s="111">
        <v>0</v>
      </c>
      <c r="L68" s="34">
        <v>38299</v>
      </c>
      <c r="M68" s="115">
        <v>0</v>
      </c>
      <c r="N68" s="119">
        <v>102613.92</v>
      </c>
      <c r="O68" s="116">
        <v>0</v>
      </c>
      <c r="P68" s="70">
        <v>0</v>
      </c>
      <c r="Q68" s="115">
        <v>0</v>
      </c>
      <c r="R68" s="33">
        <f>VLOOKUP(B68,'[4]2014-15 Public MATCH'!$C$1:$E$425,3,FALSE)</f>
        <v>4379.1</v>
      </c>
      <c r="S68" s="36">
        <v>0</v>
      </c>
      <c r="T68" s="26">
        <v>2517.82</v>
      </c>
      <c r="U68" s="33">
        <f>VLOOKUP(B68,'[2]2014-15 Public SSBA'!$C$1:$E$357,3,FALSE)</f>
        <v>4070.8</v>
      </c>
      <c r="V68" s="36">
        <v>0</v>
      </c>
      <c r="W68" s="26">
        <v>211087.91</v>
      </c>
      <c r="X68" s="111">
        <v>0</v>
      </c>
      <c r="Y68" s="34">
        <v>0</v>
      </c>
      <c r="Z68" s="34">
        <f>VLOOKUP(B68,'[5]Vouchers'!$C$1:$M$462,11,FALSE)</f>
        <v>0</v>
      </c>
      <c r="AA68" s="70">
        <v>0</v>
      </c>
      <c r="AB68" s="70">
        <v>0</v>
      </c>
      <c r="AC68" s="35">
        <v>0</v>
      </c>
      <c r="AD68" s="35">
        <v>153600</v>
      </c>
      <c r="AE68" s="35">
        <v>0</v>
      </c>
      <c r="AF68" s="35">
        <v>0</v>
      </c>
      <c r="AG68" s="35">
        <v>0</v>
      </c>
      <c r="AH68" s="111">
        <v>0</v>
      </c>
      <c r="AI68" s="75">
        <f t="shared" si="2"/>
        <v>5032612.08</v>
      </c>
      <c r="AJ68" s="44"/>
      <c r="AK68" s="87"/>
      <c r="AL68" s="44"/>
      <c r="AM68" s="22"/>
    </row>
    <row r="69" spans="1:39" ht="13.5" thickBot="1">
      <c r="A69" s="47" t="s">
        <v>451</v>
      </c>
      <c r="B69" s="20">
        <v>1085</v>
      </c>
      <c r="C69" s="47" t="s">
        <v>64</v>
      </c>
      <c r="D69" s="70">
        <v>6842472</v>
      </c>
      <c r="E69" s="70">
        <v>0</v>
      </c>
      <c r="F69" s="70">
        <v>0</v>
      </c>
      <c r="G69" s="70">
        <v>0</v>
      </c>
      <c r="H69" s="111">
        <v>0</v>
      </c>
      <c r="I69" s="27">
        <v>210601</v>
      </c>
      <c r="J69" s="27">
        <v>24534.3</v>
      </c>
      <c r="K69" s="111">
        <v>0</v>
      </c>
      <c r="L69" s="34">
        <v>54252</v>
      </c>
      <c r="M69" s="115">
        <v>0</v>
      </c>
      <c r="N69" s="119">
        <v>0</v>
      </c>
      <c r="O69" s="116">
        <v>0</v>
      </c>
      <c r="P69" s="70">
        <v>0</v>
      </c>
      <c r="Q69" s="115">
        <v>0</v>
      </c>
      <c r="R69" s="33">
        <f>VLOOKUP(B69,'[4]2014-15 Public MATCH'!$C$1:$E$425,3,FALSE)</f>
        <v>5945.44</v>
      </c>
      <c r="S69" s="36">
        <v>0</v>
      </c>
      <c r="T69" s="123">
        <v>0</v>
      </c>
      <c r="U69" s="33">
        <f>VLOOKUP(B69,'[2]2014-15 Public SSBA'!$C$1:$E$357,3,FALSE)</f>
        <v>3110.7</v>
      </c>
      <c r="V69" s="36">
        <v>0</v>
      </c>
      <c r="W69" s="26">
        <v>0</v>
      </c>
      <c r="X69" s="111">
        <v>0</v>
      </c>
      <c r="Y69" s="34">
        <v>0</v>
      </c>
      <c r="Z69" s="34">
        <f>VLOOKUP(B69,'[5]Vouchers'!$C$1:$M$462,11,FALSE)</f>
        <v>0</v>
      </c>
      <c r="AA69" s="70">
        <v>0</v>
      </c>
      <c r="AB69" s="70">
        <v>0</v>
      </c>
      <c r="AC69" s="35">
        <v>0</v>
      </c>
      <c r="AD69" s="35">
        <v>167100</v>
      </c>
      <c r="AE69" s="35">
        <v>0</v>
      </c>
      <c r="AF69" s="35">
        <v>0</v>
      </c>
      <c r="AG69" s="35">
        <v>0</v>
      </c>
      <c r="AH69" s="111">
        <v>0</v>
      </c>
      <c r="AI69" s="75">
        <f aca="true" t="shared" si="3" ref="AI69:AI132">SUM(D69:AH69)</f>
        <v>7308015.44</v>
      </c>
      <c r="AJ69" s="44"/>
      <c r="AK69" s="87"/>
      <c r="AL69" s="44"/>
      <c r="AM69" s="22"/>
    </row>
    <row r="70" spans="1:39" ht="13.5" thickBot="1">
      <c r="A70" s="47" t="s">
        <v>445</v>
      </c>
      <c r="B70" s="20">
        <v>1092</v>
      </c>
      <c r="C70" s="47" t="s">
        <v>65</v>
      </c>
      <c r="D70" s="70">
        <v>28194923</v>
      </c>
      <c r="E70" s="70">
        <v>0</v>
      </c>
      <c r="F70" s="70">
        <v>0</v>
      </c>
      <c r="G70" s="70">
        <v>0</v>
      </c>
      <c r="H70" s="111">
        <v>0</v>
      </c>
      <c r="I70" s="27">
        <v>1525450</v>
      </c>
      <c r="J70" s="27">
        <v>194450.92</v>
      </c>
      <c r="K70" s="111">
        <v>0</v>
      </c>
      <c r="L70" s="34">
        <v>219624</v>
      </c>
      <c r="M70" s="115">
        <v>0</v>
      </c>
      <c r="N70" s="119">
        <v>0</v>
      </c>
      <c r="O70" s="116">
        <v>0</v>
      </c>
      <c r="P70" s="70">
        <v>0</v>
      </c>
      <c r="Q70" s="115">
        <v>0</v>
      </c>
      <c r="R70" s="33">
        <f>VLOOKUP(B70,'[4]2014-15 Public MATCH'!$C$1:$E$425,3,FALSE)</f>
        <v>27283.27</v>
      </c>
      <c r="S70" s="36">
        <v>0</v>
      </c>
      <c r="T70" s="123">
        <v>0</v>
      </c>
      <c r="U70" s="33">
        <f>VLOOKUP(B70,'[2]2014-15 Public SSBA'!$C$1:$E$357,3,FALSE)</f>
        <v>26346.96</v>
      </c>
      <c r="V70" s="36">
        <v>0</v>
      </c>
      <c r="W70" s="26">
        <v>0</v>
      </c>
      <c r="X70" s="111">
        <v>0</v>
      </c>
      <c r="Y70" s="34">
        <v>0</v>
      </c>
      <c r="Z70" s="34">
        <f>VLOOKUP(B70,'[5]Vouchers'!$C$1:$M$462,11,FALSE)</f>
        <v>0</v>
      </c>
      <c r="AA70" s="70">
        <v>0</v>
      </c>
      <c r="AB70" s="70">
        <v>0</v>
      </c>
      <c r="AC70" s="35">
        <v>0</v>
      </c>
      <c r="AD70" s="35">
        <v>760950</v>
      </c>
      <c r="AE70" s="35">
        <v>0</v>
      </c>
      <c r="AF70" s="35">
        <v>0</v>
      </c>
      <c r="AG70" s="35">
        <v>0</v>
      </c>
      <c r="AH70" s="111">
        <v>0</v>
      </c>
      <c r="AI70" s="75">
        <f t="shared" si="3"/>
        <v>30949028.15</v>
      </c>
      <c r="AJ70" s="44"/>
      <c r="AK70" s="87"/>
      <c r="AL70" s="44"/>
      <c r="AM70" s="22"/>
    </row>
    <row r="71" spans="1:39" ht="13.5" thickBot="1">
      <c r="A71" s="47" t="s">
        <v>425</v>
      </c>
      <c r="B71" s="20">
        <v>1120</v>
      </c>
      <c r="C71" s="47" t="s">
        <v>66</v>
      </c>
      <c r="D71" s="70">
        <v>2767435</v>
      </c>
      <c r="E71" s="70">
        <v>0</v>
      </c>
      <c r="F71" s="70">
        <v>0</v>
      </c>
      <c r="G71" s="70">
        <v>0</v>
      </c>
      <c r="H71" s="35">
        <v>21540</v>
      </c>
      <c r="I71" s="27">
        <v>78526</v>
      </c>
      <c r="J71" s="27">
        <v>12988.56</v>
      </c>
      <c r="K71" s="111">
        <v>0</v>
      </c>
      <c r="L71" s="34">
        <v>12553</v>
      </c>
      <c r="M71" s="115">
        <v>0</v>
      </c>
      <c r="N71" s="119">
        <v>0</v>
      </c>
      <c r="O71" s="116">
        <v>0</v>
      </c>
      <c r="P71" s="70">
        <v>0</v>
      </c>
      <c r="Q71" s="115">
        <v>0</v>
      </c>
      <c r="R71" s="33">
        <f>VLOOKUP(B71,'[4]2014-15 Public MATCH'!$C$1:$E$425,3,FALSE)</f>
        <v>2765.32</v>
      </c>
      <c r="S71" s="36">
        <v>0</v>
      </c>
      <c r="T71" s="26">
        <v>737.09</v>
      </c>
      <c r="U71" s="33">
        <f>VLOOKUP(B71,'[2]2014-15 Public SSBA'!$C$1:$E$357,3,FALSE)</f>
        <v>2397.15</v>
      </c>
      <c r="V71" s="36">
        <v>0</v>
      </c>
      <c r="W71" s="26">
        <v>149002.52</v>
      </c>
      <c r="X71" s="111">
        <v>0</v>
      </c>
      <c r="Y71" s="34">
        <v>0</v>
      </c>
      <c r="Z71" s="34">
        <f>VLOOKUP(B71,'[5]Vouchers'!$C$1:$M$462,11,FALSE)</f>
        <v>0</v>
      </c>
      <c r="AA71" s="70">
        <v>0</v>
      </c>
      <c r="AB71" s="70">
        <v>0</v>
      </c>
      <c r="AC71" s="35">
        <v>0</v>
      </c>
      <c r="AD71" s="35">
        <v>53700</v>
      </c>
      <c r="AE71" s="35">
        <v>0</v>
      </c>
      <c r="AF71" s="35">
        <v>0</v>
      </c>
      <c r="AG71" s="35">
        <v>0</v>
      </c>
      <c r="AH71" s="111">
        <v>89027</v>
      </c>
      <c r="AI71" s="75">
        <f t="shared" si="3"/>
        <v>3190671.64</v>
      </c>
      <c r="AJ71" s="44"/>
      <c r="AK71" s="87"/>
      <c r="AL71" s="44"/>
      <c r="AM71" s="22"/>
    </row>
    <row r="72" spans="1:39" ht="13.5" thickBot="1">
      <c r="A72" s="47" t="s">
        <v>425</v>
      </c>
      <c r="B72" s="20">
        <v>1127</v>
      </c>
      <c r="C72" s="47" t="s">
        <v>67</v>
      </c>
      <c r="D72" s="70">
        <v>4370583</v>
      </c>
      <c r="E72" s="70">
        <v>0</v>
      </c>
      <c r="F72" s="70">
        <v>0</v>
      </c>
      <c r="G72" s="70">
        <v>0</v>
      </c>
      <c r="H72" s="111">
        <v>0</v>
      </c>
      <c r="I72" s="27">
        <v>160871</v>
      </c>
      <c r="J72" s="27">
        <v>27387.35</v>
      </c>
      <c r="K72" s="111">
        <v>0</v>
      </c>
      <c r="L72" s="34">
        <v>26937</v>
      </c>
      <c r="M72" s="115">
        <v>0</v>
      </c>
      <c r="N72" s="119">
        <v>27737.65</v>
      </c>
      <c r="O72" s="116">
        <v>0</v>
      </c>
      <c r="P72" s="70">
        <v>0</v>
      </c>
      <c r="Q72" s="115">
        <v>0</v>
      </c>
      <c r="R72" s="33">
        <f>VLOOKUP(B72,'[4]2014-15 Public MATCH'!$C$1:$E$425,3,FALSE)</f>
        <v>3871.24</v>
      </c>
      <c r="S72" s="36">
        <v>0</v>
      </c>
      <c r="T72" s="26">
        <v>1205.01</v>
      </c>
      <c r="U72" s="33">
        <f>VLOOKUP(B72,'[2]2014-15 Public SSBA'!$C$1:$E$357,3,FALSE)</f>
        <v>2572.87</v>
      </c>
      <c r="V72" s="36">
        <v>0</v>
      </c>
      <c r="W72" s="26">
        <v>173836.28</v>
      </c>
      <c r="X72" s="111">
        <v>0</v>
      </c>
      <c r="Y72" s="34">
        <v>0</v>
      </c>
      <c r="Z72" s="34">
        <f>VLOOKUP(B72,'[5]Vouchers'!$C$1:$M$462,11,FALSE)</f>
        <v>0</v>
      </c>
      <c r="AA72" s="70">
        <v>0</v>
      </c>
      <c r="AB72" s="70">
        <v>0</v>
      </c>
      <c r="AC72" s="35">
        <v>0</v>
      </c>
      <c r="AD72" s="35">
        <v>91350</v>
      </c>
      <c r="AE72" s="35">
        <v>0</v>
      </c>
      <c r="AF72" s="35">
        <v>0</v>
      </c>
      <c r="AG72" s="35">
        <v>0</v>
      </c>
      <c r="AH72" s="111">
        <v>147828</v>
      </c>
      <c r="AI72" s="75">
        <f t="shared" si="3"/>
        <v>5034179.4</v>
      </c>
      <c r="AJ72" s="44"/>
      <c r="AK72" s="87"/>
      <c r="AL72" s="44"/>
      <c r="AM72" s="22"/>
    </row>
    <row r="73" spans="1:39" ht="13.5" thickBot="1">
      <c r="A73" s="47" t="s">
        <v>442</v>
      </c>
      <c r="B73" s="20">
        <v>1134</v>
      </c>
      <c r="C73" s="47" t="s">
        <v>68</v>
      </c>
      <c r="D73" s="70">
        <v>7395042</v>
      </c>
      <c r="E73" s="70">
        <v>0</v>
      </c>
      <c r="F73" s="70">
        <v>0</v>
      </c>
      <c r="G73" s="70">
        <v>0</v>
      </c>
      <c r="H73" s="111">
        <v>0</v>
      </c>
      <c r="I73" s="27">
        <v>376561</v>
      </c>
      <c r="J73" s="27">
        <v>33608.21</v>
      </c>
      <c r="K73" s="111">
        <v>0</v>
      </c>
      <c r="L73" s="34">
        <v>43994</v>
      </c>
      <c r="M73" s="115">
        <v>0</v>
      </c>
      <c r="N73" s="119">
        <v>0</v>
      </c>
      <c r="O73" s="116">
        <v>0</v>
      </c>
      <c r="P73" s="70">
        <v>0</v>
      </c>
      <c r="Q73" s="115">
        <v>0</v>
      </c>
      <c r="R73" s="33">
        <f>VLOOKUP(B73,'[4]2014-15 Public MATCH'!$C$1:$E$425,3,FALSE)</f>
        <v>6136.91</v>
      </c>
      <c r="S73" s="36">
        <v>0</v>
      </c>
      <c r="T73" s="26">
        <v>2026.35</v>
      </c>
      <c r="U73" s="36">
        <v>0</v>
      </c>
      <c r="V73" s="36">
        <v>0</v>
      </c>
      <c r="W73" s="26">
        <v>0</v>
      </c>
      <c r="X73" s="111">
        <v>0</v>
      </c>
      <c r="Y73" s="34">
        <v>0</v>
      </c>
      <c r="Z73" s="34">
        <f>VLOOKUP(B73,'[5]Vouchers'!$C$1:$M$462,11,FALSE)</f>
        <v>0</v>
      </c>
      <c r="AA73" s="70">
        <v>0</v>
      </c>
      <c r="AB73" s="70">
        <v>0</v>
      </c>
      <c r="AC73" s="35">
        <v>0</v>
      </c>
      <c r="AD73" s="35">
        <v>162150</v>
      </c>
      <c r="AE73" s="35">
        <v>0</v>
      </c>
      <c r="AF73" s="35">
        <v>0</v>
      </c>
      <c r="AG73" s="35">
        <v>0</v>
      </c>
      <c r="AH73" s="111">
        <v>0</v>
      </c>
      <c r="AI73" s="75">
        <f t="shared" si="3"/>
        <v>8019518.47</v>
      </c>
      <c r="AJ73" s="44"/>
      <c r="AK73" s="87"/>
      <c r="AL73" s="44"/>
      <c r="AM73" s="22"/>
    </row>
    <row r="74" spans="1:39" ht="13.5" thickBot="1">
      <c r="A74" s="47" t="s">
        <v>461</v>
      </c>
      <c r="B74" s="20">
        <v>1141</v>
      </c>
      <c r="C74" s="47" t="s">
        <v>69</v>
      </c>
      <c r="D74" s="70">
        <v>8869703</v>
      </c>
      <c r="E74" s="70">
        <v>0</v>
      </c>
      <c r="F74" s="70">
        <v>0</v>
      </c>
      <c r="G74" s="70">
        <v>0</v>
      </c>
      <c r="H74" s="35">
        <v>84291</v>
      </c>
      <c r="I74" s="27">
        <v>693644</v>
      </c>
      <c r="J74" s="27">
        <v>42096.89</v>
      </c>
      <c r="K74" s="111">
        <v>0</v>
      </c>
      <c r="L74" s="34">
        <v>53729</v>
      </c>
      <c r="M74" s="115">
        <v>0</v>
      </c>
      <c r="N74" s="119">
        <v>0</v>
      </c>
      <c r="O74" s="116">
        <v>0</v>
      </c>
      <c r="P74" s="70">
        <v>0</v>
      </c>
      <c r="Q74" s="115">
        <v>0</v>
      </c>
      <c r="R74" s="33">
        <f>VLOOKUP(B74,'[4]2014-15 Public MATCH'!$C$1:$E$425,3,FALSE)</f>
        <v>6839.81</v>
      </c>
      <c r="S74" s="36">
        <v>0</v>
      </c>
      <c r="T74" s="26">
        <v>3903.93</v>
      </c>
      <c r="U74" s="33">
        <f>VLOOKUP(B74,'[2]2014-15 Public SSBA'!$C$1:$E$357,3,FALSE)</f>
        <v>3479.01</v>
      </c>
      <c r="V74" s="36">
        <v>1000</v>
      </c>
      <c r="W74" s="26">
        <v>459425.45</v>
      </c>
      <c r="X74" s="111">
        <v>0</v>
      </c>
      <c r="Y74" s="34">
        <v>0</v>
      </c>
      <c r="Z74" s="34">
        <f>VLOOKUP(B74,'[5]Vouchers'!$C$1:$M$462,11,FALSE)</f>
        <v>0</v>
      </c>
      <c r="AA74" s="70">
        <v>0</v>
      </c>
      <c r="AB74" s="70">
        <v>0</v>
      </c>
      <c r="AC74" s="35">
        <v>11519</v>
      </c>
      <c r="AD74" s="35">
        <v>209625</v>
      </c>
      <c r="AE74" s="35">
        <v>0</v>
      </c>
      <c r="AF74" s="35">
        <v>0</v>
      </c>
      <c r="AG74" s="35">
        <v>0</v>
      </c>
      <c r="AH74" s="111">
        <v>0</v>
      </c>
      <c r="AI74" s="75">
        <f t="shared" si="3"/>
        <v>10439256.09</v>
      </c>
      <c r="AJ74" s="44"/>
      <c r="AK74" s="87"/>
      <c r="AL74" s="44"/>
      <c r="AM74" s="22"/>
    </row>
    <row r="75" spans="1:39" ht="13.5" thickBot="1">
      <c r="A75" s="47" t="s">
        <v>421</v>
      </c>
      <c r="B75" s="20">
        <v>1155</v>
      </c>
      <c r="C75" s="47" t="s">
        <v>70</v>
      </c>
      <c r="D75" s="70">
        <v>3529166</v>
      </c>
      <c r="E75" s="70">
        <v>0</v>
      </c>
      <c r="F75" s="70">
        <v>0</v>
      </c>
      <c r="G75" s="70">
        <v>0</v>
      </c>
      <c r="H75" s="111">
        <v>0</v>
      </c>
      <c r="I75" s="27">
        <v>139958</v>
      </c>
      <c r="J75" s="27">
        <v>72648.57</v>
      </c>
      <c r="K75" s="111">
        <v>0</v>
      </c>
      <c r="L75" s="34">
        <v>27315</v>
      </c>
      <c r="M75" s="115">
        <v>0</v>
      </c>
      <c r="N75" s="119">
        <v>66028.15</v>
      </c>
      <c r="O75" s="116">
        <v>0</v>
      </c>
      <c r="P75" s="70">
        <v>0</v>
      </c>
      <c r="Q75" s="115">
        <v>0</v>
      </c>
      <c r="R75" s="33">
        <f>VLOOKUP(B75,'[4]2014-15 Public MATCH'!$C$1:$E$425,3,FALSE)</f>
        <v>4232.48</v>
      </c>
      <c r="S75" s="36">
        <v>0</v>
      </c>
      <c r="T75" s="123">
        <v>0</v>
      </c>
      <c r="U75" s="33">
        <f>VLOOKUP(B75,'[2]2014-15 Public SSBA'!$C$1:$E$357,3,FALSE)</f>
        <v>3818.57</v>
      </c>
      <c r="V75" s="36">
        <v>0</v>
      </c>
      <c r="W75" s="26">
        <v>76571.57</v>
      </c>
      <c r="X75" s="111">
        <v>0</v>
      </c>
      <c r="Y75" s="34">
        <v>0</v>
      </c>
      <c r="Z75" s="34">
        <f>VLOOKUP(B75,'[5]Vouchers'!$C$1:$M$462,11,FALSE)</f>
        <v>0</v>
      </c>
      <c r="AA75" s="70">
        <v>0</v>
      </c>
      <c r="AB75" s="70">
        <v>0</v>
      </c>
      <c r="AC75" s="35">
        <v>3871</v>
      </c>
      <c r="AD75" s="35">
        <v>100500</v>
      </c>
      <c r="AE75" s="35">
        <v>0</v>
      </c>
      <c r="AF75" s="35">
        <v>0</v>
      </c>
      <c r="AG75" s="35">
        <v>0</v>
      </c>
      <c r="AH75" s="111">
        <v>161997</v>
      </c>
      <c r="AI75" s="75">
        <f t="shared" si="3"/>
        <v>4186106.34</v>
      </c>
      <c r="AJ75" s="44"/>
      <c r="AK75" s="87"/>
      <c r="AL75" s="44"/>
      <c r="AM75" s="22"/>
    </row>
    <row r="76" spans="1:39" ht="13.5" thickBot="1">
      <c r="A76" s="47" t="s">
        <v>417</v>
      </c>
      <c r="B76" s="20">
        <v>1162</v>
      </c>
      <c r="C76" s="47" t="s">
        <v>71</v>
      </c>
      <c r="D76" s="70">
        <v>6591906</v>
      </c>
      <c r="E76" s="70">
        <v>0</v>
      </c>
      <c r="F76" s="70">
        <v>0</v>
      </c>
      <c r="G76" s="70">
        <v>0</v>
      </c>
      <c r="H76" s="111">
        <v>0</v>
      </c>
      <c r="I76" s="27">
        <v>332654</v>
      </c>
      <c r="J76" s="27">
        <v>49662.77</v>
      </c>
      <c r="K76" s="111">
        <v>0</v>
      </c>
      <c r="L76" s="34">
        <v>45302</v>
      </c>
      <c r="M76" s="115">
        <v>0</v>
      </c>
      <c r="N76" s="119">
        <v>34919.24</v>
      </c>
      <c r="O76" s="116">
        <v>0</v>
      </c>
      <c r="P76" s="70">
        <v>0</v>
      </c>
      <c r="Q76" s="115">
        <v>0</v>
      </c>
      <c r="R76" s="33">
        <f>VLOOKUP(B76,'[4]2014-15 Public MATCH'!$C$1:$E$425,3,FALSE)</f>
        <v>6031.14</v>
      </c>
      <c r="S76" s="36">
        <v>0</v>
      </c>
      <c r="T76" s="123">
        <v>0</v>
      </c>
      <c r="U76" s="33">
        <f>VLOOKUP(B76,'[2]2014-15 Public SSBA'!$C$1:$E$357,3,FALSE)</f>
        <v>3457.98</v>
      </c>
      <c r="V76" s="36">
        <v>0</v>
      </c>
      <c r="W76" s="26">
        <v>326977.43</v>
      </c>
      <c r="X76" s="111">
        <v>0</v>
      </c>
      <c r="Y76" s="34">
        <v>0</v>
      </c>
      <c r="Z76" s="34">
        <f>VLOOKUP(B76,'[5]Vouchers'!$C$1:$M$462,11,FALSE)</f>
        <v>0</v>
      </c>
      <c r="AA76" s="70">
        <v>0</v>
      </c>
      <c r="AB76" s="70">
        <v>0</v>
      </c>
      <c r="AC76" s="35">
        <v>0</v>
      </c>
      <c r="AD76" s="35">
        <v>144600</v>
      </c>
      <c r="AE76" s="35">
        <v>0</v>
      </c>
      <c r="AF76" s="35">
        <v>0</v>
      </c>
      <c r="AG76" s="35">
        <v>0</v>
      </c>
      <c r="AH76" s="111">
        <v>0</v>
      </c>
      <c r="AI76" s="75">
        <f t="shared" si="3"/>
        <v>7535510.56</v>
      </c>
      <c r="AJ76" s="44"/>
      <c r="AK76" s="87"/>
      <c r="AL76" s="44"/>
      <c r="AM76" s="22"/>
    </row>
    <row r="77" spans="1:39" ht="13.5" thickBot="1">
      <c r="A77" s="47" t="s">
        <v>462</v>
      </c>
      <c r="B77" s="20">
        <v>1169</v>
      </c>
      <c r="C77" s="47" t="s">
        <v>72</v>
      </c>
      <c r="D77" s="70">
        <v>2846718</v>
      </c>
      <c r="E77" s="70">
        <v>0</v>
      </c>
      <c r="F77" s="70">
        <v>0</v>
      </c>
      <c r="G77" s="70">
        <v>0</v>
      </c>
      <c r="H77" s="35">
        <v>41562</v>
      </c>
      <c r="I77" s="27">
        <v>185512</v>
      </c>
      <c r="J77" s="27">
        <v>56855.33</v>
      </c>
      <c r="K77" s="111">
        <v>0</v>
      </c>
      <c r="L77" s="34">
        <v>40914</v>
      </c>
      <c r="M77" s="115">
        <v>0</v>
      </c>
      <c r="N77" s="119">
        <v>15764.24</v>
      </c>
      <c r="O77" s="116">
        <v>0</v>
      </c>
      <c r="P77" s="70">
        <v>0</v>
      </c>
      <c r="Q77" s="115">
        <v>0</v>
      </c>
      <c r="R77" s="33">
        <f>VLOOKUP(B77,'[4]2014-15 Public MATCH'!$C$1:$E$425,3,FALSE)</f>
        <v>3563.91</v>
      </c>
      <c r="S77" s="36">
        <v>0</v>
      </c>
      <c r="T77" s="26">
        <v>1422.26</v>
      </c>
      <c r="U77" s="33">
        <f>VLOOKUP(B77,'[2]2014-15 Public SSBA'!$C$1:$E$357,3,FALSE)</f>
        <v>2041.7</v>
      </c>
      <c r="V77" s="36">
        <v>0</v>
      </c>
      <c r="W77" s="26">
        <v>169697.65</v>
      </c>
      <c r="X77" s="111">
        <v>0</v>
      </c>
      <c r="Y77" s="34">
        <v>0</v>
      </c>
      <c r="Z77" s="34">
        <f>VLOOKUP(B77,'[5]Vouchers'!$C$1:$M$462,11,FALSE)</f>
        <v>0</v>
      </c>
      <c r="AA77" s="70">
        <v>0</v>
      </c>
      <c r="AB77" s="70">
        <v>0</v>
      </c>
      <c r="AC77" s="35">
        <v>7473</v>
      </c>
      <c r="AD77" s="35">
        <v>105900</v>
      </c>
      <c r="AE77" s="35">
        <v>0</v>
      </c>
      <c r="AF77" s="35">
        <v>0</v>
      </c>
      <c r="AG77" s="35">
        <v>0</v>
      </c>
      <c r="AH77" s="111">
        <v>169554</v>
      </c>
      <c r="AI77" s="75">
        <f t="shared" si="3"/>
        <v>3646978.09</v>
      </c>
      <c r="AJ77" s="44"/>
      <c r="AK77" s="87"/>
      <c r="AL77" s="44"/>
      <c r="AM77" s="22"/>
    </row>
    <row r="78" spans="1:39" ht="13.5" thickBot="1">
      <c r="A78" s="47" t="s">
        <v>449</v>
      </c>
      <c r="B78" s="20">
        <v>1176</v>
      </c>
      <c r="C78" s="47" t="s">
        <v>73</v>
      </c>
      <c r="D78" s="70">
        <v>5256772</v>
      </c>
      <c r="E78" s="70">
        <v>0</v>
      </c>
      <c r="F78" s="70">
        <v>0</v>
      </c>
      <c r="G78" s="70">
        <v>0</v>
      </c>
      <c r="H78" s="111">
        <v>0</v>
      </c>
      <c r="I78" s="27">
        <v>228444</v>
      </c>
      <c r="J78" s="27">
        <v>57309.11</v>
      </c>
      <c r="K78" s="111">
        <v>0</v>
      </c>
      <c r="L78" s="34">
        <v>32168</v>
      </c>
      <c r="M78" s="115">
        <v>0</v>
      </c>
      <c r="N78" s="119">
        <v>0</v>
      </c>
      <c r="O78" s="116">
        <v>0</v>
      </c>
      <c r="P78" s="70">
        <v>0</v>
      </c>
      <c r="Q78" s="115">
        <v>0</v>
      </c>
      <c r="R78" s="33">
        <f>VLOOKUP(B78,'[4]2014-15 Public MATCH'!$C$1:$E$425,3,FALSE)</f>
        <v>4689.38</v>
      </c>
      <c r="S78" s="36">
        <v>0</v>
      </c>
      <c r="T78" s="26">
        <v>1797.12</v>
      </c>
      <c r="U78" s="36">
        <v>0</v>
      </c>
      <c r="V78" s="36">
        <v>0</v>
      </c>
      <c r="W78" s="26">
        <v>0</v>
      </c>
      <c r="X78" s="111">
        <v>0</v>
      </c>
      <c r="Y78" s="34">
        <v>0</v>
      </c>
      <c r="Z78" s="34">
        <f>VLOOKUP(B78,'[5]Vouchers'!$C$1:$M$462,11,FALSE)</f>
        <v>0</v>
      </c>
      <c r="AA78" s="70">
        <v>0</v>
      </c>
      <c r="AB78" s="70">
        <v>0</v>
      </c>
      <c r="AC78" s="35">
        <v>0</v>
      </c>
      <c r="AD78" s="35">
        <v>123900</v>
      </c>
      <c r="AE78" s="35">
        <v>0</v>
      </c>
      <c r="AF78" s="35">
        <v>0</v>
      </c>
      <c r="AG78" s="35">
        <v>0</v>
      </c>
      <c r="AH78" s="111">
        <v>0</v>
      </c>
      <c r="AI78" s="75">
        <f t="shared" si="3"/>
        <v>5705079.61</v>
      </c>
      <c r="AJ78" s="44"/>
      <c r="AK78" s="87"/>
      <c r="AL78" s="44"/>
      <c r="AM78" s="22"/>
    </row>
    <row r="79" spans="1:39" ht="13.5" thickBot="1">
      <c r="A79" s="47" t="s">
        <v>456</v>
      </c>
      <c r="B79" s="20">
        <v>1183</v>
      </c>
      <c r="C79" s="47" t="s">
        <v>74</v>
      </c>
      <c r="D79" s="70">
        <v>6306072</v>
      </c>
      <c r="E79" s="70">
        <v>0</v>
      </c>
      <c r="F79" s="70">
        <v>0</v>
      </c>
      <c r="G79" s="70">
        <v>0</v>
      </c>
      <c r="H79" s="111">
        <v>0</v>
      </c>
      <c r="I79" s="27">
        <v>460313</v>
      </c>
      <c r="J79" s="27">
        <v>25102.18</v>
      </c>
      <c r="K79" s="111">
        <v>0</v>
      </c>
      <c r="L79" s="34">
        <v>51404</v>
      </c>
      <c r="M79" s="115">
        <v>0</v>
      </c>
      <c r="N79" s="119">
        <v>0</v>
      </c>
      <c r="O79" s="116">
        <v>0</v>
      </c>
      <c r="P79" s="70">
        <v>0</v>
      </c>
      <c r="Q79" s="115">
        <v>0</v>
      </c>
      <c r="R79" s="33">
        <f>VLOOKUP(B79,'[4]2014-15 Public MATCH'!$C$1:$E$425,3,FALSE)</f>
        <v>5475.29</v>
      </c>
      <c r="S79" s="36">
        <v>0</v>
      </c>
      <c r="T79" s="26">
        <v>2040.28</v>
      </c>
      <c r="U79" s="33">
        <f>VLOOKUP(B79,'[2]2014-15 Public SSBA'!$C$1:$E$357,3,FALSE)</f>
        <v>2095.31</v>
      </c>
      <c r="V79" s="36">
        <v>0</v>
      </c>
      <c r="W79" s="26">
        <v>0</v>
      </c>
      <c r="X79" s="111">
        <v>0</v>
      </c>
      <c r="Y79" s="34">
        <v>0</v>
      </c>
      <c r="Z79" s="34">
        <f>VLOOKUP(B79,'[5]Vouchers'!$C$1:$M$462,11,FALSE)</f>
        <v>0</v>
      </c>
      <c r="AA79" s="70">
        <v>0</v>
      </c>
      <c r="AB79" s="70">
        <v>0</v>
      </c>
      <c r="AC79" s="35">
        <v>14045</v>
      </c>
      <c r="AD79" s="35">
        <v>176100</v>
      </c>
      <c r="AE79" s="35">
        <v>0</v>
      </c>
      <c r="AF79" s="35">
        <v>0</v>
      </c>
      <c r="AG79" s="35">
        <v>0</v>
      </c>
      <c r="AH79" s="111">
        <v>0</v>
      </c>
      <c r="AI79" s="75">
        <f t="shared" si="3"/>
        <v>7042647.06</v>
      </c>
      <c r="AJ79" s="44"/>
      <c r="AK79" s="87"/>
      <c r="AL79" s="44"/>
      <c r="AM79" s="22"/>
    </row>
    <row r="80" spans="1:39" ht="13.5" thickBot="1">
      <c r="A80" s="47" t="s">
        <v>445</v>
      </c>
      <c r="B80" s="20">
        <v>1204</v>
      </c>
      <c r="C80" s="47" t="s">
        <v>75</v>
      </c>
      <c r="D80" s="70">
        <v>2829849</v>
      </c>
      <c r="E80" s="70">
        <v>0</v>
      </c>
      <c r="F80" s="70">
        <v>0</v>
      </c>
      <c r="G80" s="70">
        <v>0</v>
      </c>
      <c r="H80" s="35">
        <v>25509</v>
      </c>
      <c r="I80" s="27">
        <v>3013</v>
      </c>
      <c r="J80" s="27">
        <v>17635.67</v>
      </c>
      <c r="K80" s="111">
        <v>0</v>
      </c>
      <c r="L80" s="34">
        <v>16389</v>
      </c>
      <c r="M80" s="115">
        <v>0</v>
      </c>
      <c r="N80" s="119">
        <v>8161.82</v>
      </c>
      <c r="O80" s="116">
        <v>0</v>
      </c>
      <c r="P80" s="70">
        <v>0</v>
      </c>
      <c r="Q80" s="115">
        <v>0</v>
      </c>
      <c r="R80" s="33">
        <f>VLOOKUP(B80,'[4]2014-15 Public MATCH'!$C$1:$E$425,3,FALSE)</f>
        <v>2636.98</v>
      </c>
      <c r="S80" s="36">
        <v>0</v>
      </c>
      <c r="T80" s="26">
        <v>1087.31</v>
      </c>
      <c r="U80" s="33">
        <f>VLOOKUP(B80,'[2]2014-15 Public SSBA'!$C$1:$E$357,3,FALSE)</f>
        <v>3884.34</v>
      </c>
      <c r="V80" s="36">
        <v>0</v>
      </c>
      <c r="W80" s="26">
        <v>169697.65</v>
      </c>
      <c r="X80" s="111">
        <v>0</v>
      </c>
      <c r="Y80" s="34">
        <v>0</v>
      </c>
      <c r="Z80" s="34">
        <f>VLOOKUP(B80,'[5]Vouchers'!$C$1:$M$462,11,FALSE)</f>
        <v>0</v>
      </c>
      <c r="AA80" s="70">
        <v>0</v>
      </c>
      <c r="AB80" s="70">
        <v>0</v>
      </c>
      <c r="AC80" s="35">
        <v>0</v>
      </c>
      <c r="AD80" s="35">
        <v>64350</v>
      </c>
      <c r="AE80" s="35">
        <v>0</v>
      </c>
      <c r="AF80" s="35">
        <v>0</v>
      </c>
      <c r="AG80" s="35">
        <v>0</v>
      </c>
      <c r="AH80" s="111">
        <v>102016</v>
      </c>
      <c r="AI80" s="75">
        <f t="shared" si="3"/>
        <v>3244229.77</v>
      </c>
      <c r="AJ80" s="44"/>
      <c r="AK80" s="87"/>
      <c r="AL80" s="44"/>
      <c r="AM80" s="22"/>
    </row>
    <row r="81" spans="1:39" ht="13.5" thickBot="1">
      <c r="A81" s="47" t="s">
        <v>463</v>
      </c>
      <c r="B81" s="20">
        <v>1218</v>
      </c>
      <c r="C81" s="47" t="s">
        <v>76</v>
      </c>
      <c r="D81" s="70">
        <v>2465543</v>
      </c>
      <c r="E81" s="70">
        <v>0</v>
      </c>
      <c r="F81" s="70">
        <v>0</v>
      </c>
      <c r="G81" s="70">
        <v>0</v>
      </c>
      <c r="H81" s="111">
        <v>0</v>
      </c>
      <c r="I81" s="27">
        <v>424284</v>
      </c>
      <c r="J81" s="27">
        <v>46981.14</v>
      </c>
      <c r="K81" s="111">
        <v>0</v>
      </c>
      <c r="L81" s="34">
        <v>45535</v>
      </c>
      <c r="M81" s="115">
        <v>0</v>
      </c>
      <c r="N81" s="119">
        <v>0</v>
      </c>
      <c r="O81" s="116">
        <v>0</v>
      </c>
      <c r="P81" s="70">
        <v>0</v>
      </c>
      <c r="Q81" s="115">
        <v>0</v>
      </c>
      <c r="R81" s="33">
        <f>VLOOKUP(B81,'[4]2014-15 Public MATCH'!$C$1:$E$425,3,FALSE)</f>
        <v>5612.04</v>
      </c>
      <c r="S81" s="36">
        <v>0</v>
      </c>
      <c r="T81" s="123">
        <v>0</v>
      </c>
      <c r="U81" s="33">
        <f>VLOOKUP(B81,'[2]2014-15 Public SSBA'!$C$1:$E$357,3,FALSE)</f>
        <v>3825.85</v>
      </c>
      <c r="V81" s="36">
        <v>0</v>
      </c>
      <c r="W81" s="26">
        <v>0</v>
      </c>
      <c r="X81" s="111">
        <v>0</v>
      </c>
      <c r="Y81" s="34">
        <v>0</v>
      </c>
      <c r="Z81" s="34">
        <f>VLOOKUP(B81,'[5]Vouchers'!$C$1:$M$462,11,FALSE)</f>
        <v>0</v>
      </c>
      <c r="AA81" s="70">
        <v>0</v>
      </c>
      <c r="AB81" s="70">
        <v>0</v>
      </c>
      <c r="AC81" s="35">
        <v>0</v>
      </c>
      <c r="AD81" s="35">
        <v>138600</v>
      </c>
      <c r="AE81" s="35">
        <v>150000</v>
      </c>
      <c r="AF81" s="35">
        <v>0</v>
      </c>
      <c r="AG81" s="35">
        <v>0</v>
      </c>
      <c r="AH81" s="111">
        <v>0</v>
      </c>
      <c r="AI81" s="75">
        <f t="shared" si="3"/>
        <v>3280381.03</v>
      </c>
      <c r="AJ81" s="44"/>
      <c r="AK81" s="87"/>
      <c r="AL81" s="44"/>
      <c r="AM81" s="22"/>
    </row>
    <row r="82" spans="1:39" ht="13.5" thickBot="1">
      <c r="A82" s="47" t="s">
        <v>462</v>
      </c>
      <c r="B82" s="20">
        <v>1232</v>
      </c>
      <c r="C82" s="47" t="s">
        <v>77</v>
      </c>
      <c r="D82" s="70">
        <v>281947</v>
      </c>
      <c r="E82" s="70">
        <v>0</v>
      </c>
      <c r="F82" s="70">
        <v>0</v>
      </c>
      <c r="G82" s="70">
        <v>168795</v>
      </c>
      <c r="H82" s="35">
        <v>43196</v>
      </c>
      <c r="I82" s="27">
        <v>88567</v>
      </c>
      <c r="J82" s="27">
        <v>57507.86</v>
      </c>
      <c r="K82" s="111">
        <v>0</v>
      </c>
      <c r="L82" s="34">
        <v>36207</v>
      </c>
      <c r="M82" s="115">
        <v>0</v>
      </c>
      <c r="N82" s="119">
        <v>10713.16</v>
      </c>
      <c r="O82" s="116">
        <v>0</v>
      </c>
      <c r="P82" s="70">
        <v>0</v>
      </c>
      <c r="Q82" s="115">
        <v>0</v>
      </c>
      <c r="R82" s="33">
        <f>VLOOKUP(B82,'[4]2014-15 Public MATCH'!$C$1:$E$425,3,FALSE)</f>
        <v>3669.07</v>
      </c>
      <c r="S82" s="36">
        <v>0</v>
      </c>
      <c r="T82" s="26">
        <v>472.84</v>
      </c>
      <c r="U82" s="33">
        <f>VLOOKUP(B82,'[2]2014-15 Public SSBA'!$C$1:$E$357,3,FALSE)</f>
        <v>1559.7</v>
      </c>
      <c r="V82" s="36">
        <v>0</v>
      </c>
      <c r="W82" s="26">
        <v>0</v>
      </c>
      <c r="X82" s="111">
        <v>0</v>
      </c>
      <c r="Y82" s="34">
        <v>0</v>
      </c>
      <c r="Z82" s="34">
        <f>VLOOKUP(B82,'[5]Vouchers'!$C$1:$M$462,11,FALSE)</f>
        <v>0</v>
      </c>
      <c r="AA82" s="70">
        <v>0</v>
      </c>
      <c r="AB82" s="70">
        <v>0</v>
      </c>
      <c r="AC82" s="35">
        <v>0</v>
      </c>
      <c r="AD82" s="35">
        <v>108450</v>
      </c>
      <c r="AE82" s="35">
        <v>0</v>
      </c>
      <c r="AF82" s="35">
        <v>0</v>
      </c>
      <c r="AG82" s="35">
        <v>0</v>
      </c>
      <c r="AH82" s="111">
        <v>170498</v>
      </c>
      <c r="AI82" s="75">
        <f t="shared" si="3"/>
        <v>971582.63</v>
      </c>
      <c r="AJ82" s="44"/>
      <c r="AK82" s="87"/>
      <c r="AL82" s="44"/>
      <c r="AM82" s="22"/>
    </row>
    <row r="83" spans="1:39" ht="13.5" thickBot="1">
      <c r="A83" s="47" t="s">
        <v>447</v>
      </c>
      <c r="B83" s="20">
        <v>1246</v>
      </c>
      <c r="C83" s="47" t="s">
        <v>78</v>
      </c>
      <c r="D83" s="70">
        <v>3751591</v>
      </c>
      <c r="E83" s="70">
        <v>0</v>
      </c>
      <c r="F83" s="70">
        <v>0</v>
      </c>
      <c r="G83" s="70">
        <v>0</v>
      </c>
      <c r="H83" s="111">
        <v>0</v>
      </c>
      <c r="I83" s="27">
        <v>301824</v>
      </c>
      <c r="J83" s="27">
        <v>37887.25</v>
      </c>
      <c r="K83" s="111">
        <v>0</v>
      </c>
      <c r="L83" s="34">
        <v>33068</v>
      </c>
      <c r="M83" s="115">
        <v>0</v>
      </c>
      <c r="N83" s="119">
        <v>0</v>
      </c>
      <c r="O83" s="116">
        <v>0</v>
      </c>
      <c r="P83" s="70">
        <v>0</v>
      </c>
      <c r="Q83" s="115">
        <v>0</v>
      </c>
      <c r="R83" s="33">
        <f>VLOOKUP(B83,'[4]2014-15 Public MATCH'!$C$1:$E$425,3,FALSE)</f>
        <v>3861.84</v>
      </c>
      <c r="S83" s="36">
        <v>0</v>
      </c>
      <c r="T83" s="123">
        <v>0</v>
      </c>
      <c r="U83" s="33">
        <f>VLOOKUP(B83,'[2]2014-15 Public SSBA'!$C$1:$E$357,3,FALSE)</f>
        <v>3156.67</v>
      </c>
      <c r="V83" s="36">
        <v>0</v>
      </c>
      <c r="W83" s="26">
        <v>0</v>
      </c>
      <c r="X83" s="111">
        <v>0</v>
      </c>
      <c r="Y83" s="34">
        <v>0</v>
      </c>
      <c r="Z83" s="34">
        <f>VLOOKUP(B83,'[5]Vouchers'!$C$1:$M$462,11,FALSE)</f>
        <v>0</v>
      </c>
      <c r="AA83" s="70">
        <v>0</v>
      </c>
      <c r="AB83" s="70">
        <v>0</v>
      </c>
      <c r="AC83" s="35">
        <v>0</v>
      </c>
      <c r="AD83" s="35">
        <v>95700</v>
      </c>
      <c r="AE83" s="35">
        <v>0</v>
      </c>
      <c r="AF83" s="35">
        <v>0</v>
      </c>
      <c r="AG83" s="35">
        <v>0</v>
      </c>
      <c r="AH83" s="111">
        <v>149245</v>
      </c>
      <c r="AI83" s="75">
        <f t="shared" si="3"/>
        <v>4376333.76</v>
      </c>
      <c r="AJ83" s="44"/>
      <c r="AK83" s="87"/>
      <c r="AL83" s="44"/>
      <c r="AM83" s="22"/>
    </row>
    <row r="84" spans="1:39" ht="13.5" thickBot="1">
      <c r="A84" s="47" t="s">
        <v>453</v>
      </c>
      <c r="B84" s="20">
        <v>1253</v>
      </c>
      <c r="C84" s="47" t="s">
        <v>464</v>
      </c>
      <c r="D84" s="70">
        <v>16698543</v>
      </c>
      <c r="E84" s="70">
        <v>0</v>
      </c>
      <c r="F84" s="70">
        <v>121921</v>
      </c>
      <c r="G84" s="70">
        <v>0</v>
      </c>
      <c r="H84" s="35">
        <v>151829</v>
      </c>
      <c r="I84" s="27">
        <v>1016420</v>
      </c>
      <c r="J84" s="27">
        <v>0</v>
      </c>
      <c r="K84" s="111">
        <v>0</v>
      </c>
      <c r="L84" s="34">
        <v>117919</v>
      </c>
      <c r="M84" s="115">
        <v>0</v>
      </c>
      <c r="N84" s="119">
        <v>0</v>
      </c>
      <c r="O84" s="116">
        <v>0</v>
      </c>
      <c r="P84" s="70">
        <v>0</v>
      </c>
      <c r="Q84" s="115">
        <v>0</v>
      </c>
      <c r="R84" s="33">
        <f>VLOOKUP(B84,'[4]2014-15 Public MATCH'!$C$1:$E$425,3,FALSE)</f>
        <v>12446.08</v>
      </c>
      <c r="S84" s="36">
        <v>0</v>
      </c>
      <c r="T84" s="26">
        <v>5346.49</v>
      </c>
      <c r="U84" s="33">
        <f>VLOOKUP(B84,'[2]2014-15 Public SSBA'!$C$1:$E$357,3,FALSE)</f>
        <v>4873.9</v>
      </c>
      <c r="V84" s="36">
        <v>0</v>
      </c>
      <c r="W84" s="26">
        <v>475981.95</v>
      </c>
      <c r="X84" s="111">
        <v>5756.5</v>
      </c>
      <c r="Y84" s="34">
        <v>0</v>
      </c>
      <c r="Z84" s="34">
        <f>VLOOKUP(B84,'[5]Vouchers'!$C$1:$M$462,11,FALSE)</f>
        <v>0</v>
      </c>
      <c r="AA84" s="70">
        <v>0</v>
      </c>
      <c r="AB84" s="70">
        <v>0</v>
      </c>
      <c r="AC84" s="35">
        <v>0</v>
      </c>
      <c r="AD84" s="35">
        <v>385050</v>
      </c>
      <c r="AE84" s="35">
        <v>0</v>
      </c>
      <c r="AF84" s="35">
        <v>0</v>
      </c>
      <c r="AG84" s="35">
        <v>0</v>
      </c>
      <c r="AH84" s="111">
        <v>0</v>
      </c>
      <c r="AI84" s="75">
        <f t="shared" si="3"/>
        <v>18996086.92</v>
      </c>
      <c r="AJ84" s="44"/>
      <c r="AK84" s="87"/>
      <c r="AL84" s="44"/>
      <c r="AM84" s="22"/>
    </row>
    <row r="85" spans="1:39" ht="13.5" thickBot="1">
      <c r="A85" s="47" t="s">
        <v>438</v>
      </c>
      <c r="B85" s="20">
        <v>1260</v>
      </c>
      <c r="C85" s="47" t="s">
        <v>79</v>
      </c>
      <c r="D85" s="70">
        <v>3084748</v>
      </c>
      <c r="E85" s="70">
        <v>0</v>
      </c>
      <c r="F85" s="70">
        <v>0</v>
      </c>
      <c r="G85" s="70">
        <v>21737</v>
      </c>
      <c r="H85" s="35">
        <v>55980</v>
      </c>
      <c r="I85" s="27">
        <v>347578</v>
      </c>
      <c r="J85" s="27">
        <v>42662.14</v>
      </c>
      <c r="K85" s="111">
        <v>0</v>
      </c>
      <c r="L85" s="34">
        <v>32168</v>
      </c>
      <c r="M85" s="115">
        <v>0</v>
      </c>
      <c r="N85" s="119">
        <v>29148.2</v>
      </c>
      <c r="O85" s="116">
        <v>0</v>
      </c>
      <c r="P85" s="70">
        <v>0</v>
      </c>
      <c r="Q85" s="115">
        <v>0</v>
      </c>
      <c r="R85" s="33">
        <f>VLOOKUP(B85,'[4]2014-15 Public MATCH'!$C$1:$E$425,3,FALSE)</f>
        <v>5199.93</v>
      </c>
      <c r="S85" s="36">
        <v>0</v>
      </c>
      <c r="T85" s="26">
        <v>1452.03</v>
      </c>
      <c r="U85" s="33">
        <f>VLOOKUP(B85,'[2]2014-15 Public SSBA'!$C$1:$E$357,3,FALSE)</f>
        <v>2582.81</v>
      </c>
      <c r="V85" s="36">
        <v>0</v>
      </c>
      <c r="W85" s="26">
        <v>298005.05</v>
      </c>
      <c r="X85" s="111">
        <v>0</v>
      </c>
      <c r="Y85" s="34">
        <v>0</v>
      </c>
      <c r="Z85" s="34">
        <f>VLOOKUP(B85,'[5]Vouchers'!$C$1:$M$462,11,FALSE)</f>
        <v>0</v>
      </c>
      <c r="AA85" s="70">
        <v>0</v>
      </c>
      <c r="AB85" s="70">
        <v>0</v>
      </c>
      <c r="AC85" s="35">
        <v>0</v>
      </c>
      <c r="AD85" s="35">
        <v>138900</v>
      </c>
      <c r="AE85" s="35">
        <v>0</v>
      </c>
      <c r="AF85" s="112">
        <v>0</v>
      </c>
      <c r="AG85" s="35">
        <v>0</v>
      </c>
      <c r="AH85" s="111">
        <v>0</v>
      </c>
      <c r="AI85" s="75">
        <f t="shared" si="3"/>
        <v>4060161.16</v>
      </c>
      <c r="AJ85" s="44"/>
      <c r="AK85" s="87"/>
      <c r="AL85" s="44"/>
      <c r="AM85" s="22"/>
    </row>
    <row r="86" spans="1:39" ht="13.5" thickBot="1">
      <c r="A86" s="47" t="s">
        <v>429</v>
      </c>
      <c r="B86" s="20">
        <v>1295</v>
      </c>
      <c r="C86" s="47" t="s">
        <v>80</v>
      </c>
      <c r="D86" s="70">
        <v>5299515</v>
      </c>
      <c r="E86" s="70">
        <v>0</v>
      </c>
      <c r="F86" s="70">
        <v>0</v>
      </c>
      <c r="G86" s="70">
        <v>0</v>
      </c>
      <c r="H86" s="111">
        <v>0</v>
      </c>
      <c r="I86" s="27">
        <v>226687</v>
      </c>
      <c r="J86" s="27">
        <v>32061.28</v>
      </c>
      <c r="K86" s="111">
        <v>0</v>
      </c>
      <c r="L86" s="34">
        <v>29175</v>
      </c>
      <c r="M86" s="115">
        <v>9977.87</v>
      </c>
      <c r="N86" s="119">
        <v>0</v>
      </c>
      <c r="O86" s="116">
        <v>0</v>
      </c>
      <c r="P86" s="70">
        <v>0</v>
      </c>
      <c r="Q86" s="115">
        <v>0</v>
      </c>
      <c r="R86" s="33">
        <f>VLOOKUP(B86,'[4]2014-15 Public MATCH'!$C$1:$E$425,3,FALSE)</f>
        <v>4590.04</v>
      </c>
      <c r="S86" s="36">
        <v>0</v>
      </c>
      <c r="T86" s="26">
        <v>1569.47</v>
      </c>
      <c r="U86" s="36">
        <v>0</v>
      </c>
      <c r="V86" s="36">
        <v>0</v>
      </c>
      <c r="W86" s="26">
        <v>0</v>
      </c>
      <c r="X86" s="111">
        <v>0</v>
      </c>
      <c r="Y86" s="34">
        <v>0</v>
      </c>
      <c r="Z86" s="34">
        <f>VLOOKUP(B86,'[5]Vouchers'!$C$1:$M$462,11,FALSE)</f>
        <v>0</v>
      </c>
      <c r="AA86" s="70">
        <v>0</v>
      </c>
      <c r="AB86" s="70">
        <v>0</v>
      </c>
      <c r="AC86" s="35">
        <v>0</v>
      </c>
      <c r="AD86" s="35">
        <v>114600</v>
      </c>
      <c r="AE86" s="35">
        <v>0</v>
      </c>
      <c r="AF86" s="35">
        <v>0</v>
      </c>
      <c r="AG86" s="35">
        <v>0</v>
      </c>
      <c r="AH86" s="111">
        <v>0</v>
      </c>
      <c r="AI86" s="75">
        <f t="shared" si="3"/>
        <v>5718175.66</v>
      </c>
      <c r="AJ86" s="44"/>
      <c r="AK86" s="87"/>
      <c r="AL86" s="44"/>
      <c r="AM86" s="22"/>
    </row>
    <row r="87" spans="1:39" ht="13.5" thickBot="1">
      <c r="A87" s="47" t="s">
        <v>441</v>
      </c>
      <c r="B87" s="20">
        <v>1309</v>
      </c>
      <c r="C87" s="47" t="s">
        <v>81</v>
      </c>
      <c r="D87" s="70">
        <v>4736136</v>
      </c>
      <c r="E87" s="70">
        <v>0</v>
      </c>
      <c r="F87" s="70">
        <v>0</v>
      </c>
      <c r="G87" s="70">
        <v>0</v>
      </c>
      <c r="H87" s="111">
        <v>0</v>
      </c>
      <c r="I87" s="27">
        <v>342829</v>
      </c>
      <c r="J87" s="27">
        <v>12698.32</v>
      </c>
      <c r="K87" s="111">
        <v>0</v>
      </c>
      <c r="L87" s="34">
        <v>26327</v>
      </c>
      <c r="M87" s="115">
        <v>0</v>
      </c>
      <c r="N87" s="119">
        <v>0</v>
      </c>
      <c r="O87" s="116">
        <v>0</v>
      </c>
      <c r="P87" s="70">
        <v>0</v>
      </c>
      <c r="Q87" s="115">
        <v>0</v>
      </c>
      <c r="R87" s="33">
        <f>VLOOKUP(B87,'[4]2014-15 Public MATCH'!$C$1:$E$425,3,FALSE)</f>
        <v>3753.32</v>
      </c>
      <c r="S87" s="36">
        <v>0</v>
      </c>
      <c r="T87" s="26">
        <v>1103.35</v>
      </c>
      <c r="U87" s="36">
        <v>0</v>
      </c>
      <c r="V87" s="36">
        <v>0</v>
      </c>
      <c r="W87" s="26">
        <v>0</v>
      </c>
      <c r="X87" s="111">
        <v>0</v>
      </c>
      <c r="Y87" s="34">
        <v>0</v>
      </c>
      <c r="Z87" s="34">
        <f>VLOOKUP(B87,'[5]Vouchers'!$C$1:$M$462,11,FALSE)</f>
        <v>0</v>
      </c>
      <c r="AA87" s="70">
        <v>0</v>
      </c>
      <c r="AB87" s="70">
        <v>0</v>
      </c>
      <c r="AC87" s="35">
        <v>5132</v>
      </c>
      <c r="AD87" s="35">
        <v>117000</v>
      </c>
      <c r="AE87" s="35">
        <v>0</v>
      </c>
      <c r="AF87" s="35">
        <v>0</v>
      </c>
      <c r="AG87" s="35">
        <v>0</v>
      </c>
      <c r="AH87" s="111">
        <v>0</v>
      </c>
      <c r="AI87" s="75">
        <f t="shared" si="3"/>
        <v>5244978.99</v>
      </c>
      <c r="AJ87" s="44"/>
      <c r="AK87" s="87"/>
      <c r="AL87" s="44"/>
      <c r="AM87" s="22"/>
    </row>
    <row r="88" spans="1:39" ht="13.5" thickBot="1">
      <c r="A88" s="47" t="s">
        <v>441</v>
      </c>
      <c r="B88" s="20">
        <v>1316</v>
      </c>
      <c r="C88" s="47" t="s">
        <v>82</v>
      </c>
      <c r="D88" s="70">
        <v>15961936</v>
      </c>
      <c r="E88" s="70">
        <v>0</v>
      </c>
      <c r="F88" s="70">
        <v>0</v>
      </c>
      <c r="G88" s="70">
        <v>0</v>
      </c>
      <c r="H88" s="111">
        <v>0</v>
      </c>
      <c r="I88" s="27">
        <v>1246463</v>
      </c>
      <c r="J88" s="27">
        <v>62405.78</v>
      </c>
      <c r="K88" s="111">
        <v>0</v>
      </c>
      <c r="L88" s="34">
        <v>120186</v>
      </c>
      <c r="M88" s="115">
        <v>0</v>
      </c>
      <c r="N88" s="119">
        <v>0</v>
      </c>
      <c r="O88" s="116">
        <v>0</v>
      </c>
      <c r="P88" s="70">
        <v>0</v>
      </c>
      <c r="Q88" s="115">
        <v>0</v>
      </c>
      <c r="R88" s="33">
        <f>VLOOKUP(B88,'[4]2014-15 Public MATCH'!$C$1:$E$425,3,FALSE)</f>
        <v>16640.62</v>
      </c>
      <c r="S88" s="36">
        <v>0</v>
      </c>
      <c r="T88" s="26">
        <v>3079.01</v>
      </c>
      <c r="U88" s="33">
        <f>VLOOKUP(B88,'[2]2014-15 Public SSBA'!$C$1:$E$357,3,FALSE)</f>
        <v>3304.26</v>
      </c>
      <c r="V88" s="36">
        <v>0</v>
      </c>
      <c r="W88" s="26">
        <v>0</v>
      </c>
      <c r="X88" s="111">
        <v>0</v>
      </c>
      <c r="Y88" s="34">
        <v>0</v>
      </c>
      <c r="Z88" s="34">
        <f>VLOOKUP(B88,'[5]Vouchers'!$C$1:$M$462,11,FALSE)</f>
        <v>0</v>
      </c>
      <c r="AA88" s="70">
        <v>0</v>
      </c>
      <c r="AB88" s="70">
        <v>0</v>
      </c>
      <c r="AC88" s="35">
        <v>0</v>
      </c>
      <c r="AD88" s="35">
        <v>514200</v>
      </c>
      <c r="AE88" s="35">
        <v>0</v>
      </c>
      <c r="AF88" s="35">
        <v>0</v>
      </c>
      <c r="AG88" s="35">
        <v>0</v>
      </c>
      <c r="AH88" s="111">
        <v>0</v>
      </c>
      <c r="AI88" s="75">
        <f t="shared" si="3"/>
        <v>17928214.67</v>
      </c>
      <c r="AJ88" s="44"/>
      <c r="AK88" s="87"/>
      <c r="AL88" s="44"/>
      <c r="AM88" s="22"/>
    </row>
    <row r="89" spans="1:39" ht="13.5" thickBot="1">
      <c r="A89" s="47" t="s">
        <v>452</v>
      </c>
      <c r="B89" s="20">
        <v>1376</v>
      </c>
      <c r="C89" s="47" t="s">
        <v>83</v>
      </c>
      <c r="D89" s="70">
        <v>10046939</v>
      </c>
      <c r="E89" s="70">
        <v>0</v>
      </c>
      <c r="F89" s="70">
        <v>0</v>
      </c>
      <c r="G89" s="70">
        <v>0</v>
      </c>
      <c r="H89" s="111">
        <v>0</v>
      </c>
      <c r="I89" s="27">
        <v>1447200</v>
      </c>
      <c r="J89" s="27">
        <v>134842.97</v>
      </c>
      <c r="K89" s="111">
        <v>0</v>
      </c>
      <c r="L89" s="34">
        <v>131489</v>
      </c>
      <c r="M89" s="115">
        <v>0</v>
      </c>
      <c r="N89" s="119">
        <v>0</v>
      </c>
      <c r="O89" s="116">
        <v>0</v>
      </c>
      <c r="P89" s="70">
        <v>0</v>
      </c>
      <c r="Q89" s="115">
        <v>0</v>
      </c>
      <c r="R89" s="33">
        <f>VLOOKUP(B89,'[4]2014-15 Public MATCH'!$C$1:$E$425,3,FALSE)</f>
        <v>12437.45</v>
      </c>
      <c r="S89" s="36">
        <v>0</v>
      </c>
      <c r="T89" s="123">
        <v>0</v>
      </c>
      <c r="U89" s="36">
        <v>0</v>
      </c>
      <c r="V89" s="36">
        <v>0</v>
      </c>
      <c r="W89" s="26">
        <v>0</v>
      </c>
      <c r="X89" s="111">
        <v>0</v>
      </c>
      <c r="Y89" s="34">
        <v>0</v>
      </c>
      <c r="Z89" s="34">
        <f>VLOOKUP(B89,'[5]Vouchers'!$C$1:$M$462,11,FALSE)</f>
        <v>0</v>
      </c>
      <c r="AA89" s="70">
        <v>0</v>
      </c>
      <c r="AB89" s="70">
        <v>0</v>
      </c>
      <c r="AC89" s="35">
        <v>36716</v>
      </c>
      <c r="AD89" s="35">
        <v>581700</v>
      </c>
      <c r="AE89" s="35">
        <v>0</v>
      </c>
      <c r="AF89" s="35">
        <v>0</v>
      </c>
      <c r="AG89" s="35">
        <v>0</v>
      </c>
      <c r="AH89" s="111">
        <v>0</v>
      </c>
      <c r="AI89" s="75">
        <f t="shared" si="3"/>
        <v>12391324.42</v>
      </c>
      <c r="AJ89" s="44"/>
      <c r="AK89" s="87"/>
      <c r="AL89" s="44"/>
      <c r="AM89" s="22"/>
    </row>
    <row r="90" spans="1:39" ht="13.5" thickBot="1">
      <c r="A90" s="47" t="s">
        <v>465</v>
      </c>
      <c r="B90" s="20">
        <v>1380</v>
      </c>
      <c r="C90" s="47" t="s">
        <v>84</v>
      </c>
      <c r="D90" s="70">
        <v>11977911</v>
      </c>
      <c r="E90" s="70">
        <v>0</v>
      </c>
      <c r="F90" s="70">
        <v>0</v>
      </c>
      <c r="G90" s="70">
        <v>0</v>
      </c>
      <c r="H90" s="35">
        <v>158601</v>
      </c>
      <c r="I90" s="27">
        <v>614928</v>
      </c>
      <c r="J90" s="27">
        <v>36564.84</v>
      </c>
      <c r="K90" s="111">
        <v>0</v>
      </c>
      <c r="L90" s="34">
        <v>101763</v>
      </c>
      <c r="M90" s="115">
        <v>137996.11</v>
      </c>
      <c r="N90" s="119">
        <v>0</v>
      </c>
      <c r="O90" s="116">
        <v>0</v>
      </c>
      <c r="P90" s="70">
        <v>0</v>
      </c>
      <c r="Q90" s="115">
        <v>0</v>
      </c>
      <c r="R90" s="33">
        <f>VLOOKUP(B90,'[4]2014-15 Public MATCH'!$C$1:$E$425,3,FALSE)</f>
        <v>13909.71</v>
      </c>
      <c r="S90" s="36">
        <v>0</v>
      </c>
      <c r="T90" s="26">
        <v>10373.77</v>
      </c>
      <c r="U90" s="33">
        <f>VLOOKUP(B90,'[2]2014-15 Public SSBA'!$C$1:$E$357,3,FALSE)</f>
        <v>8077.44</v>
      </c>
      <c r="V90" s="36">
        <v>0</v>
      </c>
      <c r="W90" s="26">
        <v>0</v>
      </c>
      <c r="X90" s="111">
        <v>0</v>
      </c>
      <c r="Y90" s="34">
        <v>0</v>
      </c>
      <c r="Z90" s="34">
        <f>VLOOKUP(B90,'[5]Vouchers'!$C$1:$M$462,11,FALSE)</f>
        <v>0</v>
      </c>
      <c r="AA90" s="70">
        <v>0</v>
      </c>
      <c r="AB90" s="70">
        <v>0</v>
      </c>
      <c r="AC90" s="35">
        <v>0</v>
      </c>
      <c r="AD90" s="35">
        <v>408750</v>
      </c>
      <c r="AE90" s="35">
        <v>0</v>
      </c>
      <c r="AF90" s="35">
        <v>0</v>
      </c>
      <c r="AG90" s="35">
        <v>0</v>
      </c>
      <c r="AH90" s="111">
        <v>0</v>
      </c>
      <c r="AI90" s="75">
        <f t="shared" si="3"/>
        <v>13468874.87</v>
      </c>
      <c r="AJ90" s="44"/>
      <c r="AK90" s="87"/>
      <c r="AL90" s="44"/>
      <c r="AM90" s="22"/>
    </row>
    <row r="91" spans="1:39" ht="13.5" thickBot="1">
      <c r="A91" s="47" t="s">
        <v>431</v>
      </c>
      <c r="B91" s="20">
        <v>1407</v>
      </c>
      <c r="C91" s="47" t="s">
        <v>85</v>
      </c>
      <c r="D91" s="70">
        <v>8137083</v>
      </c>
      <c r="E91" s="70">
        <v>0</v>
      </c>
      <c r="F91" s="70">
        <v>0</v>
      </c>
      <c r="G91" s="70">
        <v>0</v>
      </c>
      <c r="H91" s="111">
        <v>0</v>
      </c>
      <c r="I91" s="27">
        <v>479027</v>
      </c>
      <c r="J91" s="27">
        <v>67924.16</v>
      </c>
      <c r="K91" s="111">
        <v>0</v>
      </c>
      <c r="L91" s="34">
        <v>62999</v>
      </c>
      <c r="M91" s="115">
        <v>0</v>
      </c>
      <c r="N91" s="119">
        <v>0</v>
      </c>
      <c r="O91" s="116">
        <v>0</v>
      </c>
      <c r="P91" s="70">
        <v>0</v>
      </c>
      <c r="Q91" s="115">
        <v>0</v>
      </c>
      <c r="R91" s="33">
        <f>VLOOKUP(B91,'[4]2014-15 Public MATCH'!$C$1:$E$425,3,FALSE)</f>
        <v>6241.56</v>
      </c>
      <c r="S91" s="36">
        <v>0</v>
      </c>
      <c r="T91" s="26">
        <v>1768.36</v>
      </c>
      <c r="U91" s="33">
        <f>VLOOKUP(B91,'[2]2014-15 Public SSBA'!$C$1:$E$357,3,FALSE)</f>
        <v>1883.82</v>
      </c>
      <c r="V91" s="36">
        <v>0</v>
      </c>
      <c r="W91" s="26">
        <v>0</v>
      </c>
      <c r="X91" s="111">
        <v>0</v>
      </c>
      <c r="Y91" s="34">
        <v>0</v>
      </c>
      <c r="Z91" s="34">
        <f>VLOOKUP(B91,'[5]Vouchers'!$C$1:$M$462,11,FALSE)</f>
        <v>0</v>
      </c>
      <c r="AA91" s="70">
        <v>0</v>
      </c>
      <c r="AB91" s="70">
        <v>0</v>
      </c>
      <c r="AC91" s="35">
        <v>0</v>
      </c>
      <c r="AD91" s="35">
        <v>210150</v>
      </c>
      <c r="AE91" s="35">
        <v>0</v>
      </c>
      <c r="AF91" s="112">
        <v>0</v>
      </c>
      <c r="AG91" s="35">
        <v>0</v>
      </c>
      <c r="AH91" s="111">
        <v>0</v>
      </c>
      <c r="AI91" s="75">
        <f t="shared" si="3"/>
        <v>8967076.9</v>
      </c>
      <c r="AJ91" s="44"/>
      <c r="AK91" s="87"/>
      <c r="AL91" s="44"/>
      <c r="AM91" s="22"/>
    </row>
    <row r="92" spans="1:39" ht="13.5" thickBot="1">
      <c r="A92" s="47" t="s">
        <v>431</v>
      </c>
      <c r="B92" s="20">
        <v>1414</v>
      </c>
      <c r="C92" s="47" t="s">
        <v>86</v>
      </c>
      <c r="D92" s="70">
        <v>21632913</v>
      </c>
      <c r="E92" s="70">
        <v>0</v>
      </c>
      <c r="F92" s="70">
        <v>0</v>
      </c>
      <c r="G92" s="70">
        <v>0</v>
      </c>
      <c r="H92" s="111">
        <v>0</v>
      </c>
      <c r="I92" s="27">
        <v>799713</v>
      </c>
      <c r="J92" s="27">
        <v>75075.18</v>
      </c>
      <c r="K92" s="111">
        <v>0</v>
      </c>
      <c r="L92" s="34">
        <v>162495</v>
      </c>
      <c r="M92" s="115">
        <v>0</v>
      </c>
      <c r="N92" s="119">
        <v>0</v>
      </c>
      <c r="O92" s="116">
        <v>0</v>
      </c>
      <c r="P92" s="70">
        <v>0</v>
      </c>
      <c r="Q92" s="115">
        <v>0</v>
      </c>
      <c r="R92" s="33">
        <f>VLOOKUP(B92,'[4]2014-15 Public MATCH'!$C$1:$E$425,3,FALSE)</f>
        <v>20132.39</v>
      </c>
      <c r="S92" s="36">
        <v>0</v>
      </c>
      <c r="T92" s="123">
        <v>0</v>
      </c>
      <c r="U92" s="36">
        <v>0</v>
      </c>
      <c r="V92" s="36">
        <v>0</v>
      </c>
      <c r="W92" s="26">
        <v>0</v>
      </c>
      <c r="X92" s="111">
        <v>0</v>
      </c>
      <c r="Y92" s="34">
        <v>0</v>
      </c>
      <c r="Z92" s="34">
        <f>VLOOKUP(B92,'[5]Vouchers'!$C$1:$M$462,11,FALSE)</f>
        <v>0</v>
      </c>
      <c r="AA92" s="70">
        <v>0</v>
      </c>
      <c r="AB92" s="70">
        <v>0</v>
      </c>
      <c r="AC92" s="35">
        <v>0</v>
      </c>
      <c r="AD92" s="35">
        <v>570750</v>
      </c>
      <c r="AE92" s="35">
        <v>0</v>
      </c>
      <c r="AF92" s="111">
        <v>174283</v>
      </c>
      <c r="AG92" s="35">
        <v>0</v>
      </c>
      <c r="AH92" s="111">
        <v>0</v>
      </c>
      <c r="AI92" s="75">
        <f t="shared" si="3"/>
        <v>23435361.57</v>
      </c>
      <c r="AJ92" s="44"/>
      <c r="AK92" s="87"/>
      <c r="AL92" s="44"/>
      <c r="AM92" s="22"/>
    </row>
    <row r="93" spans="1:39" ht="13.5" thickBot="1">
      <c r="A93" s="47" t="s">
        <v>466</v>
      </c>
      <c r="B93" s="20">
        <v>1421</v>
      </c>
      <c r="C93" s="47" t="s">
        <v>87</v>
      </c>
      <c r="D93" s="70">
        <v>2826778</v>
      </c>
      <c r="E93" s="70">
        <v>0</v>
      </c>
      <c r="F93" s="70">
        <v>0</v>
      </c>
      <c r="G93" s="70">
        <v>0</v>
      </c>
      <c r="H93" s="111">
        <v>0</v>
      </c>
      <c r="I93" s="27">
        <v>120670</v>
      </c>
      <c r="J93" s="27">
        <v>50303.74</v>
      </c>
      <c r="K93" s="111">
        <v>0</v>
      </c>
      <c r="L93" s="34">
        <v>22637</v>
      </c>
      <c r="M93" s="115">
        <v>0</v>
      </c>
      <c r="N93" s="119">
        <v>29202.54</v>
      </c>
      <c r="O93" s="116">
        <v>0</v>
      </c>
      <c r="P93" s="70">
        <v>0</v>
      </c>
      <c r="Q93" s="115">
        <v>0</v>
      </c>
      <c r="R93" s="33">
        <f>VLOOKUP(B93,'[4]2014-15 Public MATCH'!$C$1:$E$425,3,FALSE)</f>
        <v>3238.62</v>
      </c>
      <c r="S93" s="115">
        <f>VLOOKUP(B93,'[3]2014-15 Public EN'!$C$1:$E$10,3,FALSE)</f>
        <v>1813</v>
      </c>
      <c r="T93" s="123">
        <v>0</v>
      </c>
      <c r="U93" s="33">
        <f>VLOOKUP(B93,'[2]2014-15 Public SSBA'!$C$1:$E$357,3,FALSE)</f>
        <v>3417.87</v>
      </c>
      <c r="V93" s="36">
        <v>0</v>
      </c>
      <c r="W93" s="26">
        <v>0</v>
      </c>
      <c r="X93" s="111">
        <v>0</v>
      </c>
      <c r="Y93" s="34">
        <v>0</v>
      </c>
      <c r="Z93" s="34">
        <f>VLOOKUP(B93,'[5]Vouchers'!$C$1:$M$462,11,FALSE)</f>
        <v>0</v>
      </c>
      <c r="AA93" s="70">
        <v>0</v>
      </c>
      <c r="AB93" s="70">
        <v>0</v>
      </c>
      <c r="AC93" s="35">
        <v>8230</v>
      </c>
      <c r="AD93" s="35">
        <v>87975</v>
      </c>
      <c r="AE93" s="35">
        <v>0</v>
      </c>
      <c r="AF93" s="35">
        <v>0</v>
      </c>
      <c r="AG93" s="35">
        <v>0</v>
      </c>
      <c r="AH93" s="111">
        <v>141452</v>
      </c>
      <c r="AI93" s="75">
        <f t="shared" si="3"/>
        <v>3295717.77</v>
      </c>
      <c r="AJ93" s="44"/>
      <c r="AK93" s="87"/>
      <c r="AL93" s="44"/>
      <c r="AM93" s="22"/>
    </row>
    <row r="94" spans="1:39" ht="13.5" thickBot="1">
      <c r="A94" s="47" t="s">
        <v>437</v>
      </c>
      <c r="B94" s="20">
        <v>1428</v>
      </c>
      <c r="C94" s="47" t="s">
        <v>88</v>
      </c>
      <c r="D94" s="70">
        <v>6438050</v>
      </c>
      <c r="E94" s="70">
        <v>0</v>
      </c>
      <c r="F94" s="70">
        <v>0</v>
      </c>
      <c r="G94" s="70">
        <v>0</v>
      </c>
      <c r="H94" s="111">
        <v>0</v>
      </c>
      <c r="I94" s="27">
        <v>606419</v>
      </c>
      <c r="J94" s="27">
        <v>42022.75</v>
      </c>
      <c r="K94" s="111">
        <v>0</v>
      </c>
      <c r="L94" s="34">
        <v>49922</v>
      </c>
      <c r="M94" s="115">
        <v>0</v>
      </c>
      <c r="N94" s="119">
        <v>0</v>
      </c>
      <c r="O94" s="116">
        <v>0</v>
      </c>
      <c r="P94" s="70">
        <v>0</v>
      </c>
      <c r="Q94" s="115">
        <v>0</v>
      </c>
      <c r="R94" s="33">
        <f>VLOOKUP(B94,'[4]2014-15 Public MATCH'!$C$1:$E$425,3,FALSE)</f>
        <v>6309.41</v>
      </c>
      <c r="S94" s="36">
        <v>0</v>
      </c>
      <c r="T94" s="26">
        <v>2850.54</v>
      </c>
      <c r="U94" s="33">
        <f>VLOOKUP(B94,'[2]2014-15 Public SSBA'!$C$1:$E$357,3,FALSE)</f>
        <v>2683.37</v>
      </c>
      <c r="V94" s="36">
        <v>0</v>
      </c>
      <c r="W94" s="26">
        <v>266964.36</v>
      </c>
      <c r="X94" s="111">
        <v>0</v>
      </c>
      <c r="Y94" s="34">
        <v>0</v>
      </c>
      <c r="Z94" s="34">
        <f>VLOOKUP(B94,'[5]Vouchers'!$C$1:$M$462,11,FALSE)</f>
        <v>0</v>
      </c>
      <c r="AA94" s="70">
        <v>0</v>
      </c>
      <c r="AB94" s="70">
        <v>0</v>
      </c>
      <c r="AC94" s="35">
        <v>20963</v>
      </c>
      <c r="AD94" s="35">
        <v>192600</v>
      </c>
      <c r="AE94" s="35">
        <v>0</v>
      </c>
      <c r="AF94" s="35">
        <v>0</v>
      </c>
      <c r="AG94" s="35">
        <v>0</v>
      </c>
      <c r="AH94" s="111">
        <v>0</v>
      </c>
      <c r="AI94" s="75">
        <f t="shared" si="3"/>
        <v>7628784.43</v>
      </c>
      <c r="AJ94" s="44"/>
      <c r="AK94" s="87"/>
      <c r="AL94" s="44"/>
      <c r="AM94" s="22"/>
    </row>
    <row r="95" spans="1:39" ht="13.5" thickBot="1">
      <c r="A95" s="47" t="s">
        <v>455</v>
      </c>
      <c r="B95" s="20">
        <v>1449</v>
      </c>
      <c r="C95" s="47" t="s">
        <v>89</v>
      </c>
      <c r="D95" s="70">
        <v>763692</v>
      </c>
      <c r="E95" s="70">
        <v>0</v>
      </c>
      <c r="F95" s="70">
        <v>0</v>
      </c>
      <c r="G95" s="70">
        <v>0</v>
      </c>
      <c r="H95" s="111">
        <v>0</v>
      </c>
      <c r="I95" s="27">
        <v>20196</v>
      </c>
      <c r="J95" s="27">
        <v>1835.08</v>
      </c>
      <c r="K95" s="111">
        <v>0</v>
      </c>
      <c r="L95" s="34">
        <v>3894</v>
      </c>
      <c r="M95" s="115">
        <v>0</v>
      </c>
      <c r="N95" s="119">
        <v>0</v>
      </c>
      <c r="O95" s="116">
        <v>0</v>
      </c>
      <c r="P95" s="70">
        <v>0</v>
      </c>
      <c r="Q95" s="115">
        <v>0</v>
      </c>
      <c r="R95" s="115">
        <v>0</v>
      </c>
      <c r="S95" s="36">
        <v>0</v>
      </c>
      <c r="T95" s="123">
        <v>0</v>
      </c>
      <c r="U95" s="36">
        <v>0</v>
      </c>
      <c r="V95" s="36">
        <v>0</v>
      </c>
      <c r="W95" s="26">
        <v>33111.01</v>
      </c>
      <c r="X95" s="111">
        <v>0</v>
      </c>
      <c r="Y95" s="34">
        <v>0</v>
      </c>
      <c r="Z95" s="34">
        <f>VLOOKUP(B95,'[5]Vouchers'!$C$1:$M$462,11,FALSE)</f>
        <v>0</v>
      </c>
      <c r="AA95" s="70">
        <v>0</v>
      </c>
      <c r="AB95" s="70">
        <v>0</v>
      </c>
      <c r="AC95" s="35">
        <v>0</v>
      </c>
      <c r="AD95" s="35">
        <v>18150</v>
      </c>
      <c r="AE95" s="35">
        <v>0</v>
      </c>
      <c r="AF95" s="35">
        <v>0</v>
      </c>
      <c r="AG95" s="35">
        <v>0</v>
      </c>
      <c r="AH95" s="111">
        <v>0</v>
      </c>
      <c r="AI95" s="75">
        <f t="shared" si="3"/>
        <v>840878.09</v>
      </c>
      <c r="AJ95" s="44"/>
      <c r="AK95" s="87"/>
      <c r="AL95" s="44"/>
      <c r="AM95" s="22"/>
    </row>
    <row r="96" spans="1:39" ht="13.5" thickBot="1">
      <c r="A96" s="47" t="s">
        <v>439</v>
      </c>
      <c r="B96" s="20">
        <v>1491</v>
      </c>
      <c r="C96" s="47" t="s">
        <v>90</v>
      </c>
      <c r="D96" s="70">
        <v>0</v>
      </c>
      <c r="E96" s="70">
        <v>0</v>
      </c>
      <c r="F96" s="70">
        <v>0</v>
      </c>
      <c r="G96" s="70">
        <v>33698</v>
      </c>
      <c r="H96" s="35">
        <v>25334</v>
      </c>
      <c r="I96" s="27">
        <v>121695</v>
      </c>
      <c r="J96" s="27">
        <v>63757.12</v>
      </c>
      <c r="K96" s="111">
        <v>0</v>
      </c>
      <c r="L96" s="34">
        <v>14471</v>
      </c>
      <c r="M96" s="115">
        <v>0</v>
      </c>
      <c r="N96" s="119">
        <v>106096.03</v>
      </c>
      <c r="O96" s="116">
        <v>0</v>
      </c>
      <c r="P96" s="70">
        <v>0</v>
      </c>
      <c r="Q96" s="115">
        <v>0</v>
      </c>
      <c r="R96" s="33">
        <f>VLOOKUP(B96,'[4]2014-15 Public MATCH'!$C$1:$E$425,3,FALSE)</f>
        <v>2340.45</v>
      </c>
      <c r="S96" s="36">
        <v>0</v>
      </c>
      <c r="T96" s="123">
        <v>0</v>
      </c>
      <c r="U96" s="33">
        <f>VLOOKUP(B96,'[2]2014-15 Public SSBA'!$C$1:$E$357,3,FALSE)</f>
        <v>2966.92</v>
      </c>
      <c r="V96" s="36">
        <v>0</v>
      </c>
      <c r="W96" s="26">
        <v>132446.02</v>
      </c>
      <c r="X96" s="111">
        <v>0</v>
      </c>
      <c r="Y96" s="34">
        <v>0</v>
      </c>
      <c r="Z96" s="34">
        <f>VLOOKUP(B96,'[5]Vouchers'!$C$1:$M$462,11,FALSE)</f>
        <v>0</v>
      </c>
      <c r="AA96" s="70">
        <v>0</v>
      </c>
      <c r="AB96" s="70">
        <v>0</v>
      </c>
      <c r="AC96" s="35">
        <v>0</v>
      </c>
      <c r="AD96" s="35">
        <v>62850</v>
      </c>
      <c r="AE96" s="35">
        <v>0</v>
      </c>
      <c r="AF96" s="35">
        <v>0</v>
      </c>
      <c r="AG96" s="35">
        <v>0</v>
      </c>
      <c r="AH96" s="111">
        <v>96584</v>
      </c>
      <c r="AI96" s="75">
        <f t="shared" si="3"/>
        <v>662238.54</v>
      </c>
      <c r="AJ96" s="44"/>
      <c r="AK96" s="87"/>
      <c r="AL96" s="44"/>
      <c r="AM96" s="22"/>
    </row>
    <row r="97" spans="1:39" ht="13.5" thickBot="1">
      <c r="A97" s="47" t="s">
        <v>467</v>
      </c>
      <c r="B97" s="20">
        <v>1499</v>
      </c>
      <c r="C97" s="47" t="s">
        <v>91</v>
      </c>
      <c r="D97" s="70">
        <v>5218018</v>
      </c>
      <c r="E97" s="70">
        <v>0</v>
      </c>
      <c r="F97" s="70">
        <v>0</v>
      </c>
      <c r="G97" s="70">
        <v>0</v>
      </c>
      <c r="H97" s="111">
        <v>0</v>
      </c>
      <c r="I97" s="27">
        <v>403268</v>
      </c>
      <c r="J97" s="27">
        <v>102627.63</v>
      </c>
      <c r="K97" s="111">
        <v>0</v>
      </c>
      <c r="L97" s="34">
        <v>42687</v>
      </c>
      <c r="M97" s="115">
        <v>0</v>
      </c>
      <c r="N97" s="119">
        <v>129737.17</v>
      </c>
      <c r="O97" s="116">
        <v>0</v>
      </c>
      <c r="P97" s="70">
        <v>0</v>
      </c>
      <c r="Q97" s="115">
        <v>0</v>
      </c>
      <c r="R97" s="33">
        <f>VLOOKUP(B97,'[4]2014-15 Public MATCH'!$C$1:$E$425,3,FALSE)</f>
        <v>4977.02</v>
      </c>
      <c r="S97" s="36">
        <v>0</v>
      </c>
      <c r="T97" s="26">
        <v>2151.02</v>
      </c>
      <c r="U97" s="33">
        <f>VLOOKUP(B97,'[2]2014-15 Public SSBA'!$C$1:$E$357,3,FALSE)</f>
        <v>1358.59</v>
      </c>
      <c r="V97" s="36">
        <v>0</v>
      </c>
      <c r="W97" s="26">
        <v>266964.36</v>
      </c>
      <c r="X97" s="111">
        <v>0</v>
      </c>
      <c r="Y97" s="34">
        <v>0</v>
      </c>
      <c r="Z97" s="34">
        <f>VLOOKUP(B97,'[5]Vouchers'!$C$1:$M$462,11,FALSE)</f>
        <v>0</v>
      </c>
      <c r="AA97" s="70">
        <v>0</v>
      </c>
      <c r="AB97" s="70">
        <v>0</v>
      </c>
      <c r="AC97" s="35">
        <v>0</v>
      </c>
      <c r="AD97" s="35">
        <v>144450</v>
      </c>
      <c r="AE97" s="35">
        <v>0</v>
      </c>
      <c r="AF97" s="35">
        <v>0</v>
      </c>
      <c r="AG97" s="35">
        <v>0</v>
      </c>
      <c r="AH97" s="111">
        <v>0</v>
      </c>
      <c r="AI97" s="75">
        <f t="shared" si="3"/>
        <v>6316238.79</v>
      </c>
      <c r="AJ97" s="44"/>
      <c r="AK97" s="87"/>
      <c r="AL97" s="44"/>
      <c r="AM97" s="22"/>
    </row>
    <row r="98" spans="1:39" ht="13.5" thickBot="1">
      <c r="A98" s="47" t="s">
        <v>448</v>
      </c>
      <c r="B98" s="20">
        <v>1526</v>
      </c>
      <c r="C98" s="47" t="s">
        <v>92</v>
      </c>
      <c r="D98" s="70">
        <v>0</v>
      </c>
      <c r="E98" s="70">
        <v>0</v>
      </c>
      <c r="F98" s="70">
        <v>0</v>
      </c>
      <c r="G98" s="70">
        <v>92593</v>
      </c>
      <c r="H98" s="111">
        <v>0</v>
      </c>
      <c r="I98" s="27">
        <v>687239</v>
      </c>
      <c r="J98" s="27">
        <v>133997.47</v>
      </c>
      <c r="K98" s="111">
        <v>0</v>
      </c>
      <c r="L98" s="34">
        <v>44721</v>
      </c>
      <c r="M98" s="115">
        <v>0</v>
      </c>
      <c r="N98" s="119">
        <v>78783.82</v>
      </c>
      <c r="O98" s="116">
        <v>0</v>
      </c>
      <c r="P98" s="70">
        <v>0</v>
      </c>
      <c r="Q98" s="115">
        <v>0</v>
      </c>
      <c r="R98" s="33">
        <f>VLOOKUP(B98,'[4]2014-15 Public MATCH'!$C$1:$E$425,3,FALSE)</f>
        <v>5739.32</v>
      </c>
      <c r="S98" s="36">
        <v>0</v>
      </c>
      <c r="T98" s="26">
        <v>1542.55</v>
      </c>
      <c r="U98" s="36">
        <v>0</v>
      </c>
      <c r="V98" s="36">
        <v>0</v>
      </c>
      <c r="W98" s="26">
        <v>372506.31</v>
      </c>
      <c r="X98" s="111">
        <v>0</v>
      </c>
      <c r="Y98" s="34">
        <v>0</v>
      </c>
      <c r="Z98" s="34">
        <f>VLOOKUP(B98,'[5]Vouchers'!$C$1:$M$462,11,FALSE)</f>
        <v>7935</v>
      </c>
      <c r="AA98" s="70">
        <v>0</v>
      </c>
      <c r="AB98" s="70">
        <v>0</v>
      </c>
      <c r="AC98" s="35">
        <v>5764</v>
      </c>
      <c r="AD98" s="35">
        <v>199200</v>
      </c>
      <c r="AE98" s="35">
        <v>0</v>
      </c>
      <c r="AF98" s="35">
        <v>0</v>
      </c>
      <c r="AG98" s="35">
        <v>0</v>
      </c>
      <c r="AH98" s="111">
        <v>0</v>
      </c>
      <c r="AI98" s="75">
        <f t="shared" si="3"/>
        <v>1630021.47</v>
      </c>
      <c r="AJ98" s="44"/>
      <c r="AK98" s="87"/>
      <c r="AL98" s="44"/>
      <c r="AM98" s="22"/>
    </row>
    <row r="99" spans="1:39" ht="13.5" thickBot="1">
      <c r="A99" s="47" t="s">
        <v>465</v>
      </c>
      <c r="B99" s="20">
        <v>1540</v>
      </c>
      <c r="C99" s="47" t="s">
        <v>93</v>
      </c>
      <c r="D99" s="70">
        <v>3365464</v>
      </c>
      <c r="E99" s="70">
        <v>0</v>
      </c>
      <c r="F99" s="70">
        <v>0</v>
      </c>
      <c r="G99" s="70">
        <v>0</v>
      </c>
      <c r="H99" s="111">
        <v>0</v>
      </c>
      <c r="I99" s="27">
        <v>393300</v>
      </c>
      <c r="J99" s="27">
        <v>47890.27</v>
      </c>
      <c r="K99" s="111">
        <v>0</v>
      </c>
      <c r="L99" s="34">
        <v>64713</v>
      </c>
      <c r="M99" s="115">
        <v>0</v>
      </c>
      <c r="N99" s="119">
        <v>0</v>
      </c>
      <c r="O99" s="116">
        <v>0</v>
      </c>
      <c r="P99" s="70">
        <v>0</v>
      </c>
      <c r="Q99" s="115">
        <v>0</v>
      </c>
      <c r="R99" s="33">
        <f>VLOOKUP(B99,'[4]2014-15 Public MATCH'!$C$1:$E$425,3,FALSE)</f>
        <v>7256.02</v>
      </c>
      <c r="S99" s="36">
        <v>0</v>
      </c>
      <c r="T99" s="123">
        <v>0</v>
      </c>
      <c r="U99" s="33">
        <f>VLOOKUP(B99,'[2]2014-15 Public SSBA'!$C$1:$E$357,3,FALSE)</f>
        <v>3684.29</v>
      </c>
      <c r="V99" s="36">
        <v>0</v>
      </c>
      <c r="W99" s="26">
        <v>0</v>
      </c>
      <c r="X99" s="111">
        <v>0</v>
      </c>
      <c r="Y99" s="34">
        <v>0</v>
      </c>
      <c r="Z99" s="34">
        <f>VLOOKUP(B99,'[5]Vouchers'!$C$1:$M$462,11,FALSE)</f>
        <v>0</v>
      </c>
      <c r="AA99" s="70">
        <v>0</v>
      </c>
      <c r="AB99" s="70">
        <v>0</v>
      </c>
      <c r="AC99" s="35">
        <v>0</v>
      </c>
      <c r="AD99" s="35">
        <v>258000</v>
      </c>
      <c r="AE99" s="35">
        <v>0</v>
      </c>
      <c r="AF99" s="35">
        <v>0</v>
      </c>
      <c r="AG99" s="35">
        <v>0</v>
      </c>
      <c r="AH99" s="111">
        <v>0</v>
      </c>
      <c r="AI99" s="75">
        <f t="shared" si="3"/>
        <v>4140307.58</v>
      </c>
      <c r="AJ99" s="44"/>
      <c r="AK99" s="87"/>
      <c r="AL99" s="44"/>
      <c r="AM99" s="22"/>
    </row>
    <row r="100" spans="1:39" ht="13.5" thickBot="1">
      <c r="A100" s="47" t="s">
        <v>424</v>
      </c>
      <c r="B100" s="20">
        <v>1554</v>
      </c>
      <c r="C100" s="47" t="s">
        <v>94</v>
      </c>
      <c r="D100" s="70">
        <v>56636372</v>
      </c>
      <c r="E100" s="70">
        <v>0</v>
      </c>
      <c r="F100" s="70">
        <v>0</v>
      </c>
      <c r="G100" s="70">
        <v>0</v>
      </c>
      <c r="H100" s="111">
        <v>0</v>
      </c>
      <c r="I100" s="27">
        <v>4343791</v>
      </c>
      <c r="J100" s="27">
        <v>251679.05</v>
      </c>
      <c r="K100" s="111">
        <v>0</v>
      </c>
      <c r="L100" s="34">
        <v>407312</v>
      </c>
      <c r="M100" s="115">
        <v>141530.14</v>
      </c>
      <c r="N100" s="119">
        <v>0</v>
      </c>
      <c r="O100" s="116">
        <v>162592</v>
      </c>
      <c r="P100" s="70">
        <v>0</v>
      </c>
      <c r="Q100" s="115">
        <v>0</v>
      </c>
      <c r="R100" s="33">
        <f>VLOOKUP(B100,'[4]2014-15 Public MATCH'!$C$1:$E$425,3,FALSE)</f>
        <v>45058</v>
      </c>
      <c r="S100" s="36">
        <v>0</v>
      </c>
      <c r="T100" s="123">
        <v>0</v>
      </c>
      <c r="U100" s="33">
        <f>VLOOKUP(B100,'[2]2014-15 Public SSBA'!$C$1:$E$357,3,FALSE)</f>
        <v>22586.34</v>
      </c>
      <c r="V100" s="36">
        <v>21556.56</v>
      </c>
      <c r="W100" s="26">
        <v>1413457.67</v>
      </c>
      <c r="X100" s="111">
        <v>0</v>
      </c>
      <c r="Y100" s="34">
        <v>0</v>
      </c>
      <c r="Z100" s="34">
        <f>VLOOKUP(B100,'[5]Vouchers'!$C$1:$M$462,11,FALSE)</f>
        <v>0</v>
      </c>
      <c r="AA100" s="70">
        <v>0</v>
      </c>
      <c r="AB100" s="70">
        <v>0</v>
      </c>
      <c r="AC100" s="35">
        <v>0</v>
      </c>
      <c r="AD100" s="35">
        <v>1656675</v>
      </c>
      <c r="AE100" s="35">
        <v>0</v>
      </c>
      <c r="AF100" s="35">
        <v>0</v>
      </c>
      <c r="AG100" s="35">
        <v>0</v>
      </c>
      <c r="AH100" s="111">
        <v>0</v>
      </c>
      <c r="AI100" s="75">
        <f t="shared" si="3"/>
        <v>65102609.76</v>
      </c>
      <c r="AJ100" s="44"/>
      <c r="AK100" s="87"/>
      <c r="AL100" s="44"/>
      <c r="AM100" s="22"/>
    </row>
    <row r="101" spans="1:39" ht="13.5" thickBot="1">
      <c r="A101" s="47" t="s">
        <v>432</v>
      </c>
      <c r="B101" s="20">
        <v>1561</v>
      </c>
      <c r="C101" s="47" t="s">
        <v>95</v>
      </c>
      <c r="D101" s="70">
        <v>4809444</v>
      </c>
      <c r="E101" s="70">
        <v>0</v>
      </c>
      <c r="F101" s="70">
        <v>0</v>
      </c>
      <c r="G101" s="70">
        <v>0</v>
      </c>
      <c r="H101" s="111">
        <v>0</v>
      </c>
      <c r="I101" s="27">
        <v>21109</v>
      </c>
      <c r="J101" s="27">
        <v>19528.59</v>
      </c>
      <c r="K101" s="111">
        <v>0</v>
      </c>
      <c r="L101" s="34">
        <v>30221</v>
      </c>
      <c r="M101" s="115">
        <v>0</v>
      </c>
      <c r="N101" s="119">
        <v>18332.26</v>
      </c>
      <c r="O101" s="116">
        <v>0</v>
      </c>
      <c r="P101" s="70">
        <v>0</v>
      </c>
      <c r="Q101" s="115">
        <v>0</v>
      </c>
      <c r="R101" s="33">
        <f>VLOOKUP(B101,'[4]2014-15 Public MATCH'!$C$1:$E$425,3,FALSE)</f>
        <v>3371.74</v>
      </c>
      <c r="S101" s="36">
        <v>0</v>
      </c>
      <c r="T101" s="26">
        <v>1097.92</v>
      </c>
      <c r="U101" s="33">
        <f>VLOOKUP(B101,'[2]2014-15 Public SSBA'!$C$1:$E$357,3,FALSE)</f>
        <v>1771.46</v>
      </c>
      <c r="V101" s="36">
        <v>630.71</v>
      </c>
      <c r="W101" s="26">
        <v>117959.83</v>
      </c>
      <c r="X101" s="111">
        <v>0</v>
      </c>
      <c r="Y101" s="34">
        <v>0</v>
      </c>
      <c r="Z101" s="34">
        <f>VLOOKUP(B101,'[5]Vouchers'!$C$1:$M$462,11,FALSE)</f>
        <v>0</v>
      </c>
      <c r="AA101" s="70">
        <v>0</v>
      </c>
      <c r="AB101" s="70">
        <v>0</v>
      </c>
      <c r="AC101" s="35">
        <v>0</v>
      </c>
      <c r="AD101" s="35">
        <v>94950</v>
      </c>
      <c r="AE101" s="35">
        <v>0</v>
      </c>
      <c r="AF101" s="35">
        <v>0</v>
      </c>
      <c r="AG101" s="35">
        <v>0</v>
      </c>
      <c r="AH101" s="111">
        <v>156566</v>
      </c>
      <c r="AI101" s="75">
        <f t="shared" si="3"/>
        <v>5274982.51</v>
      </c>
      <c r="AJ101" s="44"/>
      <c r="AK101" s="87"/>
      <c r="AL101" s="44"/>
      <c r="AM101" s="22"/>
    </row>
    <row r="102" spans="1:39" ht="13.5" thickBot="1">
      <c r="A102" s="47" t="s">
        <v>442</v>
      </c>
      <c r="B102" s="20">
        <v>1568</v>
      </c>
      <c r="C102" s="47" t="s">
        <v>96</v>
      </c>
      <c r="D102" s="70">
        <v>9822949</v>
      </c>
      <c r="E102" s="70">
        <v>0</v>
      </c>
      <c r="F102" s="70">
        <v>0</v>
      </c>
      <c r="G102" s="70">
        <v>0</v>
      </c>
      <c r="H102" s="111">
        <v>0</v>
      </c>
      <c r="I102" s="27">
        <v>911613</v>
      </c>
      <c r="J102" s="27">
        <v>34800.75</v>
      </c>
      <c r="K102" s="111">
        <v>0</v>
      </c>
      <c r="L102" s="34">
        <v>62330</v>
      </c>
      <c r="M102" s="115">
        <v>5366.56</v>
      </c>
      <c r="N102" s="119">
        <v>0</v>
      </c>
      <c r="O102" s="116">
        <v>0</v>
      </c>
      <c r="P102" s="70">
        <v>0</v>
      </c>
      <c r="Q102" s="115">
        <v>0</v>
      </c>
      <c r="R102" s="33">
        <f>VLOOKUP(B102,'[4]2014-15 Public MATCH'!$C$1:$E$425,3,FALSE)</f>
        <v>6005.16</v>
      </c>
      <c r="S102" s="36">
        <v>0</v>
      </c>
      <c r="T102" s="26">
        <v>3326.22</v>
      </c>
      <c r="U102" s="36">
        <v>0</v>
      </c>
      <c r="V102" s="36">
        <v>0</v>
      </c>
      <c r="W102" s="26">
        <v>0</v>
      </c>
      <c r="X102" s="111">
        <v>0</v>
      </c>
      <c r="Y102" s="34">
        <v>0</v>
      </c>
      <c r="Z102" s="34">
        <f>VLOOKUP(B102,'[5]Vouchers'!$C$1:$M$462,11,FALSE)</f>
        <v>0</v>
      </c>
      <c r="AA102" s="70">
        <v>0</v>
      </c>
      <c r="AB102" s="70">
        <v>0</v>
      </c>
      <c r="AC102" s="35">
        <v>0</v>
      </c>
      <c r="AD102" s="35">
        <v>277950</v>
      </c>
      <c r="AE102" s="35">
        <v>150000</v>
      </c>
      <c r="AF102" s="35">
        <v>0</v>
      </c>
      <c r="AG102" s="35">
        <v>0</v>
      </c>
      <c r="AH102" s="111">
        <v>0</v>
      </c>
      <c r="AI102" s="75">
        <f t="shared" si="3"/>
        <v>11274340.69</v>
      </c>
      <c r="AJ102" s="44"/>
      <c r="AK102" s="87"/>
      <c r="AL102" s="44"/>
      <c r="AM102" s="22"/>
    </row>
    <row r="103" spans="1:39" ht="13.5" thickBot="1">
      <c r="A103" s="47" t="s">
        <v>426</v>
      </c>
      <c r="B103" s="20">
        <v>1582</v>
      </c>
      <c r="C103" s="47" t="s">
        <v>97</v>
      </c>
      <c r="D103" s="70">
        <v>0</v>
      </c>
      <c r="E103" s="70">
        <v>0</v>
      </c>
      <c r="F103" s="70">
        <v>0</v>
      </c>
      <c r="G103" s="70">
        <v>31046</v>
      </c>
      <c r="H103" s="35">
        <v>22474</v>
      </c>
      <c r="I103" s="27">
        <v>137825</v>
      </c>
      <c r="J103" s="27">
        <v>38180.13</v>
      </c>
      <c r="K103" s="111">
        <v>0</v>
      </c>
      <c r="L103" s="34">
        <v>14616</v>
      </c>
      <c r="M103" s="115">
        <v>0</v>
      </c>
      <c r="N103" s="119">
        <v>48157.93</v>
      </c>
      <c r="O103" s="116">
        <v>0</v>
      </c>
      <c r="P103" s="70">
        <v>0</v>
      </c>
      <c r="Q103" s="115">
        <v>0</v>
      </c>
      <c r="R103" s="33">
        <f>VLOOKUP(B103,'[4]2014-15 Public MATCH'!$C$1:$E$425,3,FALSE)</f>
        <v>2219.43</v>
      </c>
      <c r="S103" s="36">
        <v>0</v>
      </c>
      <c r="T103" s="26">
        <v>795.72</v>
      </c>
      <c r="U103" s="33">
        <f>VLOOKUP(B103,'[2]2014-15 Public SSBA'!$C$1:$E$357,3,FALSE)</f>
        <v>3828.69</v>
      </c>
      <c r="V103" s="36">
        <v>6003.49</v>
      </c>
      <c r="W103" s="26">
        <v>101405.33</v>
      </c>
      <c r="X103" s="111">
        <v>0</v>
      </c>
      <c r="Y103" s="34">
        <v>0</v>
      </c>
      <c r="Z103" s="34">
        <f>VLOOKUP(B103,'[5]Vouchers'!$C$1:$M$462,11,FALSE)</f>
        <v>0</v>
      </c>
      <c r="AA103" s="70">
        <v>0</v>
      </c>
      <c r="AB103" s="70">
        <v>0</v>
      </c>
      <c r="AC103" s="35">
        <v>0</v>
      </c>
      <c r="AD103" s="35">
        <v>53325</v>
      </c>
      <c r="AE103" s="35">
        <v>0</v>
      </c>
      <c r="AF103" s="35">
        <v>0</v>
      </c>
      <c r="AG103" s="35">
        <v>0</v>
      </c>
      <c r="AH103" s="111">
        <v>88555</v>
      </c>
      <c r="AI103" s="75">
        <f t="shared" si="3"/>
        <v>548431.72</v>
      </c>
      <c r="AJ103" s="44"/>
      <c r="AK103" s="87"/>
      <c r="AL103" s="44"/>
      <c r="AM103" s="22"/>
    </row>
    <row r="104" spans="1:39" ht="13.5" thickBot="1">
      <c r="A104" s="47" t="s">
        <v>428</v>
      </c>
      <c r="B104" s="20">
        <v>1600</v>
      </c>
      <c r="C104" s="47" t="s">
        <v>98</v>
      </c>
      <c r="D104" s="70">
        <v>4213502</v>
      </c>
      <c r="E104" s="70">
        <v>0</v>
      </c>
      <c r="F104" s="70">
        <v>0</v>
      </c>
      <c r="G104" s="70">
        <v>0</v>
      </c>
      <c r="H104" s="111">
        <v>0</v>
      </c>
      <c r="I104" s="27">
        <v>156695</v>
      </c>
      <c r="J104" s="27">
        <v>24135.74</v>
      </c>
      <c r="K104" s="111">
        <v>0</v>
      </c>
      <c r="L104" s="34">
        <v>22230</v>
      </c>
      <c r="M104" s="115">
        <v>0</v>
      </c>
      <c r="N104" s="119">
        <v>0</v>
      </c>
      <c r="O104" s="116">
        <v>0</v>
      </c>
      <c r="P104" s="70">
        <v>0</v>
      </c>
      <c r="Q104" s="115">
        <v>0</v>
      </c>
      <c r="R104" s="33">
        <f>VLOOKUP(B104,'[4]2014-15 Public MATCH'!$C$1:$E$425,3,FALSE)</f>
        <v>3411.01</v>
      </c>
      <c r="S104" s="36">
        <v>0</v>
      </c>
      <c r="T104" s="26">
        <v>1141.91</v>
      </c>
      <c r="U104" s="33">
        <f>VLOOKUP(B104,'[2]2014-15 Public SSBA'!$C$1:$E$357,3,FALSE)</f>
        <v>2410.1</v>
      </c>
      <c r="V104" s="36">
        <v>0</v>
      </c>
      <c r="W104" s="26">
        <v>171767.97</v>
      </c>
      <c r="X104" s="111">
        <v>0</v>
      </c>
      <c r="Y104" s="34">
        <v>0</v>
      </c>
      <c r="Z104" s="34">
        <f>VLOOKUP(B104,'[5]Vouchers'!$C$1:$M$462,11,FALSE)</f>
        <v>0</v>
      </c>
      <c r="AA104" s="70">
        <v>0</v>
      </c>
      <c r="AB104" s="70">
        <v>0</v>
      </c>
      <c r="AC104" s="35">
        <v>0</v>
      </c>
      <c r="AD104" s="35">
        <v>90300</v>
      </c>
      <c r="AE104" s="35">
        <v>0</v>
      </c>
      <c r="AF104" s="35">
        <v>0</v>
      </c>
      <c r="AG104" s="35">
        <v>0</v>
      </c>
      <c r="AH104" s="111">
        <v>145467</v>
      </c>
      <c r="AI104" s="75">
        <f t="shared" si="3"/>
        <v>4831060.73</v>
      </c>
      <c r="AJ104" s="44"/>
      <c r="AK104" s="87"/>
      <c r="AL104" s="44"/>
      <c r="AM104" s="22"/>
    </row>
    <row r="105" spans="1:39" ht="13.5" thickBot="1">
      <c r="A105" s="47" t="s">
        <v>460</v>
      </c>
      <c r="B105" s="20">
        <v>1631</v>
      </c>
      <c r="C105" s="47" t="s">
        <v>99</v>
      </c>
      <c r="D105" s="70">
        <v>189314</v>
      </c>
      <c r="E105" s="70">
        <v>0</v>
      </c>
      <c r="F105" s="70">
        <v>0</v>
      </c>
      <c r="G105" s="70">
        <v>291420</v>
      </c>
      <c r="H105" s="111">
        <v>0</v>
      </c>
      <c r="I105" s="27">
        <v>118310</v>
      </c>
      <c r="J105" s="27">
        <v>13161.03</v>
      </c>
      <c r="K105" s="111">
        <v>0</v>
      </c>
      <c r="L105" s="34">
        <v>19643</v>
      </c>
      <c r="M105" s="115">
        <v>0</v>
      </c>
      <c r="N105" s="119">
        <v>0</v>
      </c>
      <c r="O105" s="116">
        <v>0</v>
      </c>
      <c r="P105" s="70">
        <v>0</v>
      </c>
      <c r="Q105" s="115">
        <v>0</v>
      </c>
      <c r="R105" s="115">
        <v>0</v>
      </c>
      <c r="S105" s="36">
        <v>0</v>
      </c>
      <c r="T105" s="123">
        <v>0</v>
      </c>
      <c r="U105" s="36">
        <v>0</v>
      </c>
      <c r="V105" s="36">
        <v>0</v>
      </c>
      <c r="W105" s="26">
        <v>0</v>
      </c>
      <c r="X105" s="111">
        <v>0</v>
      </c>
      <c r="Y105" s="34">
        <v>0</v>
      </c>
      <c r="Z105" s="34">
        <f>VLOOKUP(B105,'[5]Vouchers'!$C$1:$M$462,11,FALSE)</f>
        <v>0</v>
      </c>
      <c r="AA105" s="70">
        <v>0</v>
      </c>
      <c r="AB105" s="70">
        <v>0</v>
      </c>
      <c r="AC105" s="35">
        <v>0</v>
      </c>
      <c r="AD105" s="35">
        <v>76950</v>
      </c>
      <c r="AE105" s="35">
        <v>0</v>
      </c>
      <c r="AF105" s="35">
        <v>0</v>
      </c>
      <c r="AG105" s="35">
        <v>0</v>
      </c>
      <c r="AH105" s="111">
        <v>0</v>
      </c>
      <c r="AI105" s="75">
        <f t="shared" si="3"/>
        <v>708798.03</v>
      </c>
      <c r="AJ105" s="44"/>
      <c r="AK105" s="87"/>
      <c r="AL105" s="44"/>
      <c r="AM105" s="22"/>
    </row>
    <row r="106" spans="1:39" ht="13.5" thickBot="1">
      <c r="A106" s="47" t="s">
        <v>465</v>
      </c>
      <c r="B106" s="20">
        <v>1638</v>
      </c>
      <c r="C106" s="47" t="s">
        <v>100</v>
      </c>
      <c r="D106" s="70">
        <v>13673216</v>
      </c>
      <c r="E106" s="70">
        <v>0</v>
      </c>
      <c r="F106" s="70">
        <v>0</v>
      </c>
      <c r="G106" s="70">
        <v>0</v>
      </c>
      <c r="H106" s="111">
        <v>0</v>
      </c>
      <c r="I106" s="27">
        <v>628834</v>
      </c>
      <c r="J106" s="27">
        <v>61206.94</v>
      </c>
      <c r="K106" s="111">
        <v>0</v>
      </c>
      <c r="L106" s="34">
        <v>113677</v>
      </c>
      <c r="M106" s="115">
        <v>25462.32</v>
      </c>
      <c r="N106" s="119">
        <v>0</v>
      </c>
      <c r="O106" s="116">
        <v>3516</v>
      </c>
      <c r="P106" s="70">
        <v>0</v>
      </c>
      <c r="Q106" s="115">
        <v>0</v>
      </c>
      <c r="R106" s="33">
        <f>VLOOKUP(B106,'[4]2014-15 Public MATCH'!$C$1:$E$425,3,FALSE)</f>
        <v>14841.89</v>
      </c>
      <c r="S106" s="36">
        <v>0</v>
      </c>
      <c r="T106" s="26">
        <v>1310.67</v>
      </c>
      <c r="U106" s="33">
        <f>VLOOKUP(B106,'[2]2014-15 Public SSBA'!$C$1:$E$357,3,FALSE)</f>
        <v>8955</v>
      </c>
      <c r="V106" s="36">
        <v>0</v>
      </c>
      <c r="W106" s="26">
        <v>0</v>
      </c>
      <c r="X106" s="111">
        <v>0</v>
      </c>
      <c r="Y106" s="34">
        <v>0</v>
      </c>
      <c r="Z106" s="34">
        <f>VLOOKUP(B106,'[5]Vouchers'!$C$1:$M$462,11,FALSE)</f>
        <v>0</v>
      </c>
      <c r="AA106" s="70">
        <v>0</v>
      </c>
      <c r="AB106" s="70">
        <v>0</v>
      </c>
      <c r="AC106" s="35">
        <v>0</v>
      </c>
      <c r="AD106" s="35">
        <v>456750</v>
      </c>
      <c r="AE106" s="35">
        <v>0</v>
      </c>
      <c r="AF106" s="35">
        <v>0</v>
      </c>
      <c r="AG106" s="35">
        <v>0</v>
      </c>
      <c r="AH106" s="111">
        <v>0</v>
      </c>
      <c r="AI106" s="75">
        <f t="shared" si="3"/>
        <v>14987769.82</v>
      </c>
      <c r="AJ106" s="44"/>
      <c r="AK106" s="87"/>
      <c r="AL106" s="44"/>
      <c r="AM106" s="22"/>
    </row>
    <row r="107" spans="1:39" ht="13.5" thickBot="1">
      <c r="A107" s="47" t="s">
        <v>449</v>
      </c>
      <c r="B107" s="20">
        <v>1645</v>
      </c>
      <c r="C107" s="47" t="s">
        <v>101</v>
      </c>
      <c r="D107" s="70">
        <v>8059706</v>
      </c>
      <c r="E107" s="70">
        <v>0</v>
      </c>
      <c r="F107" s="70">
        <v>0</v>
      </c>
      <c r="G107" s="70">
        <v>0</v>
      </c>
      <c r="H107" s="111">
        <v>0</v>
      </c>
      <c r="I107" s="27">
        <v>309842</v>
      </c>
      <c r="J107" s="27">
        <v>51747.61</v>
      </c>
      <c r="K107" s="111">
        <v>0</v>
      </c>
      <c r="L107" s="34">
        <v>45331</v>
      </c>
      <c r="M107" s="115">
        <v>6339.23</v>
      </c>
      <c r="N107" s="119">
        <v>0</v>
      </c>
      <c r="O107" s="116">
        <v>0</v>
      </c>
      <c r="P107" s="70">
        <v>0</v>
      </c>
      <c r="Q107" s="115">
        <v>0</v>
      </c>
      <c r="R107" s="33">
        <f>VLOOKUP(B107,'[4]2014-15 Public MATCH'!$C$1:$E$425,3,FALSE)</f>
        <v>5301.59</v>
      </c>
      <c r="S107" s="36">
        <v>0</v>
      </c>
      <c r="T107" s="26">
        <v>1339.81</v>
      </c>
      <c r="U107" s="33">
        <f>VLOOKUP(B107,'[2]2014-15 Public SSBA'!$C$1:$E$357,3,FALSE)</f>
        <v>4357.47</v>
      </c>
      <c r="V107" s="36">
        <v>0</v>
      </c>
      <c r="W107" s="26">
        <v>0</v>
      </c>
      <c r="X107" s="111">
        <v>0</v>
      </c>
      <c r="Y107" s="34">
        <v>0</v>
      </c>
      <c r="Z107" s="34">
        <f>VLOOKUP(B107,'[5]Vouchers'!$C$1:$M$462,11,FALSE)</f>
        <v>0</v>
      </c>
      <c r="AA107" s="70">
        <v>0</v>
      </c>
      <c r="AB107" s="70">
        <v>0</v>
      </c>
      <c r="AC107" s="35">
        <v>0</v>
      </c>
      <c r="AD107" s="35">
        <v>162000</v>
      </c>
      <c r="AE107" s="35">
        <v>0</v>
      </c>
      <c r="AF107" s="35">
        <v>0</v>
      </c>
      <c r="AG107" s="35">
        <v>0</v>
      </c>
      <c r="AH107" s="111">
        <v>0</v>
      </c>
      <c r="AI107" s="75">
        <f t="shared" si="3"/>
        <v>8645964.71</v>
      </c>
      <c r="AJ107" s="44"/>
      <c r="AK107" s="87"/>
      <c r="AL107" s="44"/>
      <c r="AM107" s="22"/>
    </row>
    <row r="108" spans="1:39" ht="13.5" thickBot="1">
      <c r="A108" s="47" t="s">
        <v>468</v>
      </c>
      <c r="B108" s="20">
        <v>1659</v>
      </c>
      <c r="C108" s="47" t="s">
        <v>102</v>
      </c>
      <c r="D108" s="70">
        <v>9881920</v>
      </c>
      <c r="E108" s="70">
        <v>0</v>
      </c>
      <c r="F108" s="70">
        <v>0</v>
      </c>
      <c r="G108" s="70">
        <v>0</v>
      </c>
      <c r="H108" s="111">
        <v>0</v>
      </c>
      <c r="I108" s="27">
        <v>617358</v>
      </c>
      <c r="J108" s="27">
        <v>84447.22</v>
      </c>
      <c r="K108" s="111">
        <v>0</v>
      </c>
      <c r="L108" s="34">
        <v>68491</v>
      </c>
      <c r="M108" s="115">
        <v>0</v>
      </c>
      <c r="N108" s="119">
        <v>119957.04</v>
      </c>
      <c r="O108" s="116">
        <v>0</v>
      </c>
      <c r="P108" s="70">
        <v>0</v>
      </c>
      <c r="Q108" s="115">
        <v>0</v>
      </c>
      <c r="R108" s="33">
        <f>VLOOKUP(B108,'[4]2014-15 Public MATCH'!$C$1:$E$425,3,FALSE)</f>
        <v>8204.41</v>
      </c>
      <c r="S108" s="36">
        <v>0</v>
      </c>
      <c r="T108" s="123">
        <v>0</v>
      </c>
      <c r="U108" s="33">
        <f>VLOOKUP(B108,'[2]2014-15 Public SSBA'!$C$1:$E$357,3,FALSE)</f>
        <v>2860.07</v>
      </c>
      <c r="V108" s="36">
        <v>13000</v>
      </c>
      <c r="W108" s="26">
        <v>0</v>
      </c>
      <c r="X108" s="111">
        <v>0</v>
      </c>
      <c r="Y108" s="34">
        <v>0</v>
      </c>
      <c r="Z108" s="34">
        <f>VLOOKUP(B108,'[5]Vouchers'!$C$1:$M$462,11,FALSE)</f>
        <v>0</v>
      </c>
      <c r="AA108" s="70">
        <v>0</v>
      </c>
      <c r="AB108" s="70">
        <v>0</v>
      </c>
      <c r="AC108" s="35">
        <v>0</v>
      </c>
      <c r="AD108" s="35">
        <v>253200</v>
      </c>
      <c r="AE108" s="35">
        <v>0</v>
      </c>
      <c r="AF108" s="35">
        <v>0</v>
      </c>
      <c r="AG108" s="35">
        <v>0</v>
      </c>
      <c r="AH108" s="111">
        <v>0</v>
      </c>
      <c r="AI108" s="75">
        <f t="shared" si="3"/>
        <v>11049437.74</v>
      </c>
      <c r="AJ108" s="44"/>
      <c r="AK108" s="87"/>
      <c r="AL108" s="44"/>
      <c r="AM108" s="22"/>
    </row>
    <row r="109" spans="1:39" ht="13.5" thickBot="1">
      <c r="A109" s="47" t="s">
        <v>468</v>
      </c>
      <c r="B109" s="20">
        <v>1666</v>
      </c>
      <c r="C109" s="47" t="s">
        <v>103</v>
      </c>
      <c r="D109" s="70">
        <v>2459020</v>
      </c>
      <c r="E109" s="70">
        <v>0</v>
      </c>
      <c r="F109" s="70">
        <v>0</v>
      </c>
      <c r="G109" s="70">
        <v>0</v>
      </c>
      <c r="H109" s="111">
        <v>0</v>
      </c>
      <c r="I109" s="27">
        <v>74118</v>
      </c>
      <c r="J109" s="27">
        <v>10166.54</v>
      </c>
      <c r="K109" s="111">
        <v>0</v>
      </c>
      <c r="L109" s="34">
        <v>15982</v>
      </c>
      <c r="M109" s="115">
        <v>0</v>
      </c>
      <c r="N109" s="119">
        <v>13378.1</v>
      </c>
      <c r="O109" s="116">
        <v>0</v>
      </c>
      <c r="P109" s="70">
        <v>0</v>
      </c>
      <c r="Q109" s="115">
        <v>0</v>
      </c>
      <c r="R109" s="33">
        <f>VLOOKUP(B109,'[4]2014-15 Public MATCH'!$C$1:$E$425,3,FALSE)</f>
        <v>1918.34</v>
      </c>
      <c r="S109" s="36">
        <v>0</v>
      </c>
      <c r="T109" s="123">
        <v>0</v>
      </c>
      <c r="U109" s="33">
        <f>VLOOKUP(B109,'[2]2014-15 Public SSBA'!$C$1:$E$357,3,FALSE)</f>
        <v>800.62</v>
      </c>
      <c r="V109" s="36">
        <v>0</v>
      </c>
      <c r="W109" s="26">
        <v>91057.76</v>
      </c>
      <c r="X109" s="111">
        <v>0</v>
      </c>
      <c r="Y109" s="34">
        <v>0</v>
      </c>
      <c r="Z109" s="34">
        <f>VLOOKUP(B109,'[5]Vouchers'!$C$1:$M$462,11,FALSE)</f>
        <v>0</v>
      </c>
      <c r="AA109" s="70">
        <v>0</v>
      </c>
      <c r="AB109" s="70">
        <v>0</v>
      </c>
      <c r="AC109" s="35">
        <v>0</v>
      </c>
      <c r="AD109" s="35">
        <v>49275</v>
      </c>
      <c r="AE109" s="35">
        <v>0</v>
      </c>
      <c r="AF109" s="35">
        <v>0</v>
      </c>
      <c r="AG109" s="35">
        <v>0</v>
      </c>
      <c r="AH109" s="111">
        <v>77929</v>
      </c>
      <c r="AI109" s="75">
        <f t="shared" si="3"/>
        <v>2793645.36</v>
      </c>
      <c r="AJ109" s="44"/>
      <c r="AK109" s="87"/>
      <c r="AL109" s="44"/>
      <c r="AM109" s="22"/>
    </row>
    <row r="110" spans="1:39" ht="13.5" thickBot="1">
      <c r="A110" s="47" t="s">
        <v>469</v>
      </c>
      <c r="B110" s="20">
        <v>1673</v>
      </c>
      <c r="C110" s="47" t="s">
        <v>104</v>
      </c>
      <c r="D110" s="70">
        <v>4866255</v>
      </c>
      <c r="E110" s="70">
        <v>0</v>
      </c>
      <c r="F110" s="70">
        <v>0</v>
      </c>
      <c r="G110" s="70">
        <v>0</v>
      </c>
      <c r="H110" s="111">
        <v>0</v>
      </c>
      <c r="I110" s="27">
        <v>130454</v>
      </c>
      <c r="J110" s="27">
        <v>24124.7</v>
      </c>
      <c r="K110" s="111">
        <v>0</v>
      </c>
      <c r="L110" s="34">
        <v>25455</v>
      </c>
      <c r="M110" s="115">
        <v>0</v>
      </c>
      <c r="N110" s="119">
        <v>0</v>
      </c>
      <c r="O110" s="116">
        <v>0</v>
      </c>
      <c r="P110" s="70">
        <v>0</v>
      </c>
      <c r="Q110" s="115">
        <v>0</v>
      </c>
      <c r="R110" s="33">
        <f>VLOOKUP(B110,'[4]2014-15 Public MATCH'!$C$1:$E$425,3,FALSE)</f>
        <v>3637.08</v>
      </c>
      <c r="S110" s="36">
        <v>0</v>
      </c>
      <c r="T110" s="26">
        <v>2348.97</v>
      </c>
      <c r="U110" s="33">
        <f>VLOOKUP(B110,'[2]2014-15 Public SSBA'!$C$1:$E$357,3,FALSE)</f>
        <v>6700.47</v>
      </c>
      <c r="V110" s="36">
        <v>0</v>
      </c>
      <c r="W110" s="26">
        <v>198670.03</v>
      </c>
      <c r="X110" s="111">
        <v>0</v>
      </c>
      <c r="Y110" s="34">
        <v>0</v>
      </c>
      <c r="Z110" s="34">
        <f>VLOOKUP(B110,'[5]Vouchers'!$C$1:$M$462,11,FALSE)</f>
        <v>0</v>
      </c>
      <c r="AA110" s="70">
        <v>0</v>
      </c>
      <c r="AB110" s="70">
        <v>0</v>
      </c>
      <c r="AC110" s="35">
        <v>0</v>
      </c>
      <c r="AD110" s="35">
        <v>95100</v>
      </c>
      <c r="AE110" s="35">
        <v>0</v>
      </c>
      <c r="AF110" s="35">
        <v>0</v>
      </c>
      <c r="AG110" s="35">
        <v>0</v>
      </c>
      <c r="AH110" s="111">
        <v>156566</v>
      </c>
      <c r="AI110" s="75">
        <f t="shared" si="3"/>
        <v>5509311.25</v>
      </c>
      <c r="AJ110" s="44"/>
      <c r="AK110" s="87"/>
      <c r="AL110" s="44"/>
      <c r="AM110" s="22"/>
    </row>
    <row r="111" spans="1:39" ht="13.5" thickBot="1">
      <c r="A111" s="47" t="s">
        <v>470</v>
      </c>
      <c r="B111" s="20">
        <v>1687</v>
      </c>
      <c r="C111" s="47" t="s">
        <v>105</v>
      </c>
      <c r="D111" s="70">
        <v>109149</v>
      </c>
      <c r="E111" s="70">
        <v>0</v>
      </c>
      <c r="F111" s="70">
        <v>0</v>
      </c>
      <c r="G111" s="70">
        <v>281105</v>
      </c>
      <c r="H111" s="111">
        <v>0</v>
      </c>
      <c r="I111" s="27">
        <v>87386</v>
      </c>
      <c r="J111" s="27">
        <v>7724.15</v>
      </c>
      <c r="K111" s="111">
        <v>0</v>
      </c>
      <c r="L111" s="34">
        <v>9764</v>
      </c>
      <c r="M111" s="115">
        <v>0</v>
      </c>
      <c r="N111" s="119">
        <v>9444.58</v>
      </c>
      <c r="O111" s="116">
        <v>0</v>
      </c>
      <c r="P111" s="70">
        <v>0</v>
      </c>
      <c r="Q111" s="115">
        <v>0</v>
      </c>
      <c r="R111" s="33">
        <f>VLOOKUP(B111,'[4]2014-15 Public MATCH'!$C$1:$E$425,3,FALSE)</f>
        <v>1108.37</v>
      </c>
      <c r="S111" s="36">
        <v>0</v>
      </c>
      <c r="T111" s="123">
        <v>0</v>
      </c>
      <c r="U111" s="36">
        <v>0</v>
      </c>
      <c r="V111" s="36">
        <v>0</v>
      </c>
      <c r="W111" s="26">
        <v>0</v>
      </c>
      <c r="X111" s="111">
        <v>0</v>
      </c>
      <c r="Y111" s="34">
        <v>0</v>
      </c>
      <c r="Z111" s="34">
        <f>VLOOKUP(B111,'[5]Vouchers'!$C$1:$M$462,11,FALSE)</f>
        <v>0</v>
      </c>
      <c r="AA111" s="70">
        <v>0</v>
      </c>
      <c r="AB111" s="70">
        <v>0</v>
      </c>
      <c r="AC111" s="35">
        <v>0</v>
      </c>
      <c r="AD111" s="35">
        <v>35700</v>
      </c>
      <c r="AE111" s="35">
        <v>0</v>
      </c>
      <c r="AF111" s="35">
        <v>0</v>
      </c>
      <c r="AG111" s="35">
        <v>0</v>
      </c>
      <c r="AH111" s="111">
        <v>0</v>
      </c>
      <c r="AI111" s="75">
        <f t="shared" si="3"/>
        <v>541381.1</v>
      </c>
      <c r="AJ111" s="44"/>
      <c r="AK111" s="87"/>
      <c r="AL111" s="44"/>
      <c r="AM111" s="22"/>
    </row>
    <row r="112" spans="1:39" ht="13.5" thickBot="1">
      <c r="A112" s="47" t="s">
        <v>442</v>
      </c>
      <c r="B112" s="20">
        <v>1694</v>
      </c>
      <c r="C112" s="47" t="s">
        <v>106</v>
      </c>
      <c r="D112" s="70">
        <v>11844485</v>
      </c>
      <c r="E112" s="70">
        <v>0</v>
      </c>
      <c r="F112" s="70">
        <v>0</v>
      </c>
      <c r="G112" s="70">
        <v>0</v>
      </c>
      <c r="H112" s="111">
        <v>0</v>
      </c>
      <c r="I112" s="27">
        <v>780955</v>
      </c>
      <c r="J112" s="27">
        <v>36775.17</v>
      </c>
      <c r="K112" s="111">
        <v>0</v>
      </c>
      <c r="L112" s="34">
        <v>65498</v>
      </c>
      <c r="M112" s="115">
        <v>0</v>
      </c>
      <c r="N112" s="119">
        <v>0</v>
      </c>
      <c r="O112" s="116">
        <v>0</v>
      </c>
      <c r="P112" s="70">
        <v>0</v>
      </c>
      <c r="Q112" s="115">
        <v>0</v>
      </c>
      <c r="R112" s="33">
        <f>VLOOKUP(B112,'[4]2014-15 Public MATCH'!$C$1:$E$425,3,FALSE)</f>
        <v>6937.93</v>
      </c>
      <c r="S112" s="36">
        <v>0</v>
      </c>
      <c r="T112" s="26">
        <v>2179.64</v>
      </c>
      <c r="U112" s="33">
        <f>VLOOKUP(B112,'[2]2014-15 Public SSBA'!$C$1:$E$357,3,FALSE)</f>
        <v>1501.03</v>
      </c>
      <c r="V112" s="36">
        <v>0</v>
      </c>
      <c r="W112" s="26">
        <v>260755.42</v>
      </c>
      <c r="X112" s="111">
        <v>0</v>
      </c>
      <c r="Y112" s="34">
        <v>0</v>
      </c>
      <c r="Z112" s="34">
        <f>VLOOKUP(B112,'[5]Vouchers'!$C$1:$M$462,11,FALSE)</f>
        <v>0</v>
      </c>
      <c r="AA112" s="70">
        <v>0</v>
      </c>
      <c r="AB112" s="70">
        <v>0</v>
      </c>
      <c r="AC112" s="35">
        <v>36044</v>
      </c>
      <c r="AD112" s="35">
        <v>266250</v>
      </c>
      <c r="AE112" s="35">
        <v>0</v>
      </c>
      <c r="AF112" s="35">
        <v>0</v>
      </c>
      <c r="AG112" s="35">
        <v>0</v>
      </c>
      <c r="AH112" s="111">
        <v>0</v>
      </c>
      <c r="AI112" s="75">
        <f t="shared" si="3"/>
        <v>13301381.19</v>
      </c>
      <c r="AJ112" s="44"/>
      <c r="AK112" s="87"/>
      <c r="AL112" s="44"/>
      <c r="AM112" s="22"/>
    </row>
    <row r="113" spans="1:39" ht="13.5" thickBot="1">
      <c r="A113" s="47" t="s">
        <v>424</v>
      </c>
      <c r="B113" s="20">
        <v>1729</v>
      </c>
      <c r="C113" s="47" t="s">
        <v>107</v>
      </c>
      <c r="D113" s="70">
        <v>5579166</v>
      </c>
      <c r="E113" s="70">
        <v>0</v>
      </c>
      <c r="F113" s="70">
        <v>0</v>
      </c>
      <c r="G113" s="70">
        <v>0</v>
      </c>
      <c r="H113" s="111">
        <v>0</v>
      </c>
      <c r="I113" s="27">
        <v>136099</v>
      </c>
      <c r="J113" s="27">
        <v>27265.89</v>
      </c>
      <c r="K113" s="111">
        <v>0</v>
      </c>
      <c r="L113" s="34">
        <v>25077</v>
      </c>
      <c r="M113" s="115">
        <v>0</v>
      </c>
      <c r="N113" s="119">
        <v>0</v>
      </c>
      <c r="O113" s="116">
        <v>0</v>
      </c>
      <c r="P113" s="70">
        <v>0</v>
      </c>
      <c r="Q113" s="115">
        <v>0</v>
      </c>
      <c r="R113" s="33">
        <f>VLOOKUP(B113,'[4]2014-15 Public MATCH'!$C$1:$E$425,3,FALSE)</f>
        <v>3274.93</v>
      </c>
      <c r="S113" s="36">
        <v>0</v>
      </c>
      <c r="T113" s="26">
        <v>853.06</v>
      </c>
      <c r="U113" s="33">
        <f>VLOOKUP(B113,'[2]2014-15 Public SSBA'!$C$1:$E$357,3,FALSE)</f>
        <v>1124.38</v>
      </c>
      <c r="V113" s="36">
        <v>0</v>
      </c>
      <c r="W113" s="26">
        <v>0</v>
      </c>
      <c r="X113" s="111">
        <v>0</v>
      </c>
      <c r="Y113" s="34">
        <v>0</v>
      </c>
      <c r="Z113" s="34">
        <f>VLOOKUP(B113,'[5]Vouchers'!$C$1:$M$462,11,FALSE)</f>
        <v>0</v>
      </c>
      <c r="AA113" s="70">
        <v>0</v>
      </c>
      <c r="AB113" s="70">
        <v>0</v>
      </c>
      <c r="AC113" s="35">
        <v>915</v>
      </c>
      <c r="AD113" s="35">
        <v>120450</v>
      </c>
      <c r="AE113" s="35">
        <v>0</v>
      </c>
      <c r="AF113" s="35">
        <v>0</v>
      </c>
      <c r="AG113" s="35">
        <v>0</v>
      </c>
      <c r="AH113" s="111">
        <v>0</v>
      </c>
      <c r="AI113" s="75">
        <f t="shared" si="3"/>
        <v>5894225.26</v>
      </c>
      <c r="AJ113" s="44"/>
      <c r="AK113" s="87"/>
      <c r="AL113" s="44"/>
      <c r="AM113" s="22"/>
    </row>
    <row r="114" spans="1:39" ht="13.5" thickBot="1">
      <c r="A114" s="47" t="s">
        <v>456</v>
      </c>
      <c r="B114" s="20">
        <v>1736</v>
      </c>
      <c r="C114" s="47" t="s">
        <v>108</v>
      </c>
      <c r="D114" s="70">
        <v>3312173</v>
      </c>
      <c r="E114" s="70">
        <v>0</v>
      </c>
      <c r="F114" s="70">
        <v>0</v>
      </c>
      <c r="G114" s="70">
        <v>0</v>
      </c>
      <c r="H114" s="111">
        <v>0</v>
      </c>
      <c r="I114" s="27">
        <v>128308</v>
      </c>
      <c r="J114" s="27">
        <v>9377.82</v>
      </c>
      <c r="K114" s="111">
        <v>0</v>
      </c>
      <c r="L114" s="34">
        <v>17522</v>
      </c>
      <c r="M114" s="115">
        <v>0</v>
      </c>
      <c r="N114" s="119">
        <v>0</v>
      </c>
      <c r="O114" s="116">
        <v>0</v>
      </c>
      <c r="P114" s="70">
        <v>0</v>
      </c>
      <c r="Q114" s="115">
        <v>0</v>
      </c>
      <c r="R114" s="33">
        <f>VLOOKUP(B114,'[4]2014-15 Public MATCH'!$C$1:$E$425,3,FALSE)</f>
        <v>2449.44</v>
      </c>
      <c r="S114" s="36">
        <v>0</v>
      </c>
      <c r="T114" s="123">
        <v>0</v>
      </c>
      <c r="U114" s="33">
        <f>VLOOKUP(B114,'[2]2014-15 Public SSBA'!$C$1:$E$357,3,FALSE)</f>
        <v>3654.92</v>
      </c>
      <c r="V114" s="36">
        <v>0</v>
      </c>
      <c r="W114" s="26">
        <v>0</v>
      </c>
      <c r="X114" s="111">
        <v>0</v>
      </c>
      <c r="Y114" s="34">
        <v>0</v>
      </c>
      <c r="Z114" s="34">
        <f>VLOOKUP(B114,'[5]Vouchers'!$C$1:$M$462,11,FALSE)</f>
        <v>0</v>
      </c>
      <c r="AA114" s="70">
        <v>0</v>
      </c>
      <c r="AB114" s="70">
        <v>0</v>
      </c>
      <c r="AC114" s="35">
        <v>817</v>
      </c>
      <c r="AD114" s="35">
        <v>81450</v>
      </c>
      <c r="AE114" s="35">
        <v>0</v>
      </c>
      <c r="AF114" s="35">
        <v>0</v>
      </c>
      <c r="AG114" s="35">
        <v>0</v>
      </c>
      <c r="AH114" s="111">
        <v>0</v>
      </c>
      <c r="AI114" s="75">
        <f t="shared" si="3"/>
        <v>3555752.18</v>
      </c>
      <c r="AJ114" s="44"/>
      <c r="AK114" s="87"/>
      <c r="AL114" s="44"/>
      <c r="AM114" s="22"/>
    </row>
    <row r="115" spans="1:39" ht="13.5" thickBot="1">
      <c r="A115" s="47" t="s">
        <v>447</v>
      </c>
      <c r="B115" s="20">
        <v>1813</v>
      </c>
      <c r="C115" s="47" t="s">
        <v>109</v>
      </c>
      <c r="D115" s="70">
        <v>5323255</v>
      </c>
      <c r="E115" s="70">
        <v>0</v>
      </c>
      <c r="F115" s="70">
        <v>0</v>
      </c>
      <c r="G115" s="70">
        <v>0</v>
      </c>
      <c r="H115" s="70">
        <v>0</v>
      </c>
      <c r="I115" s="27">
        <v>376422</v>
      </c>
      <c r="J115" s="27">
        <v>17727.69</v>
      </c>
      <c r="K115" s="111">
        <v>0</v>
      </c>
      <c r="L115" s="34">
        <v>29552</v>
      </c>
      <c r="M115" s="115">
        <v>0</v>
      </c>
      <c r="N115" s="119">
        <v>0</v>
      </c>
      <c r="O115" s="116">
        <v>0</v>
      </c>
      <c r="P115" s="70">
        <v>0</v>
      </c>
      <c r="Q115" s="115">
        <v>0</v>
      </c>
      <c r="R115" s="33">
        <f>VLOOKUP(B115,'[4]2014-15 Public MATCH'!$C$1:$E$425,3,FALSE)</f>
        <v>4899.29</v>
      </c>
      <c r="S115" s="36">
        <v>0</v>
      </c>
      <c r="T115" s="26">
        <v>2412.22</v>
      </c>
      <c r="U115" s="33">
        <f>VLOOKUP(B115,'[2]2014-15 Public SSBA'!$C$1:$E$357,3,FALSE)</f>
        <v>3691.04</v>
      </c>
      <c r="V115" s="36">
        <v>0</v>
      </c>
      <c r="W115" s="26">
        <v>223503.79</v>
      </c>
      <c r="X115" s="111">
        <v>0</v>
      </c>
      <c r="Y115" s="34">
        <v>0</v>
      </c>
      <c r="Z115" s="34">
        <f>VLOOKUP(B115,'[5]Vouchers'!$C$1:$M$462,11,FALSE)</f>
        <v>0</v>
      </c>
      <c r="AA115" s="70">
        <v>0</v>
      </c>
      <c r="AB115" s="70">
        <v>0</v>
      </c>
      <c r="AC115" s="35">
        <v>0</v>
      </c>
      <c r="AD115" s="35">
        <v>113250</v>
      </c>
      <c r="AE115" s="35">
        <v>150000</v>
      </c>
      <c r="AF115" s="35">
        <v>0</v>
      </c>
      <c r="AG115" s="35">
        <v>0</v>
      </c>
      <c r="AH115" s="111">
        <v>0</v>
      </c>
      <c r="AI115" s="75">
        <f t="shared" si="3"/>
        <v>6244713.03</v>
      </c>
      <c r="AJ115" s="44"/>
      <c r="AK115" s="87"/>
      <c r="AL115" s="44"/>
      <c r="AM115" s="22"/>
    </row>
    <row r="116" spans="1:39" ht="13.5" thickBot="1">
      <c r="A116" s="47" t="s">
        <v>448</v>
      </c>
      <c r="B116" s="20">
        <v>1848</v>
      </c>
      <c r="C116" s="47" t="s">
        <v>110</v>
      </c>
      <c r="D116" s="70">
        <v>228779</v>
      </c>
      <c r="E116" s="70">
        <v>0</v>
      </c>
      <c r="F116" s="70">
        <v>0</v>
      </c>
      <c r="G116" s="70">
        <v>0</v>
      </c>
      <c r="H116" s="112">
        <v>31288</v>
      </c>
      <c r="I116" s="27">
        <v>509912</v>
      </c>
      <c r="J116" s="27">
        <v>13685.26</v>
      </c>
      <c r="K116" s="111">
        <v>0</v>
      </c>
      <c r="L116" s="34">
        <v>17900</v>
      </c>
      <c r="M116" s="115">
        <v>0</v>
      </c>
      <c r="N116" s="119">
        <v>82327.19</v>
      </c>
      <c r="O116" s="116">
        <v>0</v>
      </c>
      <c r="P116" s="70">
        <v>0</v>
      </c>
      <c r="Q116" s="115">
        <v>0</v>
      </c>
      <c r="R116" s="33">
        <f>VLOOKUP(B116,'[4]2014-15 Public MATCH'!$C$1:$E$425,3,FALSE)</f>
        <v>3143.61</v>
      </c>
      <c r="S116" s="36">
        <v>0</v>
      </c>
      <c r="T116" s="26">
        <v>4408.7</v>
      </c>
      <c r="U116" s="33">
        <f>VLOOKUP(B116,'[2]2014-15 Public SSBA'!$C$1:$E$357,3,FALSE)</f>
        <v>3982.58</v>
      </c>
      <c r="V116" s="36">
        <v>0</v>
      </c>
      <c r="W116" s="26">
        <v>366299.37</v>
      </c>
      <c r="X116" s="111">
        <v>0</v>
      </c>
      <c r="Y116" s="34">
        <v>0</v>
      </c>
      <c r="Z116" s="34">
        <f>VLOOKUP(B116,'[5]Vouchers'!$C$1:$M$462,11,FALSE)</f>
        <v>0</v>
      </c>
      <c r="AA116" s="70">
        <v>0</v>
      </c>
      <c r="AB116" s="70">
        <v>0</v>
      </c>
      <c r="AC116" s="35">
        <v>33288</v>
      </c>
      <c r="AD116" s="35">
        <v>79950</v>
      </c>
      <c r="AE116" s="35">
        <v>0</v>
      </c>
      <c r="AF116" s="35">
        <v>0</v>
      </c>
      <c r="AG116" s="111">
        <v>19892.07</v>
      </c>
      <c r="AH116" s="111">
        <v>126103</v>
      </c>
      <c r="AI116" s="75">
        <f t="shared" si="3"/>
        <v>1520958.78</v>
      </c>
      <c r="AJ116" s="44"/>
      <c r="AK116" s="87"/>
      <c r="AL116" s="44"/>
      <c r="AM116" s="22"/>
    </row>
    <row r="117" spans="1:39" ht="13.5" thickBot="1">
      <c r="A117" s="47" t="s">
        <v>471</v>
      </c>
      <c r="B117" s="20">
        <v>1855</v>
      </c>
      <c r="C117" s="47" t="s">
        <v>111</v>
      </c>
      <c r="D117" s="70">
        <v>172610</v>
      </c>
      <c r="E117" s="70">
        <v>0</v>
      </c>
      <c r="F117" s="70">
        <v>0</v>
      </c>
      <c r="G117" s="70">
        <v>470750</v>
      </c>
      <c r="H117" s="70">
        <v>0</v>
      </c>
      <c r="I117" s="27">
        <v>163941</v>
      </c>
      <c r="J117" s="27">
        <v>47806.66</v>
      </c>
      <c r="K117" s="111">
        <v>0</v>
      </c>
      <c r="L117" s="34">
        <v>14471</v>
      </c>
      <c r="M117" s="115">
        <v>0</v>
      </c>
      <c r="N117" s="119">
        <v>47741.78</v>
      </c>
      <c r="O117" s="116">
        <v>0</v>
      </c>
      <c r="P117" s="70">
        <v>0</v>
      </c>
      <c r="Q117" s="115">
        <v>0</v>
      </c>
      <c r="R117" s="33">
        <f>VLOOKUP(B117,'[4]2014-15 Public MATCH'!$C$1:$E$425,3,FALSE)</f>
        <v>1996.6</v>
      </c>
      <c r="S117" s="36">
        <v>0</v>
      </c>
      <c r="T117" s="123">
        <v>0</v>
      </c>
      <c r="U117" s="33">
        <f>VLOOKUP(B117,'[2]2014-15 Public SSBA'!$C$1:$E$357,3,FALSE)</f>
        <v>1691.05</v>
      </c>
      <c r="V117" s="36">
        <v>0</v>
      </c>
      <c r="W117" s="26">
        <v>144863.9</v>
      </c>
      <c r="X117" s="111">
        <v>0</v>
      </c>
      <c r="Y117" s="34">
        <v>0</v>
      </c>
      <c r="Z117" s="34">
        <f>VLOOKUP(B117,'[5]Vouchers'!$C$1:$M$462,11,FALSE)</f>
        <v>0</v>
      </c>
      <c r="AA117" s="70">
        <v>0</v>
      </c>
      <c r="AB117" s="70">
        <v>0</v>
      </c>
      <c r="AC117" s="35">
        <v>2529</v>
      </c>
      <c r="AD117" s="35">
        <v>71850</v>
      </c>
      <c r="AE117" s="35">
        <v>0</v>
      </c>
      <c r="AF117" s="35">
        <v>0</v>
      </c>
      <c r="AG117" s="35">
        <v>0</v>
      </c>
      <c r="AH117" s="111">
        <v>113823</v>
      </c>
      <c r="AI117" s="75">
        <f t="shared" si="3"/>
        <v>1254073.99</v>
      </c>
      <c r="AJ117" s="44"/>
      <c r="AK117" s="87"/>
      <c r="AL117" s="44"/>
      <c r="AM117" s="22"/>
    </row>
    <row r="118" spans="1:39" ht="13.5" thickBot="1">
      <c r="A118" s="47" t="s">
        <v>457</v>
      </c>
      <c r="B118" s="20">
        <v>1862</v>
      </c>
      <c r="C118" s="47" t="s">
        <v>112</v>
      </c>
      <c r="D118" s="70">
        <v>42853099</v>
      </c>
      <c r="E118" s="70">
        <v>0</v>
      </c>
      <c r="F118" s="70">
        <v>0</v>
      </c>
      <c r="G118" s="70">
        <v>0</v>
      </c>
      <c r="H118" s="70">
        <v>0</v>
      </c>
      <c r="I118" s="27">
        <v>3140454</v>
      </c>
      <c r="J118" s="27">
        <v>47451.74</v>
      </c>
      <c r="K118" s="111">
        <v>0</v>
      </c>
      <c r="L118" s="34">
        <v>267250</v>
      </c>
      <c r="M118" s="115">
        <v>0</v>
      </c>
      <c r="N118" s="119">
        <v>0</v>
      </c>
      <c r="O118" s="116">
        <v>145533</v>
      </c>
      <c r="P118" s="70">
        <v>0</v>
      </c>
      <c r="Q118" s="115">
        <v>0</v>
      </c>
      <c r="R118" s="33">
        <f>VLOOKUP(B118,'[4]2014-15 Public MATCH'!$C$1:$E$425,3,FALSE)</f>
        <v>34556.68</v>
      </c>
      <c r="S118" s="36">
        <v>0</v>
      </c>
      <c r="T118" s="123">
        <v>0</v>
      </c>
      <c r="U118" s="33">
        <f>VLOOKUP(B118,'[2]2014-15 Public SSBA'!$C$1:$E$357,3,FALSE)</f>
        <v>21201.84</v>
      </c>
      <c r="V118" s="36">
        <v>12609.9</v>
      </c>
      <c r="W118" s="26">
        <v>1351372.28</v>
      </c>
      <c r="X118" s="111">
        <v>0</v>
      </c>
      <c r="Y118" s="34">
        <v>0</v>
      </c>
      <c r="Z118" s="34">
        <f>VLOOKUP(B118,'[5]Vouchers'!$C$1:$M$462,11,FALSE)</f>
        <v>0</v>
      </c>
      <c r="AA118" s="70">
        <v>0</v>
      </c>
      <c r="AB118" s="70">
        <v>0</v>
      </c>
      <c r="AC118" s="35">
        <v>70098</v>
      </c>
      <c r="AD118" s="35">
        <v>1106400</v>
      </c>
      <c r="AE118" s="35">
        <v>0</v>
      </c>
      <c r="AF118" s="35">
        <v>0</v>
      </c>
      <c r="AG118" s="35">
        <v>0</v>
      </c>
      <c r="AH118" s="111">
        <v>0</v>
      </c>
      <c r="AI118" s="75">
        <f t="shared" si="3"/>
        <v>49050026.44</v>
      </c>
      <c r="AJ118" s="44"/>
      <c r="AK118" s="87"/>
      <c r="AL118" s="44"/>
      <c r="AM118" s="22"/>
    </row>
    <row r="119" spans="1:39" ht="13.5" thickBot="1">
      <c r="A119" s="47" t="s">
        <v>465</v>
      </c>
      <c r="B119" s="20">
        <v>1870</v>
      </c>
      <c r="C119" s="47" t="s">
        <v>113</v>
      </c>
      <c r="D119" s="70">
        <v>0</v>
      </c>
      <c r="E119" s="70">
        <v>0</v>
      </c>
      <c r="F119" s="70">
        <v>0</v>
      </c>
      <c r="G119" s="70">
        <v>9184</v>
      </c>
      <c r="H119" s="70">
        <v>0</v>
      </c>
      <c r="I119" s="27">
        <v>23867</v>
      </c>
      <c r="J119" s="27">
        <v>5602.51</v>
      </c>
      <c r="K119" s="111">
        <v>0</v>
      </c>
      <c r="L119" s="34">
        <v>8456</v>
      </c>
      <c r="M119" s="115">
        <v>0</v>
      </c>
      <c r="N119" s="119">
        <v>0</v>
      </c>
      <c r="O119" s="116">
        <v>0</v>
      </c>
      <c r="P119" s="70">
        <v>0</v>
      </c>
      <c r="Q119" s="115">
        <v>0</v>
      </c>
      <c r="R119" s="33">
        <f>VLOOKUP(B119,'[4]2014-15 Public MATCH'!$C$1:$E$425,3,FALSE)</f>
        <v>995.41</v>
      </c>
      <c r="S119" s="36">
        <v>0</v>
      </c>
      <c r="T119" s="123">
        <v>0</v>
      </c>
      <c r="U119" s="33">
        <f>VLOOKUP(B119,'[2]2014-15 Public SSBA'!$C$1:$E$357,3,FALSE)</f>
        <v>707.7</v>
      </c>
      <c r="V119" s="36">
        <v>0</v>
      </c>
      <c r="W119" s="26">
        <v>91057.76</v>
      </c>
      <c r="X119" s="111">
        <v>0</v>
      </c>
      <c r="Y119" s="34">
        <v>0</v>
      </c>
      <c r="Z119" s="34">
        <f>VLOOKUP(B119,'[5]Vouchers'!$C$1:$M$462,11,FALSE)</f>
        <v>0</v>
      </c>
      <c r="AA119" s="70">
        <v>0</v>
      </c>
      <c r="AB119" s="70">
        <v>0</v>
      </c>
      <c r="AC119" s="35">
        <v>0</v>
      </c>
      <c r="AD119" s="35">
        <v>34200</v>
      </c>
      <c r="AE119" s="35">
        <v>0</v>
      </c>
      <c r="AF119" s="35">
        <v>0</v>
      </c>
      <c r="AG119" s="35">
        <v>0</v>
      </c>
      <c r="AH119" s="111">
        <v>0</v>
      </c>
      <c r="AI119" s="75">
        <f t="shared" si="3"/>
        <v>174070.38</v>
      </c>
      <c r="AJ119" s="44"/>
      <c r="AK119" s="87"/>
      <c r="AL119" s="44"/>
      <c r="AM119" s="22"/>
    </row>
    <row r="120" spans="1:39" ht="13.5" thickBot="1">
      <c r="A120" s="47" t="s">
        <v>472</v>
      </c>
      <c r="B120" s="20">
        <v>1883</v>
      </c>
      <c r="C120" s="47" t="s">
        <v>114</v>
      </c>
      <c r="D120" s="70">
        <v>16408374</v>
      </c>
      <c r="E120" s="70">
        <v>0</v>
      </c>
      <c r="F120" s="70">
        <v>0</v>
      </c>
      <c r="G120" s="70">
        <v>0</v>
      </c>
      <c r="H120" s="70">
        <v>0</v>
      </c>
      <c r="I120" s="27">
        <v>1231634</v>
      </c>
      <c r="J120" s="27">
        <v>21148.09</v>
      </c>
      <c r="K120" s="111">
        <v>0</v>
      </c>
      <c r="L120" s="34">
        <v>112485</v>
      </c>
      <c r="M120" s="115">
        <v>0</v>
      </c>
      <c r="N120" s="119">
        <v>0</v>
      </c>
      <c r="O120" s="116">
        <v>0</v>
      </c>
      <c r="P120" s="70">
        <v>0</v>
      </c>
      <c r="Q120" s="115">
        <v>0</v>
      </c>
      <c r="R120" s="33">
        <f>VLOOKUP(B120,'[4]2014-15 Public MATCH'!$C$1:$E$425,3,FALSE)</f>
        <v>14334.12</v>
      </c>
      <c r="S120" s="36">
        <v>0</v>
      </c>
      <c r="T120" s="26">
        <v>7377.52</v>
      </c>
      <c r="U120" s="33">
        <f>VLOOKUP(B120,'[2]2014-15 Public SSBA'!$C$1:$E$357,3,FALSE)</f>
        <v>4547.75</v>
      </c>
      <c r="V120" s="36">
        <v>0</v>
      </c>
      <c r="W120" s="26">
        <v>0</v>
      </c>
      <c r="X120" s="111">
        <v>0</v>
      </c>
      <c r="Y120" s="34">
        <v>0</v>
      </c>
      <c r="Z120" s="34">
        <f>VLOOKUP(B120,'[5]Vouchers'!$C$1:$M$462,11,FALSE)</f>
        <v>0</v>
      </c>
      <c r="AA120" s="70">
        <v>0</v>
      </c>
      <c r="AB120" s="70">
        <v>0</v>
      </c>
      <c r="AC120" s="35">
        <v>0</v>
      </c>
      <c r="AD120" s="35">
        <v>425475</v>
      </c>
      <c r="AE120" s="35">
        <v>0</v>
      </c>
      <c r="AF120" s="35">
        <v>0</v>
      </c>
      <c r="AG120" s="35">
        <v>0</v>
      </c>
      <c r="AH120" s="111">
        <v>0</v>
      </c>
      <c r="AI120" s="75">
        <f t="shared" si="3"/>
        <v>18225375.48</v>
      </c>
      <c r="AJ120" s="44"/>
      <c r="AK120" s="87"/>
      <c r="AL120" s="44"/>
      <c r="AM120" s="22"/>
    </row>
    <row r="121" spans="1:39" ht="13.5" thickBot="1">
      <c r="A121" s="47" t="s">
        <v>453</v>
      </c>
      <c r="B121" s="20">
        <v>1890</v>
      </c>
      <c r="C121" s="47" t="s">
        <v>115</v>
      </c>
      <c r="D121" s="70">
        <v>355951</v>
      </c>
      <c r="E121" s="70">
        <v>0</v>
      </c>
      <c r="F121" s="70">
        <v>1174479</v>
      </c>
      <c r="G121" s="70">
        <v>0</v>
      </c>
      <c r="H121" s="70">
        <v>0</v>
      </c>
      <c r="I121" s="27">
        <v>320260</v>
      </c>
      <c r="J121" s="27">
        <v>13794.1</v>
      </c>
      <c r="K121" s="111">
        <v>0</v>
      </c>
      <c r="L121" s="34">
        <v>29901</v>
      </c>
      <c r="M121" s="115">
        <v>0</v>
      </c>
      <c r="N121" s="119">
        <v>71078.7</v>
      </c>
      <c r="O121" s="116">
        <v>0</v>
      </c>
      <c r="P121" s="70">
        <v>0</v>
      </c>
      <c r="Q121" s="115">
        <v>0</v>
      </c>
      <c r="R121" s="33">
        <f>VLOOKUP(B121,'[4]2014-15 Public MATCH'!$C$1:$E$425,3,FALSE)</f>
        <v>2810.49</v>
      </c>
      <c r="S121" s="36">
        <v>0</v>
      </c>
      <c r="T121" s="123">
        <v>0</v>
      </c>
      <c r="U121" s="36">
        <v>0</v>
      </c>
      <c r="V121" s="36">
        <v>0</v>
      </c>
      <c r="W121" s="26">
        <v>0</v>
      </c>
      <c r="X121" s="111">
        <v>0</v>
      </c>
      <c r="Y121" s="34">
        <v>0</v>
      </c>
      <c r="Z121" s="34">
        <f>VLOOKUP(B121,'[5]Vouchers'!$C$1:$M$462,11,FALSE)</f>
        <v>0</v>
      </c>
      <c r="AA121" s="70">
        <v>0</v>
      </c>
      <c r="AB121" s="70">
        <v>0</v>
      </c>
      <c r="AC121" s="35">
        <v>753</v>
      </c>
      <c r="AD121" s="35">
        <v>111075</v>
      </c>
      <c r="AE121" s="35">
        <v>0</v>
      </c>
      <c r="AF121" s="35">
        <v>0</v>
      </c>
      <c r="AG121" s="35">
        <v>0</v>
      </c>
      <c r="AH121" s="111">
        <v>0</v>
      </c>
      <c r="AI121" s="75">
        <f t="shared" si="3"/>
        <v>2080102.29</v>
      </c>
      <c r="AJ121" s="44"/>
      <c r="AK121" s="87"/>
      <c r="AL121" s="44"/>
      <c r="AM121" s="22"/>
    </row>
    <row r="122" spans="1:39" ht="13.5" thickBot="1">
      <c r="A122" s="47" t="s">
        <v>453</v>
      </c>
      <c r="B122" s="20">
        <v>1897</v>
      </c>
      <c r="C122" s="47" t="s">
        <v>116</v>
      </c>
      <c r="D122" s="70">
        <v>107797</v>
      </c>
      <c r="E122" s="70">
        <v>0</v>
      </c>
      <c r="F122" s="70">
        <v>312019</v>
      </c>
      <c r="G122" s="70">
        <v>0</v>
      </c>
      <c r="H122" s="70">
        <v>0</v>
      </c>
      <c r="I122" s="27">
        <v>236648</v>
      </c>
      <c r="J122" s="27">
        <v>5820.72</v>
      </c>
      <c r="K122" s="111">
        <v>0</v>
      </c>
      <c r="L122" s="34">
        <v>15953</v>
      </c>
      <c r="M122" s="115">
        <v>0</v>
      </c>
      <c r="N122" s="119">
        <v>55528.85</v>
      </c>
      <c r="O122" s="116">
        <v>0</v>
      </c>
      <c r="P122" s="70">
        <v>0</v>
      </c>
      <c r="Q122" s="115">
        <v>0</v>
      </c>
      <c r="R122" s="33">
        <f>VLOOKUP(B122,'[4]2014-15 Public MATCH'!$C$1:$E$425,3,FALSE)</f>
        <v>1561.9</v>
      </c>
      <c r="S122" s="36">
        <v>0</v>
      </c>
      <c r="T122" s="123">
        <v>0</v>
      </c>
      <c r="U122" s="36">
        <v>0</v>
      </c>
      <c r="V122" s="36">
        <v>0</v>
      </c>
      <c r="W122" s="26">
        <v>0</v>
      </c>
      <c r="X122" s="111">
        <v>0</v>
      </c>
      <c r="Y122" s="34">
        <v>0</v>
      </c>
      <c r="Z122" s="34">
        <f>VLOOKUP(B122,'[5]Vouchers'!$C$1:$M$462,11,FALSE)</f>
        <v>0</v>
      </c>
      <c r="AA122" s="70">
        <v>0</v>
      </c>
      <c r="AB122" s="70">
        <v>0</v>
      </c>
      <c r="AC122" s="35">
        <v>0</v>
      </c>
      <c r="AD122" s="35">
        <v>60600</v>
      </c>
      <c r="AE122" s="35">
        <v>0</v>
      </c>
      <c r="AF122" s="35">
        <v>0</v>
      </c>
      <c r="AG122" s="35">
        <v>0</v>
      </c>
      <c r="AH122" s="111">
        <v>0</v>
      </c>
      <c r="AI122" s="75">
        <f t="shared" si="3"/>
        <v>795928.47</v>
      </c>
      <c r="AJ122" s="44"/>
      <c r="AK122" s="87"/>
      <c r="AL122" s="44"/>
      <c r="AM122" s="22"/>
    </row>
    <row r="123" spans="1:39" ht="13.5" thickBot="1">
      <c r="A123" s="47" t="s">
        <v>453</v>
      </c>
      <c r="B123" s="20">
        <v>1900</v>
      </c>
      <c r="C123" s="47" t="s">
        <v>117</v>
      </c>
      <c r="D123" s="70">
        <v>15030622</v>
      </c>
      <c r="E123" s="70">
        <v>0</v>
      </c>
      <c r="F123" s="70">
        <v>849266</v>
      </c>
      <c r="G123" s="70">
        <v>0</v>
      </c>
      <c r="H123" s="70">
        <v>0</v>
      </c>
      <c r="I123" s="27">
        <v>1702611</v>
      </c>
      <c r="J123" s="27">
        <v>91345.85</v>
      </c>
      <c r="K123" s="111">
        <v>0</v>
      </c>
      <c r="L123" s="34">
        <v>159502</v>
      </c>
      <c r="M123" s="115">
        <v>0</v>
      </c>
      <c r="N123" s="119">
        <v>0</v>
      </c>
      <c r="O123" s="116">
        <v>430143</v>
      </c>
      <c r="P123" s="70">
        <v>0</v>
      </c>
      <c r="Q123" s="115">
        <v>0</v>
      </c>
      <c r="R123" s="33">
        <f>VLOOKUP(B123,'[4]2014-15 Public MATCH'!$C$1:$E$425,3,FALSE)</f>
        <v>16593.47</v>
      </c>
      <c r="S123" s="36">
        <v>0</v>
      </c>
      <c r="T123" s="123">
        <v>0</v>
      </c>
      <c r="U123" s="36">
        <v>0</v>
      </c>
      <c r="V123" s="36">
        <v>0</v>
      </c>
      <c r="W123" s="26">
        <v>0</v>
      </c>
      <c r="X123" s="111">
        <v>0</v>
      </c>
      <c r="Y123" s="34">
        <v>0</v>
      </c>
      <c r="Z123" s="34">
        <f>VLOOKUP(B123,'[5]Vouchers'!$C$1:$M$462,11,FALSE)</f>
        <v>0</v>
      </c>
      <c r="AA123" s="70">
        <v>0</v>
      </c>
      <c r="AB123" s="70">
        <v>0</v>
      </c>
      <c r="AC123" s="35">
        <v>4703</v>
      </c>
      <c r="AD123" s="35">
        <v>601125</v>
      </c>
      <c r="AE123" s="35">
        <v>0</v>
      </c>
      <c r="AF123" s="35">
        <v>0</v>
      </c>
      <c r="AG123" s="35">
        <v>0</v>
      </c>
      <c r="AH123" s="111">
        <v>0</v>
      </c>
      <c r="AI123" s="75">
        <f t="shared" si="3"/>
        <v>18885911.32</v>
      </c>
      <c r="AJ123" s="44"/>
      <c r="AK123" s="87"/>
      <c r="AL123" s="44"/>
      <c r="AM123" s="22"/>
    </row>
    <row r="124" spans="1:39" ht="13.5" thickBot="1">
      <c r="A124" s="47" t="s">
        <v>425</v>
      </c>
      <c r="B124" s="20">
        <v>1939</v>
      </c>
      <c r="C124" s="47" t="s">
        <v>118</v>
      </c>
      <c r="D124" s="70">
        <v>2333946</v>
      </c>
      <c r="E124" s="70">
        <v>0</v>
      </c>
      <c r="F124" s="70">
        <v>0</v>
      </c>
      <c r="G124" s="70">
        <v>0</v>
      </c>
      <c r="H124" s="112">
        <v>30296</v>
      </c>
      <c r="I124" s="27">
        <v>129285</v>
      </c>
      <c r="J124" s="27">
        <v>22630.35</v>
      </c>
      <c r="K124" s="111">
        <v>0</v>
      </c>
      <c r="L124" s="34">
        <v>20980</v>
      </c>
      <c r="M124" s="115">
        <v>0</v>
      </c>
      <c r="N124" s="119">
        <v>0</v>
      </c>
      <c r="O124" s="116">
        <v>0</v>
      </c>
      <c r="P124" s="70">
        <v>0</v>
      </c>
      <c r="Q124" s="115">
        <v>0</v>
      </c>
      <c r="R124" s="33">
        <f>VLOOKUP(B124,'[4]2014-15 Public MATCH'!$C$1:$E$425,3,FALSE)</f>
        <v>2769.74</v>
      </c>
      <c r="S124" s="36">
        <v>0</v>
      </c>
      <c r="T124" s="123">
        <v>0</v>
      </c>
      <c r="U124" s="33">
        <f>VLOOKUP(B124,'[2]2014-15 Public SSBA'!$C$1:$E$357,3,FALSE)</f>
        <v>2971.89</v>
      </c>
      <c r="V124" s="36">
        <v>0</v>
      </c>
      <c r="W124" s="26">
        <v>184183.84</v>
      </c>
      <c r="X124" s="111">
        <v>0</v>
      </c>
      <c r="Y124" s="34">
        <v>0</v>
      </c>
      <c r="Z124" s="34">
        <f>VLOOKUP(B124,'[5]Vouchers'!$C$1:$M$462,11,FALSE)</f>
        <v>0</v>
      </c>
      <c r="AA124" s="70">
        <v>0</v>
      </c>
      <c r="AB124" s="70">
        <v>0</v>
      </c>
      <c r="AC124" s="35">
        <v>0</v>
      </c>
      <c r="AD124" s="35">
        <v>75375</v>
      </c>
      <c r="AE124" s="35">
        <v>0</v>
      </c>
      <c r="AF124" s="35">
        <v>0</v>
      </c>
      <c r="AG124" s="35">
        <v>0</v>
      </c>
      <c r="AH124" s="111">
        <v>121143</v>
      </c>
      <c r="AI124" s="75">
        <f t="shared" si="3"/>
        <v>2923580.82</v>
      </c>
      <c r="AJ124" s="44"/>
      <c r="AK124" s="87"/>
      <c r="AL124" s="44"/>
      <c r="AM124" s="22"/>
    </row>
    <row r="125" spans="1:39" ht="13.5" thickBot="1">
      <c r="A125" s="47" t="s">
        <v>459</v>
      </c>
      <c r="B125" s="20">
        <v>1945</v>
      </c>
      <c r="C125" s="47" t="s">
        <v>119</v>
      </c>
      <c r="D125" s="70">
        <v>2708596</v>
      </c>
      <c r="E125" s="70">
        <v>0</v>
      </c>
      <c r="F125" s="70">
        <v>0</v>
      </c>
      <c r="G125" s="70">
        <v>0</v>
      </c>
      <c r="H125" s="70">
        <v>0</v>
      </c>
      <c r="I125" s="27">
        <v>370182</v>
      </c>
      <c r="J125" s="27">
        <v>22700.8</v>
      </c>
      <c r="K125" s="111">
        <v>0</v>
      </c>
      <c r="L125" s="34">
        <v>39113</v>
      </c>
      <c r="M125" s="115">
        <v>0</v>
      </c>
      <c r="N125" s="119">
        <v>0</v>
      </c>
      <c r="O125" s="116">
        <v>0</v>
      </c>
      <c r="P125" s="70">
        <v>0</v>
      </c>
      <c r="Q125" s="115">
        <v>0</v>
      </c>
      <c r="R125" s="33">
        <f>VLOOKUP(B125,'[4]2014-15 Public MATCH'!$C$1:$E$425,3,FALSE)</f>
        <v>2442.23</v>
      </c>
      <c r="S125" s="36">
        <v>0</v>
      </c>
      <c r="T125" s="123">
        <v>0</v>
      </c>
      <c r="U125" s="33">
        <f>VLOOKUP(B125,'[2]2014-15 Public SSBA'!$C$1:$E$357,3,FALSE)</f>
        <v>1359.66</v>
      </c>
      <c r="V125" s="36">
        <v>0</v>
      </c>
      <c r="W125" s="26">
        <v>0</v>
      </c>
      <c r="X125" s="111">
        <v>0</v>
      </c>
      <c r="Y125" s="34">
        <v>0</v>
      </c>
      <c r="Z125" s="34">
        <f>VLOOKUP(B125,'[5]Vouchers'!$C$1:$M$462,11,FALSE)</f>
        <v>0</v>
      </c>
      <c r="AA125" s="70">
        <v>0</v>
      </c>
      <c r="AB125" s="70">
        <v>0</v>
      </c>
      <c r="AC125" s="35">
        <v>0</v>
      </c>
      <c r="AD125" s="35">
        <v>123600</v>
      </c>
      <c r="AE125" s="35">
        <v>0</v>
      </c>
      <c r="AF125" s="35">
        <v>0</v>
      </c>
      <c r="AG125" s="35">
        <v>0</v>
      </c>
      <c r="AH125" s="111">
        <v>0</v>
      </c>
      <c r="AI125" s="75">
        <f t="shared" si="3"/>
        <v>3267993.69</v>
      </c>
      <c r="AJ125" s="44"/>
      <c r="AK125" s="87"/>
      <c r="AL125" s="44"/>
      <c r="AM125" s="22"/>
    </row>
    <row r="126" spans="1:39" ht="13.5" thickBot="1">
      <c r="A126" s="47" t="s">
        <v>427</v>
      </c>
      <c r="B126" s="20">
        <v>1953</v>
      </c>
      <c r="C126" s="47" t="s">
        <v>120</v>
      </c>
      <c r="D126" s="70">
        <v>9303384</v>
      </c>
      <c r="E126" s="70">
        <v>0</v>
      </c>
      <c r="F126" s="70">
        <v>0</v>
      </c>
      <c r="G126" s="70">
        <v>0</v>
      </c>
      <c r="H126" s="70">
        <v>0</v>
      </c>
      <c r="I126" s="27">
        <v>549248</v>
      </c>
      <c r="J126" s="27">
        <v>54860.41</v>
      </c>
      <c r="K126" s="111">
        <v>0</v>
      </c>
      <c r="L126" s="34">
        <v>70409</v>
      </c>
      <c r="M126" s="115">
        <v>0</v>
      </c>
      <c r="N126" s="119">
        <v>0</v>
      </c>
      <c r="O126" s="116">
        <v>0</v>
      </c>
      <c r="P126" s="70">
        <v>0</v>
      </c>
      <c r="Q126" s="115">
        <v>0</v>
      </c>
      <c r="R126" s="33">
        <f>VLOOKUP(B126,'[4]2014-15 Public MATCH'!$C$1:$E$425,3,FALSE)</f>
        <v>6560.14</v>
      </c>
      <c r="S126" s="36">
        <v>0</v>
      </c>
      <c r="T126" s="26">
        <v>1860.6</v>
      </c>
      <c r="U126" s="33">
        <f>VLOOKUP(B126,'[2]2014-15 Public SSBA'!$C$1:$E$357,3,FALSE)</f>
        <v>492.12</v>
      </c>
      <c r="V126" s="36">
        <v>0</v>
      </c>
      <c r="W126" s="26">
        <v>0</v>
      </c>
      <c r="X126" s="111">
        <v>0</v>
      </c>
      <c r="Y126" s="34">
        <v>0</v>
      </c>
      <c r="Z126" s="34">
        <f>VLOOKUP(B126,'[5]Vouchers'!$C$1:$M$462,11,FALSE)</f>
        <v>0</v>
      </c>
      <c r="AA126" s="70">
        <v>0</v>
      </c>
      <c r="AB126" s="70">
        <v>0</v>
      </c>
      <c r="AC126" s="35">
        <v>0</v>
      </c>
      <c r="AD126" s="35">
        <v>245250</v>
      </c>
      <c r="AE126" s="35">
        <v>0</v>
      </c>
      <c r="AF126" s="35">
        <v>0</v>
      </c>
      <c r="AG126" s="35">
        <v>0</v>
      </c>
      <c r="AH126" s="111">
        <v>0</v>
      </c>
      <c r="AI126" s="75">
        <f t="shared" si="3"/>
        <v>10232064.27</v>
      </c>
      <c r="AJ126" s="44"/>
      <c r="AK126" s="87"/>
      <c r="AL126" s="44"/>
      <c r="AM126" s="22"/>
    </row>
    <row r="127" spans="1:39" ht="13.5" thickBot="1">
      <c r="A127" s="47" t="s">
        <v>428</v>
      </c>
      <c r="B127" s="20">
        <v>2009</v>
      </c>
      <c r="C127" s="47" t="s">
        <v>121</v>
      </c>
      <c r="D127" s="70">
        <v>8754706</v>
      </c>
      <c r="E127" s="70">
        <v>0</v>
      </c>
      <c r="F127" s="70">
        <v>0</v>
      </c>
      <c r="G127" s="70">
        <v>0</v>
      </c>
      <c r="H127" s="70">
        <v>0</v>
      </c>
      <c r="I127" s="27">
        <v>420002</v>
      </c>
      <c r="J127" s="27">
        <v>60952.97</v>
      </c>
      <c r="K127" s="111">
        <v>0</v>
      </c>
      <c r="L127" s="34">
        <v>53787</v>
      </c>
      <c r="M127" s="115">
        <v>0</v>
      </c>
      <c r="N127" s="119">
        <v>0</v>
      </c>
      <c r="O127" s="116">
        <v>0</v>
      </c>
      <c r="P127" s="70">
        <v>0</v>
      </c>
      <c r="Q127" s="115">
        <v>0</v>
      </c>
      <c r="R127" s="33">
        <f>VLOOKUP(B127,'[4]2014-15 Public MATCH'!$C$1:$E$425,3,FALSE)</f>
        <v>6765.35</v>
      </c>
      <c r="S127" s="36">
        <v>0</v>
      </c>
      <c r="T127" s="26">
        <v>2592.82</v>
      </c>
      <c r="U127" s="33">
        <f>VLOOKUP(B127,'[2]2014-15 Public SSBA'!$C$1:$E$357,3,FALSE)</f>
        <v>4937.45</v>
      </c>
      <c r="V127" s="36">
        <v>0</v>
      </c>
      <c r="W127" s="26">
        <v>264894.04</v>
      </c>
      <c r="X127" s="111">
        <v>0</v>
      </c>
      <c r="Y127" s="34">
        <v>0</v>
      </c>
      <c r="Z127" s="34">
        <f>VLOOKUP(B127,'[5]Vouchers'!$C$1:$M$462,11,FALSE)</f>
        <v>0</v>
      </c>
      <c r="AA127" s="70">
        <v>0</v>
      </c>
      <c r="AB127" s="70">
        <v>0</v>
      </c>
      <c r="AC127" s="35">
        <v>2927</v>
      </c>
      <c r="AD127" s="35">
        <v>210600</v>
      </c>
      <c r="AE127" s="35">
        <v>0</v>
      </c>
      <c r="AF127" s="35">
        <v>0</v>
      </c>
      <c r="AG127" s="35">
        <v>0</v>
      </c>
      <c r="AH127" s="111">
        <v>0</v>
      </c>
      <c r="AI127" s="75">
        <f t="shared" si="3"/>
        <v>9782164.63</v>
      </c>
      <c r="AJ127" s="44"/>
      <c r="AK127" s="87"/>
      <c r="AL127" s="44"/>
      <c r="AM127" s="22"/>
    </row>
    <row r="128" spans="1:39" ht="13.5" thickBot="1">
      <c r="A128" s="47" t="s">
        <v>473</v>
      </c>
      <c r="B128" s="20">
        <v>2016</v>
      </c>
      <c r="C128" s="47" t="s">
        <v>122</v>
      </c>
      <c r="D128" s="70">
        <v>2885328</v>
      </c>
      <c r="E128" s="70">
        <v>0</v>
      </c>
      <c r="F128" s="70">
        <v>0</v>
      </c>
      <c r="G128" s="70">
        <v>0</v>
      </c>
      <c r="H128" s="112">
        <v>27027</v>
      </c>
      <c r="I128" s="27">
        <v>226212</v>
      </c>
      <c r="J128" s="27">
        <v>37224.21</v>
      </c>
      <c r="K128" s="111">
        <v>0</v>
      </c>
      <c r="L128" s="34">
        <v>17784</v>
      </c>
      <c r="M128" s="115">
        <v>0</v>
      </c>
      <c r="N128" s="119">
        <v>7027.39</v>
      </c>
      <c r="O128" s="116">
        <v>0</v>
      </c>
      <c r="P128" s="70">
        <v>0</v>
      </c>
      <c r="Q128" s="115">
        <v>0</v>
      </c>
      <c r="R128" s="33">
        <f>VLOOKUP(B128,'[4]2014-15 Public MATCH'!$C$1:$E$425,3,FALSE)</f>
        <v>2327.97</v>
      </c>
      <c r="S128" s="36">
        <v>0</v>
      </c>
      <c r="T128" s="26">
        <v>1201.2</v>
      </c>
      <c r="U128" s="33">
        <f>VLOOKUP(B128,'[2]2014-15 Public SSBA'!$C$1:$E$357,3,FALSE)</f>
        <v>3489.66</v>
      </c>
      <c r="V128" s="36">
        <v>0</v>
      </c>
      <c r="W128" s="26">
        <v>167627.34</v>
      </c>
      <c r="X128" s="111">
        <v>0</v>
      </c>
      <c r="Y128" s="34">
        <v>0</v>
      </c>
      <c r="Z128" s="34">
        <f>VLOOKUP(B128,'[5]Vouchers'!$C$1:$M$462,11,FALSE)</f>
        <v>0</v>
      </c>
      <c r="AA128" s="70">
        <v>0</v>
      </c>
      <c r="AB128" s="70">
        <v>0</v>
      </c>
      <c r="AC128" s="35">
        <v>0</v>
      </c>
      <c r="AD128" s="35">
        <v>67950</v>
      </c>
      <c r="AE128" s="35">
        <v>0</v>
      </c>
      <c r="AF128" s="35">
        <v>0</v>
      </c>
      <c r="AG128" s="35">
        <v>0</v>
      </c>
      <c r="AH128" s="111">
        <v>109336</v>
      </c>
      <c r="AI128" s="75">
        <f t="shared" si="3"/>
        <v>3552534.77</v>
      </c>
      <c r="AJ128" s="44"/>
      <c r="AK128" s="87"/>
      <c r="AL128" s="44"/>
      <c r="AM128" s="22"/>
    </row>
    <row r="129" spans="1:39" ht="13.5" thickBot="1">
      <c r="A129" s="47" t="s">
        <v>465</v>
      </c>
      <c r="B129" s="20">
        <v>2044</v>
      </c>
      <c r="C129" s="47" t="s">
        <v>123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27">
        <v>34601</v>
      </c>
      <c r="J129" s="27">
        <v>2021.74</v>
      </c>
      <c r="K129" s="111">
        <v>0</v>
      </c>
      <c r="L129" s="34">
        <v>4068</v>
      </c>
      <c r="M129" s="115">
        <v>0</v>
      </c>
      <c r="N129" s="119">
        <v>0</v>
      </c>
      <c r="O129" s="116">
        <v>0</v>
      </c>
      <c r="P129" s="70">
        <v>0</v>
      </c>
      <c r="Q129" s="115">
        <v>0</v>
      </c>
      <c r="R129" s="115">
        <v>0</v>
      </c>
      <c r="S129" s="36">
        <v>0</v>
      </c>
      <c r="T129" s="123">
        <v>0</v>
      </c>
      <c r="U129" s="36">
        <v>0</v>
      </c>
      <c r="V129" s="36">
        <v>0</v>
      </c>
      <c r="W129" s="26">
        <v>0</v>
      </c>
      <c r="X129" s="111">
        <v>0</v>
      </c>
      <c r="Y129" s="34">
        <v>0</v>
      </c>
      <c r="Z129" s="34">
        <f>VLOOKUP(B129,'[5]Vouchers'!$C$1:$M$462,11,FALSE)</f>
        <v>0</v>
      </c>
      <c r="AA129" s="70">
        <v>0</v>
      </c>
      <c r="AB129" s="70">
        <v>0</v>
      </c>
      <c r="AC129" s="35">
        <v>0</v>
      </c>
      <c r="AD129" s="35">
        <v>18000</v>
      </c>
      <c r="AE129" s="35">
        <v>0</v>
      </c>
      <c r="AF129" s="35">
        <v>0</v>
      </c>
      <c r="AG129" s="35">
        <v>0</v>
      </c>
      <c r="AH129" s="111">
        <v>0</v>
      </c>
      <c r="AI129" s="75">
        <f t="shared" si="3"/>
        <v>58690.74</v>
      </c>
      <c r="AJ129" s="44"/>
      <c r="AK129" s="87"/>
      <c r="AL129" s="44"/>
      <c r="AM129" s="22"/>
    </row>
    <row r="130" spans="1:39" ht="13.5" thickBot="1">
      <c r="A130" s="47" t="s">
        <v>465</v>
      </c>
      <c r="B130" s="20">
        <v>2051</v>
      </c>
      <c r="C130" s="47" t="s">
        <v>124</v>
      </c>
      <c r="D130" s="70">
        <v>4657990</v>
      </c>
      <c r="E130" s="70">
        <v>0</v>
      </c>
      <c r="F130" s="70">
        <v>0</v>
      </c>
      <c r="G130" s="70">
        <v>0</v>
      </c>
      <c r="H130" s="70">
        <v>0</v>
      </c>
      <c r="I130" s="27">
        <v>40502</v>
      </c>
      <c r="J130" s="27">
        <v>9117.55</v>
      </c>
      <c r="K130" s="111">
        <v>0</v>
      </c>
      <c r="L130" s="34">
        <v>21416</v>
      </c>
      <c r="M130" s="115">
        <v>0</v>
      </c>
      <c r="N130" s="119">
        <v>0</v>
      </c>
      <c r="O130" s="116">
        <v>0</v>
      </c>
      <c r="P130" s="70">
        <v>0</v>
      </c>
      <c r="Q130" s="115">
        <v>0</v>
      </c>
      <c r="R130" s="115">
        <v>0</v>
      </c>
      <c r="S130" s="36">
        <v>0</v>
      </c>
      <c r="T130" s="123">
        <v>0</v>
      </c>
      <c r="U130" s="36">
        <v>0</v>
      </c>
      <c r="V130" s="36">
        <v>0</v>
      </c>
      <c r="W130" s="26">
        <v>0</v>
      </c>
      <c r="X130" s="111">
        <v>0</v>
      </c>
      <c r="Y130" s="34">
        <v>0</v>
      </c>
      <c r="Z130" s="34">
        <f>VLOOKUP(B130,'[5]Vouchers'!$C$1:$M$462,11,FALSE)</f>
        <v>0</v>
      </c>
      <c r="AA130" s="70">
        <v>0</v>
      </c>
      <c r="AB130" s="70">
        <v>0</v>
      </c>
      <c r="AC130" s="35">
        <v>4086</v>
      </c>
      <c r="AD130" s="35">
        <v>95400</v>
      </c>
      <c r="AE130" s="35">
        <v>0</v>
      </c>
      <c r="AF130" s="35">
        <v>0</v>
      </c>
      <c r="AG130" s="35">
        <v>0</v>
      </c>
      <c r="AH130" s="111">
        <v>0</v>
      </c>
      <c r="AI130" s="75">
        <f t="shared" si="3"/>
        <v>4828511.55</v>
      </c>
      <c r="AJ130" s="44"/>
      <c r="AK130" s="87"/>
      <c r="AL130" s="44"/>
      <c r="AM130" s="22"/>
    </row>
    <row r="131" spans="1:39" ht="13.5" thickBot="1">
      <c r="A131" s="47" t="s">
        <v>470</v>
      </c>
      <c r="B131" s="20">
        <v>2058</v>
      </c>
      <c r="C131" s="47" t="s">
        <v>125</v>
      </c>
      <c r="D131" s="70">
        <v>11437657</v>
      </c>
      <c r="E131" s="70">
        <v>0</v>
      </c>
      <c r="F131" s="70">
        <v>256532</v>
      </c>
      <c r="G131" s="70">
        <v>0</v>
      </c>
      <c r="H131" s="70">
        <v>0</v>
      </c>
      <c r="I131" s="27">
        <v>1721620</v>
      </c>
      <c r="J131" s="27">
        <v>126562.51</v>
      </c>
      <c r="K131" s="111">
        <v>0</v>
      </c>
      <c r="L131" s="34">
        <v>179697</v>
      </c>
      <c r="M131" s="115">
        <v>0</v>
      </c>
      <c r="N131" s="119">
        <v>0</v>
      </c>
      <c r="O131" s="116">
        <v>0</v>
      </c>
      <c r="P131" s="70">
        <v>0</v>
      </c>
      <c r="Q131" s="115">
        <v>0</v>
      </c>
      <c r="R131" s="33">
        <f>VLOOKUP(B131,'[4]2014-15 Public MATCH'!$C$1:$E$425,3,FALSE)</f>
        <v>14473.68</v>
      </c>
      <c r="S131" s="36">
        <v>0</v>
      </c>
      <c r="T131" s="123">
        <v>0</v>
      </c>
      <c r="U131" s="33">
        <f>VLOOKUP(B131,'[2]2014-15 Public SSBA'!$C$1:$E$357,3,FALSE)</f>
        <v>1971.86</v>
      </c>
      <c r="V131" s="36">
        <v>1000</v>
      </c>
      <c r="W131" s="26">
        <v>0</v>
      </c>
      <c r="X131" s="111">
        <v>0</v>
      </c>
      <c r="Y131" s="34">
        <v>0</v>
      </c>
      <c r="Z131" s="34">
        <f>VLOOKUP(B131,'[5]Vouchers'!$C$1:$M$462,11,FALSE)</f>
        <v>13180</v>
      </c>
      <c r="AA131" s="70">
        <v>0</v>
      </c>
      <c r="AB131" s="70">
        <v>0</v>
      </c>
      <c r="AC131" s="35">
        <v>11691</v>
      </c>
      <c r="AD131" s="35">
        <v>587325</v>
      </c>
      <c r="AE131" s="35">
        <v>0</v>
      </c>
      <c r="AF131" s="35">
        <v>0</v>
      </c>
      <c r="AG131" s="35">
        <v>0</v>
      </c>
      <c r="AH131" s="111">
        <v>0</v>
      </c>
      <c r="AI131" s="75">
        <f t="shared" si="3"/>
        <v>14351710.05</v>
      </c>
      <c r="AJ131" s="44"/>
      <c r="AK131" s="87"/>
      <c r="AL131" s="44"/>
      <c r="AM131" s="22"/>
    </row>
    <row r="132" spans="1:39" ht="13.5" thickBot="1">
      <c r="A132" s="47" t="s">
        <v>474</v>
      </c>
      <c r="B132" s="20">
        <v>2114</v>
      </c>
      <c r="C132" s="47" t="s">
        <v>126</v>
      </c>
      <c r="D132" s="70">
        <v>0</v>
      </c>
      <c r="E132" s="70">
        <v>0</v>
      </c>
      <c r="F132" s="70">
        <v>0</v>
      </c>
      <c r="G132" s="70">
        <v>5738</v>
      </c>
      <c r="H132" s="70">
        <v>0</v>
      </c>
      <c r="I132" s="27">
        <v>214938</v>
      </c>
      <c r="J132" s="27">
        <v>70796.66</v>
      </c>
      <c r="K132" s="111">
        <v>0</v>
      </c>
      <c r="L132" s="34">
        <v>25106</v>
      </c>
      <c r="M132" s="115">
        <v>0</v>
      </c>
      <c r="N132" s="119">
        <v>64565.58</v>
      </c>
      <c r="O132" s="116">
        <v>0</v>
      </c>
      <c r="P132" s="70">
        <v>0</v>
      </c>
      <c r="Q132" s="115">
        <v>0</v>
      </c>
      <c r="R132" s="33">
        <f>VLOOKUP(B132,'[4]2014-15 Public MATCH'!$C$1:$E$425,3,FALSE)</f>
        <v>2266.89</v>
      </c>
      <c r="S132" s="36">
        <v>0</v>
      </c>
      <c r="T132" s="123">
        <v>0</v>
      </c>
      <c r="U132" s="36">
        <v>0</v>
      </c>
      <c r="V132" s="36">
        <v>0</v>
      </c>
      <c r="W132" s="26">
        <v>0</v>
      </c>
      <c r="X132" s="111">
        <v>0</v>
      </c>
      <c r="Y132" s="34">
        <v>0</v>
      </c>
      <c r="Z132" s="34">
        <f>VLOOKUP(B132,'[5]Vouchers'!$C$1:$M$462,11,FALSE)</f>
        <v>0</v>
      </c>
      <c r="AA132" s="70">
        <v>0</v>
      </c>
      <c r="AB132" s="70">
        <v>0</v>
      </c>
      <c r="AC132" s="35">
        <v>0</v>
      </c>
      <c r="AD132" s="35">
        <v>86850</v>
      </c>
      <c r="AE132" s="35">
        <v>0</v>
      </c>
      <c r="AF132" s="35">
        <v>0</v>
      </c>
      <c r="AG132" s="35">
        <v>0</v>
      </c>
      <c r="AH132" s="111">
        <v>135785</v>
      </c>
      <c r="AI132" s="75">
        <f t="shared" si="3"/>
        <v>606046.13</v>
      </c>
      <c r="AJ132" s="44"/>
      <c r="AK132" s="87"/>
      <c r="AL132" s="44"/>
      <c r="AM132" s="22"/>
    </row>
    <row r="133" spans="1:39" ht="13.5" thickBot="1">
      <c r="A133" s="47" t="s">
        <v>475</v>
      </c>
      <c r="B133" s="20">
        <v>2128</v>
      </c>
      <c r="C133" s="47" t="s">
        <v>127</v>
      </c>
      <c r="D133" s="70">
        <v>3560867</v>
      </c>
      <c r="E133" s="70">
        <v>0</v>
      </c>
      <c r="F133" s="70">
        <v>0</v>
      </c>
      <c r="G133" s="70">
        <v>0</v>
      </c>
      <c r="H133" s="70">
        <v>0</v>
      </c>
      <c r="I133" s="27">
        <v>287881</v>
      </c>
      <c r="J133" s="27">
        <v>36816.18</v>
      </c>
      <c r="K133" s="111">
        <v>0</v>
      </c>
      <c r="L133" s="34">
        <v>16650</v>
      </c>
      <c r="M133" s="115">
        <v>0</v>
      </c>
      <c r="N133" s="119">
        <v>56540.22</v>
      </c>
      <c r="O133" s="116">
        <v>0</v>
      </c>
      <c r="P133" s="70">
        <v>0</v>
      </c>
      <c r="Q133" s="115">
        <v>0</v>
      </c>
      <c r="R133" s="33">
        <f>VLOOKUP(B133,'[4]2014-15 Public MATCH'!$C$1:$E$425,3,FALSE)</f>
        <v>2857.61</v>
      </c>
      <c r="S133" s="36">
        <v>0</v>
      </c>
      <c r="T133" s="123">
        <v>0</v>
      </c>
      <c r="U133" s="33">
        <f>VLOOKUP(B133,'[2]2014-15 Public SSBA'!$C$1:$E$357,3,FALSE)</f>
        <v>1699.21</v>
      </c>
      <c r="V133" s="36">
        <v>0</v>
      </c>
      <c r="W133" s="26">
        <v>173836.28</v>
      </c>
      <c r="X133" s="111">
        <v>0</v>
      </c>
      <c r="Y133" s="34">
        <v>0</v>
      </c>
      <c r="Z133" s="34">
        <f>VLOOKUP(B133,'[5]Vouchers'!$C$1:$M$462,11,FALSE)</f>
        <v>0</v>
      </c>
      <c r="AA133" s="70">
        <v>0</v>
      </c>
      <c r="AB133" s="70">
        <v>0</v>
      </c>
      <c r="AC133" s="35">
        <v>0</v>
      </c>
      <c r="AD133" s="35">
        <v>90450</v>
      </c>
      <c r="AE133" s="35">
        <v>0</v>
      </c>
      <c r="AF133" s="35">
        <v>0</v>
      </c>
      <c r="AG133" s="35">
        <v>0</v>
      </c>
      <c r="AH133" s="111">
        <v>142633</v>
      </c>
      <c r="AI133" s="75">
        <f aca="true" t="shared" si="4" ref="AI133:AI196">SUM(D133:AH133)</f>
        <v>4370230.5</v>
      </c>
      <c r="AJ133" s="44"/>
      <c r="AK133" s="87"/>
      <c r="AL133" s="44"/>
      <c r="AM133" s="22"/>
    </row>
    <row r="134" spans="1:39" ht="13.5" thickBot="1">
      <c r="A134" s="47" t="s">
        <v>476</v>
      </c>
      <c r="B134" s="20">
        <v>2135</v>
      </c>
      <c r="C134" s="47" t="s">
        <v>128</v>
      </c>
      <c r="D134" s="70">
        <v>1968813</v>
      </c>
      <c r="E134" s="70">
        <v>0</v>
      </c>
      <c r="F134" s="70">
        <v>0</v>
      </c>
      <c r="G134" s="70">
        <v>0</v>
      </c>
      <c r="H134" s="112">
        <v>23583</v>
      </c>
      <c r="I134" s="27">
        <v>69122</v>
      </c>
      <c r="J134" s="27">
        <v>47239.31</v>
      </c>
      <c r="K134" s="111">
        <v>0</v>
      </c>
      <c r="L134" s="34">
        <v>13716</v>
      </c>
      <c r="M134" s="115">
        <v>0</v>
      </c>
      <c r="N134" s="119">
        <v>60770.78</v>
      </c>
      <c r="O134" s="116">
        <v>0</v>
      </c>
      <c r="P134" s="70">
        <v>0</v>
      </c>
      <c r="Q134" s="115">
        <v>0</v>
      </c>
      <c r="R134" s="33">
        <f>VLOOKUP(B134,'[4]2014-15 Public MATCH'!$C$1:$E$425,3,FALSE)</f>
        <v>2504.97</v>
      </c>
      <c r="S134" s="36">
        <v>0</v>
      </c>
      <c r="T134" s="26">
        <v>437.49</v>
      </c>
      <c r="U134" s="33">
        <f>VLOOKUP(B134,'[2]2014-15 Public SSBA'!$C$1:$E$357,3,FALSE)</f>
        <v>2931.69</v>
      </c>
      <c r="V134" s="36">
        <v>0</v>
      </c>
      <c r="W134" s="26">
        <v>107612.27</v>
      </c>
      <c r="X134" s="111">
        <v>0</v>
      </c>
      <c r="Y134" s="34">
        <v>0</v>
      </c>
      <c r="Z134" s="34">
        <f>VLOOKUP(B134,'[5]Vouchers'!$C$1:$M$462,11,FALSE)</f>
        <v>0</v>
      </c>
      <c r="AA134" s="70">
        <v>0</v>
      </c>
      <c r="AB134" s="70">
        <v>0</v>
      </c>
      <c r="AC134" s="35">
        <v>0</v>
      </c>
      <c r="AD134" s="35">
        <v>61350</v>
      </c>
      <c r="AE134" s="35">
        <v>0</v>
      </c>
      <c r="AF134" s="35">
        <v>0</v>
      </c>
      <c r="AG134" s="35">
        <v>0</v>
      </c>
      <c r="AH134" s="111">
        <v>96820</v>
      </c>
      <c r="AI134" s="75">
        <f t="shared" si="4"/>
        <v>2454900.51</v>
      </c>
      <c r="AJ134" s="44"/>
      <c r="AK134" s="87"/>
      <c r="AL134" s="44"/>
      <c r="AM134" s="22"/>
    </row>
    <row r="135" spans="1:39" ht="13.5" thickBot="1">
      <c r="A135" s="47" t="s">
        <v>421</v>
      </c>
      <c r="B135" s="20">
        <v>2142</v>
      </c>
      <c r="C135" s="47" t="s">
        <v>129</v>
      </c>
      <c r="D135" s="70">
        <v>1036238</v>
      </c>
      <c r="E135" s="70">
        <v>0</v>
      </c>
      <c r="F135" s="70">
        <v>0</v>
      </c>
      <c r="G135" s="70">
        <v>0</v>
      </c>
      <c r="H135" s="70">
        <v>0</v>
      </c>
      <c r="I135" s="27">
        <v>14682</v>
      </c>
      <c r="J135" s="27">
        <v>7808.28</v>
      </c>
      <c r="K135" s="111">
        <v>0</v>
      </c>
      <c r="L135" s="34">
        <v>7555</v>
      </c>
      <c r="M135" s="115">
        <v>0</v>
      </c>
      <c r="N135" s="119">
        <v>28083.66</v>
      </c>
      <c r="O135" s="116">
        <v>0</v>
      </c>
      <c r="P135" s="70">
        <v>0</v>
      </c>
      <c r="Q135" s="115">
        <v>0</v>
      </c>
      <c r="R135" s="33">
        <f>VLOOKUP(B135,'[4]2014-15 Public MATCH'!$C$1:$E$425,3,FALSE)</f>
        <v>1100.04</v>
      </c>
      <c r="S135" s="36">
        <v>0</v>
      </c>
      <c r="T135" s="26">
        <v>113.52</v>
      </c>
      <c r="U135" s="33">
        <f>VLOOKUP(B135,'[2]2014-15 Public SSBA'!$C$1:$E$357,3,FALSE)</f>
        <v>486.44</v>
      </c>
      <c r="V135" s="36">
        <v>0</v>
      </c>
      <c r="W135" s="26">
        <v>0</v>
      </c>
      <c r="X135" s="111">
        <v>0</v>
      </c>
      <c r="Y135" s="34">
        <v>0</v>
      </c>
      <c r="Z135" s="34">
        <f>VLOOKUP(B135,'[5]Vouchers'!$C$1:$M$462,11,FALSE)</f>
        <v>0</v>
      </c>
      <c r="AA135" s="70">
        <v>0</v>
      </c>
      <c r="AB135" s="70">
        <v>0</v>
      </c>
      <c r="AC135" s="35">
        <v>0</v>
      </c>
      <c r="AD135" s="35">
        <v>26400</v>
      </c>
      <c r="AE135" s="35">
        <v>0</v>
      </c>
      <c r="AF135" s="35">
        <v>0</v>
      </c>
      <c r="AG135" s="35">
        <v>0</v>
      </c>
      <c r="AH135" s="111">
        <v>42506</v>
      </c>
      <c r="AI135" s="75">
        <f t="shared" si="4"/>
        <v>1164972.94</v>
      </c>
      <c r="AJ135" s="44"/>
      <c r="AK135" s="87"/>
      <c r="AL135" s="44"/>
      <c r="AM135" s="22"/>
    </row>
    <row r="136" spans="1:39" ht="13.5" thickBot="1">
      <c r="A136" s="47" t="s">
        <v>453</v>
      </c>
      <c r="B136" s="20">
        <v>2177</v>
      </c>
      <c r="C136" s="47" t="s">
        <v>130</v>
      </c>
      <c r="D136" s="70">
        <v>418306</v>
      </c>
      <c r="E136" s="70">
        <v>0</v>
      </c>
      <c r="F136" s="70">
        <v>640352</v>
      </c>
      <c r="G136" s="70">
        <v>0</v>
      </c>
      <c r="H136" s="70">
        <v>0</v>
      </c>
      <c r="I136" s="27">
        <v>522161</v>
      </c>
      <c r="J136" s="27">
        <v>28430.56</v>
      </c>
      <c r="K136" s="111">
        <v>0</v>
      </c>
      <c r="L136" s="34">
        <v>49835</v>
      </c>
      <c r="M136" s="115">
        <v>0</v>
      </c>
      <c r="N136" s="119">
        <v>69297.61</v>
      </c>
      <c r="O136" s="116">
        <v>0</v>
      </c>
      <c r="P136" s="70">
        <v>0</v>
      </c>
      <c r="Q136" s="115">
        <v>0</v>
      </c>
      <c r="R136" s="115">
        <v>0</v>
      </c>
      <c r="S136" s="36">
        <v>0</v>
      </c>
      <c r="T136" s="123">
        <v>0</v>
      </c>
      <c r="U136" s="33">
        <f>VLOOKUP(B136,'[2]2014-15 Public SSBA'!$C$1:$E$357,3,FALSE)</f>
        <v>1393.03</v>
      </c>
      <c r="V136" s="36">
        <v>0</v>
      </c>
      <c r="W136" s="26">
        <v>0</v>
      </c>
      <c r="X136" s="111">
        <v>0</v>
      </c>
      <c r="Y136" s="34">
        <v>0</v>
      </c>
      <c r="Z136" s="34">
        <f>VLOOKUP(B136,'[5]Vouchers'!$C$1:$M$462,11,FALSE)</f>
        <v>0</v>
      </c>
      <c r="AA136" s="70">
        <v>0</v>
      </c>
      <c r="AB136" s="70">
        <v>0</v>
      </c>
      <c r="AC136" s="35">
        <v>38469</v>
      </c>
      <c r="AD136" s="35">
        <v>160725</v>
      </c>
      <c r="AE136" s="35">
        <v>0</v>
      </c>
      <c r="AF136" s="35">
        <v>0</v>
      </c>
      <c r="AG136" s="35">
        <v>0</v>
      </c>
      <c r="AH136" s="111">
        <v>0</v>
      </c>
      <c r="AI136" s="75">
        <f t="shared" si="4"/>
        <v>1928969.2</v>
      </c>
      <c r="AJ136" s="44"/>
      <c r="AK136" s="87"/>
      <c r="AL136" s="44"/>
      <c r="AM136" s="22"/>
    </row>
    <row r="137" spans="1:39" ht="13.5" thickBot="1">
      <c r="A137" s="47" t="s">
        <v>453</v>
      </c>
      <c r="B137" s="20">
        <v>2184</v>
      </c>
      <c r="C137" s="47" t="s">
        <v>131</v>
      </c>
      <c r="D137" s="70">
        <v>340371</v>
      </c>
      <c r="E137" s="70">
        <v>0</v>
      </c>
      <c r="F137" s="70">
        <v>0</v>
      </c>
      <c r="G137" s="70">
        <v>0</v>
      </c>
      <c r="H137" s="70">
        <v>0</v>
      </c>
      <c r="I137" s="27">
        <v>606654</v>
      </c>
      <c r="J137" s="27">
        <v>19894.03</v>
      </c>
      <c r="K137" s="111">
        <v>0</v>
      </c>
      <c r="L137" s="34">
        <v>31993</v>
      </c>
      <c r="M137" s="115">
        <v>0</v>
      </c>
      <c r="N137" s="119">
        <v>96086.38</v>
      </c>
      <c r="O137" s="116">
        <v>0</v>
      </c>
      <c r="P137" s="70">
        <v>0</v>
      </c>
      <c r="Q137" s="115">
        <v>0</v>
      </c>
      <c r="R137" s="33">
        <f>VLOOKUP(B137,'[4]2014-15 Public MATCH'!$C$1:$E$425,3,FALSE)</f>
        <v>4451.04</v>
      </c>
      <c r="S137" s="36">
        <v>0</v>
      </c>
      <c r="T137" s="123">
        <v>0</v>
      </c>
      <c r="U137" s="36">
        <v>0</v>
      </c>
      <c r="V137" s="36">
        <v>0</v>
      </c>
      <c r="W137" s="26">
        <v>0</v>
      </c>
      <c r="X137" s="111">
        <v>0</v>
      </c>
      <c r="Y137" s="34">
        <v>0</v>
      </c>
      <c r="Z137" s="34">
        <f>VLOOKUP(B137,'[5]Vouchers'!$C$1:$M$462,11,FALSE)</f>
        <v>0</v>
      </c>
      <c r="AA137" s="70">
        <v>0</v>
      </c>
      <c r="AB137" s="70">
        <v>0</v>
      </c>
      <c r="AC137" s="35">
        <v>2356</v>
      </c>
      <c r="AD137" s="35">
        <v>138000</v>
      </c>
      <c r="AE137" s="35">
        <v>0</v>
      </c>
      <c r="AF137" s="35">
        <v>0</v>
      </c>
      <c r="AG137" s="35">
        <v>0</v>
      </c>
      <c r="AH137" s="111">
        <v>0</v>
      </c>
      <c r="AI137" s="75">
        <f t="shared" si="4"/>
        <v>1239805.45</v>
      </c>
      <c r="AJ137" s="44"/>
      <c r="AK137" s="87"/>
      <c r="AL137" s="44"/>
      <c r="AM137" s="22"/>
    </row>
    <row r="138" spans="1:39" ht="13.5" thickBot="1">
      <c r="A138" s="47" t="s">
        <v>434</v>
      </c>
      <c r="B138" s="20">
        <v>2198</v>
      </c>
      <c r="C138" s="47" t="s">
        <v>132</v>
      </c>
      <c r="D138" s="70">
        <v>5164746</v>
      </c>
      <c r="E138" s="70">
        <v>0</v>
      </c>
      <c r="F138" s="70">
        <v>0</v>
      </c>
      <c r="G138" s="70">
        <v>0</v>
      </c>
      <c r="H138" s="70">
        <v>0</v>
      </c>
      <c r="I138" s="27">
        <v>240708</v>
      </c>
      <c r="J138" s="27">
        <v>29568.94</v>
      </c>
      <c r="K138" s="111">
        <v>0</v>
      </c>
      <c r="L138" s="34">
        <v>25833</v>
      </c>
      <c r="M138" s="115">
        <v>0</v>
      </c>
      <c r="N138" s="119">
        <v>0</v>
      </c>
      <c r="O138" s="116">
        <v>0</v>
      </c>
      <c r="P138" s="70">
        <v>0</v>
      </c>
      <c r="Q138" s="115">
        <v>0</v>
      </c>
      <c r="R138" s="33">
        <f>VLOOKUP(B138,'[4]2014-15 Public MATCH'!$C$1:$E$425,3,FALSE)</f>
        <v>3117.21</v>
      </c>
      <c r="S138" s="36">
        <v>0</v>
      </c>
      <c r="T138" s="26">
        <v>718.38</v>
      </c>
      <c r="U138" s="33">
        <f>VLOOKUP(B138,'[2]2014-15 Public SSBA'!$C$1:$E$357,3,FALSE)</f>
        <v>2280.8</v>
      </c>
      <c r="V138" s="36">
        <v>0</v>
      </c>
      <c r="W138" s="26">
        <v>0</v>
      </c>
      <c r="X138" s="111">
        <v>0</v>
      </c>
      <c r="Y138" s="34">
        <v>0</v>
      </c>
      <c r="Z138" s="34">
        <f>VLOOKUP(B138,'[5]Vouchers'!$C$1:$M$462,11,FALSE)</f>
        <v>0</v>
      </c>
      <c r="AA138" s="70">
        <v>0</v>
      </c>
      <c r="AB138" s="70">
        <v>0</v>
      </c>
      <c r="AC138" s="35">
        <v>6782</v>
      </c>
      <c r="AD138" s="35">
        <v>111225</v>
      </c>
      <c r="AE138" s="35">
        <v>0</v>
      </c>
      <c r="AF138" s="35">
        <v>0</v>
      </c>
      <c r="AG138" s="35">
        <v>0</v>
      </c>
      <c r="AH138" s="111">
        <v>0</v>
      </c>
      <c r="AI138" s="75">
        <f t="shared" si="4"/>
        <v>5584979.33</v>
      </c>
      <c r="AJ138" s="44"/>
      <c r="AK138" s="87"/>
      <c r="AL138" s="44"/>
      <c r="AM138" s="22"/>
    </row>
    <row r="139" spans="1:39" ht="13.5" thickBot="1">
      <c r="A139" s="47" t="s">
        <v>462</v>
      </c>
      <c r="B139" s="20">
        <v>2212</v>
      </c>
      <c r="C139" s="47" t="s">
        <v>133</v>
      </c>
      <c r="D139" s="70">
        <v>55155</v>
      </c>
      <c r="E139" s="70">
        <v>0</v>
      </c>
      <c r="F139" s="70">
        <v>0</v>
      </c>
      <c r="G139" s="70">
        <v>184593</v>
      </c>
      <c r="H139" s="112">
        <v>7180</v>
      </c>
      <c r="I139" s="27">
        <v>14031</v>
      </c>
      <c r="J139" s="27">
        <v>6309.72</v>
      </c>
      <c r="K139" s="111">
        <v>0</v>
      </c>
      <c r="L139" s="34">
        <v>4330</v>
      </c>
      <c r="M139" s="115">
        <v>0</v>
      </c>
      <c r="N139" s="119">
        <v>5009</v>
      </c>
      <c r="O139" s="116">
        <v>0</v>
      </c>
      <c r="P139" s="70">
        <v>0</v>
      </c>
      <c r="Q139" s="115">
        <v>0</v>
      </c>
      <c r="R139" s="33">
        <f>VLOOKUP(B139,'[4]2014-15 Public MATCH'!$C$1:$E$425,3,FALSE)</f>
        <v>667.21</v>
      </c>
      <c r="S139" s="36">
        <v>0</v>
      </c>
      <c r="T139" s="123">
        <v>0</v>
      </c>
      <c r="U139" s="33">
        <f>VLOOKUP(B139,'[2]2014-15 Public SSBA'!$C$1:$E$357,3,FALSE)</f>
        <v>755</v>
      </c>
      <c r="V139" s="36">
        <v>0</v>
      </c>
      <c r="W139" s="26">
        <v>41390.26</v>
      </c>
      <c r="X139" s="111">
        <v>0</v>
      </c>
      <c r="Y139" s="34">
        <v>0</v>
      </c>
      <c r="Z139" s="34">
        <f>VLOOKUP(B139,'[5]Vouchers'!$C$1:$M$462,11,FALSE)</f>
        <v>0</v>
      </c>
      <c r="AA139" s="70">
        <v>0</v>
      </c>
      <c r="AB139" s="70">
        <v>0</v>
      </c>
      <c r="AC139" s="35">
        <v>0</v>
      </c>
      <c r="AD139" s="35">
        <v>17100</v>
      </c>
      <c r="AE139" s="35">
        <v>0</v>
      </c>
      <c r="AF139" s="35">
        <v>0</v>
      </c>
      <c r="AG139" s="112">
        <v>0</v>
      </c>
      <c r="AH139" s="111">
        <v>27393</v>
      </c>
      <c r="AI139" s="75">
        <f t="shared" si="4"/>
        <v>363913.19</v>
      </c>
      <c r="AJ139" s="44"/>
      <c r="AK139" s="87"/>
      <c r="AL139" s="44"/>
      <c r="AM139" s="22"/>
    </row>
    <row r="140" spans="1:39" ht="13.5" thickBot="1">
      <c r="A140" s="47" t="s">
        <v>459</v>
      </c>
      <c r="B140" s="20">
        <v>2217</v>
      </c>
      <c r="C140" s="47" t="s">
        <v>134</v>
      </c>
      <c r="D140" s="70">
        <v>5229657</v>
      </c>
      <c r="E140" s="70">
        <v>0</v>
      </c>
      <c r="F140" s="70">
        <v>0</v>
      </c>
      <c r="G140" s="70">
        <v>0</v>
      </c>
      <c r="H140" s="70">
        <v>0</v>
      </c>
      <c r="I140" s="27">
        <v>1164405</v>
      </c>
      <c r="J140" s="27">
        <v>31346.18</v>
      </c>
      <c r="K140" s="111">
        <v>0</v>
      </c>
      <c r="L140" s="34">
        <v>111468</v>
      </c>
      <c r="M140" s="115">
        <v>0</v>
      </c>
      <c r="N140" s="119">
        <v>0</v>
      </c>
      <c r="O140" s="116">
        <v>0</v>
      </c>
      <c r="P140" s="70">
        <v>0</v>
      </c>
      <c r="Q140" s="115">
        <v>0</v>
      </c>
      <c r="R140" s="33">
        <f>VLOOKUP(B140,'[4]2014-15 Public MATCH'!$C$1:$E$425,3,FALSE)</f>
        <v>7246.39</v>
      </c>
      <c r="S140" s="36">
        <v>0</v>
      </c>
      <c r="T140" s="123">
        <v>0</v>
      </c>
      <c r="U140" s="36">
        <v>0</v>
      </c>
      <c r="V140" s="36">
        <v>0</v>
      </c>
      <c r="W140" s="26">
        <v>0</v>
      </c>
      <c r="X140" s="111">
        <v>0</v>
      </c>
      <c r="Y140" s="34">
        <v>0</v>
      </c>
      <c r="Z140" s="34">
        <f>VLOOKUP(B140,'[5]Vouchers'!$C$1:$M$462,11,FALSE)</f>
        <v>0</v>
      </c>
      <c r="AA140" s="70">
        <v>0</v>
      </c>
      <c r="AB140" s="70">
        <v>0</v>
      </c>
      <c r="AC140" s="35">
        <v>0</v>
      </c>
      <c r="AD140" s="35">
        <v>300900</v>
      </c>
      <c r="AE140" s="35">
        <v>0</v>
      </c>
      <c r="AF140" s="35">
        <v>0</v>
      </c>
      <c r="AG140" s="35">
        <v>0</v>
      </c>
      <c r="AH140" s="111">
        <v>0</v>
      </c>
      <c r="AI140" s="75">
        <f t="shared" si="4"/>
        <v>6845022.57</v>
      </c>
      <c r="AJ140" s="44"/>
      <c r="AK140" s="87"/>
      <c r="AL140" s="44"/>
      <c r="AM140" s="22"/>
    </row>
    <row r="141" spans="1:39" ht="13.5" thickBot="1">
      <c r="A141" s="47" t="s">
        <v>417</v>
      </c>
      <c r="B141" s="20">
        <v>2226</v>
      </c>
      <c r="C141" s="47" t="s">
        <v>135</v>
      </c>
      <c r="D141" s="70">
        <v>1583261</v>
      </c>
      <c r="E141" s="70">
        <v>0</v>
      </c>
      <c r="F141" s="70">
        <v>0</v>
      </c>
      <c r="G141" s="70">
        <v>0</v>
      </c>
      <c r="H141" s="112">
        <v>14301</v>
      </c>
      <c r="I141" s="27">
        <v>2428</v>
      </c>
      <c r="J141" s="27">
        <v>6735.63</v>
      </c>
      <c r="K141" s="111">
        <v>0</v>
      </c>
      <c r="L141" s="34">
        <v>18016</v>
      </c>
      <c r="M141" s="115">
        <v>0</v>
      </c>
      <c r="N141" s="119">
        <v>0</v>
      </c>
      <c r="O141" s="116">
        <v>0</v>
      </c>
      <c r="P141" s="70">
        <v>0</v>
      </c>
      <c r="Q141" s="115">
        <v>0</v>
      </c>
      <c r="R141" s="33">
        <f>VLOOKUP(B141,'[4]2014-15 Public MATCH'!$C$1:$E$425,3,FALSE)</f>
        <v>1554.45</v>
      </c>
      <c r="S141" s="36">
        <v>0</v>
      </c>
      <c r="T141" s="26">
        <v>1494.91</v>
      </c>
      <c r="U141" s="33">
        <f>VLOOKUP(B141,'[2]2014-15 Public SSBA'!$C$1:$E$357,3,FALSE)</f>
        <v>1645.34</v>
      </c>
      <c r="V141" s="36">
        <v>0</v>
      </c>
      <c r="W141" s="26">
        <v>93126.08</v>
      </c>
      <c r="X141" s="111">
        <v>0</v>
      </c>
      <c r="Y141" s="34">
        <v>0</v>
      </c>
      <c r="Z141" s="34">
        <f>VLOOKUP(B141,'[5]Vouchers'!$C$1:$M$462,11,FALSE)</f>
        <v>0</v>
      </c>
      <c r="AA141" s="70">
        <v>0</v>
      </c>
      <c r="AB141" s="70">
        <v>0</v>
      </c>
      <c r="AC141" s="35">
        <v>0</v>
      </c>
      <c r="AD141" s="35">
        <v>36300</v>
      </c>
      <c r="AE141" s="35">
        <v>0</v>
      </c>
      <c r="AF141" s="35">
        <v>0</v>
      </c>
      <c r="AG141" s="35">
        <v>0</v>
      </c>
      <c r="AH141" s="111">
        <v>57384</v>
      </c>
      <c r="AI141" s="75">
        <f t="shared" si="4"/>
        <v>1816246.41</v>
      </c>
      <c r="AJ141" s="44"/>
      <c r="AK141" s="87"/>
      <c r="AL141" s="44"/>
      <c r="AM141" s="22"/>
    </row>
    <row r="142" spans="1:39" ht="13.5" thickBot="1">
      <c r="A142" s="47" t="s">
        <v>477</v>
      </c>
      <c r="B142" s="20">
        <v>2233</v>
      </c>
      <c r="C142" s="47" t="s">
        <v>136</v>
      </c>
      <c r="D142" s="70">
        <v>4763625</v>
      </c>
      <c r="E142" s="70">
        <v>0</v>
      </c>
      <c r="F142" s="70">
        <v>0</v>
      </c>
      <c r="G142" s="70">
        <v>0</v>
      </c>
      <c r="H142" s="70">
        <v>0</v>
      </c>
      <c r="I142" s="27">
        <v>339414</v>
      </c>
      <c r="J142" s="27">
        <v>45178.66</v>
      </c>
      <c r="K142" s="111">
        <v>0</v>
      </c>
      <c r="L142" s="34">
        <v>29494</v>
      </c>
      <c r="M142" s="115">
        <v>0</v>
      </c>
      <c r="N142" s="119">
        <v>30192.82</v>
      </c>
      <c r="O142" s="116">
        <v>0</v>
      </c>
      <c r="P142" s="70">
        <v>0</v>
      </c>
      <c r="Q142" s="115">
        <v>0</v>
      </c>
      <c r="R142" s="33">
        <f>VLOOKUP(B142,'[4]2014-15 Public MATCH'!$C$1:$E$425,3,FALSE)</f>
        <v>4553.2</v>
      </c>
      <c r="S142" s="36">
        <v>0</v>
      </c>
      <c r="T142" s="26">
        <v>1346.16</v>
      </c>
      <c r="U142" s="33">
        <f>VLOOKUP(B142,'[2]2014-15 Public SSBA'!$C$1:$E$357,3,FALSE)</f>
        <v>6990.16</v>
      </c>
      <c r="V142" s="36">
        <v>0</v>
      </c>
      <c r="W142" s="26">
        <v>269032.67</v>
      </c>
      <c r="X142" s="111">
        <v>0</v>
      </c>
      <c r="Y142" s="34">
        <v>0</v>
      </c>
      <c r="Z142" s="34">
        <f>VLOOKUP(B142,'[5]Vouchers'!$C$1:$M$462,11,FALSE)</f>
        <v>0</v>
      </c>
      <c r="AA142" s="70">
        <v>0</v>
      </c>
      <c r="AB142" s="70">
        <v>0</v>
      </c>
      <c r="AC142" s="35">
        <v>0</v>
      </c>
      <c r="AD142" s="35">
        <v>127200</v>
      </c>
      <c r="AE142" s="35">
        <v>0</v>
      </c>
      <c r="AF142" s="35">
        <v>0</v>
      </c>
      <c r="AG142" s="35">
        <v>0</v>
      </c>
      <c r="AH142" s="111">
        <v>0</v>
      </c>
      <c r="AI142" s="75">
        <f t="shared" si="4"/>
        <v>5617026.67</v>
      </c>
      <c r="AJ142" s="44"/>
      <c r="AK142" s="87"/>
      <c r="AL142" s="44"/>
      <c r="AM142" s="22"/>
    </row>
    <row r="143" spans="1:39" ht="13.5" thickBot="1">
      <c r="A143" s="47" t="s">
        <v>429</v>
      </c>
      <c r="B143" s="20">
        <v>2240</v>
      </c>
      <c r="C143" s="47" t="s">
        <v>137</v>
      </c>
      <c r="D143" s="70">
        <v>2350443</v>
      </c>
      <c r="E143" s="70">
        <v>0</v>
      </c>
      <c r="F143" s="70">
        <v>0</v>
      </c>
      <c r="G143" s="70">
        <v>0</v>
      </c>
      <c r="H143" s="70">
        <v>0</v>
      </c>
      <c r="I143" s="27">
        <v>150463</v>
      </c>
      <c r="J143" s="27">
        <v>29671.47</v>
      </c>
      <c r="K143" s="111">
        <v>0</v>
      </c>
      <c r="L143" s="34">
        <v>28884</v>
      </c>
      <c r="M143" s="115">
        <v>0</v>
      </c>
      <c r="N143" s="119">
        <v>0</v>
      </c>
      <c r="O143" s="116">
        <v>0</v>
      </c>
      <c r="P143" s="70">
        <v>0</v>
      </c>
      <c r="Q143" s="115">
        <v>0</v>
      </c>
      <c r="R143" s="33">
        <f>VLOOKUP(B143,'[4]2014-15 Public MATCH'!$C$1:$E$425,3,FALSE)</f>
        <v>1879.46</v>
      </c>
      <c r="S143" s="36">
        <v>0</v>
      </c>
      <c r="T143" s="26">
        <v>1141.06</v>
      </c>
      <c r="U143" s="33">
        <f>VLOOKUP(B143,'[2]2014-15 Public SSBA'!$C$1:$E$357,3,FALSE)</f>
        <v>1225.55</v>
      </c>
      <c r="V143" s="36">
        <v>0</v>
      </c>
      <c r="W143" s="26">
        <v>126239.08</v>
      </c>
      <c r="X143" s="111">
        <v>0</v>
      </c>
      <c r="Y143" s="34">
        <v>0</v>
      </c>
      <c r="Z143" s="34">
        <f>VLOOKUP(B143,'[5]Vouchers'!$C$1:$M$462,11,FALSE)</f>
        <v>0</v>
      </c>
      <c r="AA143" s="70">
        <v>0</v>
      </c>
      <c r="AB143" s="70">
        <v>0</v>
      </c>
      <c r="AC143" s="35">
        <v>5146</v>
      </c>
      <c r="AD143" s="35">
        <v>57600</v>
      </c>
      <c r="AE143" s="35">
        <v>0</v>
      </c>
      <c r="AF143" s="35">
        <v>0</v>
      </c>
      <c r="AG143" s="35">
        <v>0</v>
      </c>
      <c r="AH143" s="111">
        <v>92806</v>
      </c>
      <c r="AI143" s="75">
        <f t="shared" si="4"/>
        <v>2845498.62</v>
      </c>
      <c r="AJ143" s="44"/>
      <c r="AK143" s="87"/>
      <c r="AL143" s="44"/>
      <c r="AM143" s="22"/>
    </row>
    <row r="144" spans="1:39" ht="13.5" thickBot="1">
      <c r="A144" s="47" t="s">
        <v>431</v>
      </c>
      <c r="B144" s="20">
        <v>2289</v>
      </c>
      <c r="C144" s="47" t="s">
        <v>138</v>
      </c>
      <c r="D144" s="70">
        <v>137813882</v>
      </c>
      <c r="E144" s="70">
        <v>0</v>
      </c>
      <c r="F144" s="70">
        <v>0</v>
      </c>
      <c r="G144" s="70">
        <v>0</v>
      </c>
      <c r="H144" s="112">
        <v>1249717</v>
      </c>
      <c r="I144" s="27">
        <v>9656098</v>
      </c>
      <c r="J144" s="27">
        <v>292828.43</v>
      </c>
      <c r="K144" s="111">
        <v>0</v>
      </c>
      <c r="L144" s="34">
        <v>1102302</v>
      </c>
      <c r="M144" s="115">
        <v>1198924.71</v>
      </c>
      <c r="N144" s="119">
        <v>0</v>
      </c>
      <c r="O144" s="116">
        <v>181496</v>
      </c>
      <c r="P144" s="70">
        <v>0</v>
      </c>
      <c r="Q144" s="115">
        <v>86526.93</v>
      </c>
      <c r="R144" s="33">
        <f>VLOOKUP(B144,'[4]2014-15 Public MATCH'!$C$1:$E$425,3,FALSE)</f>
        <v>100363.68</v>
      </c>
      <c r="S144" s="36">
        <v>0</v>
      </c>
      <c r="T144" s="26">
        <v>8438.35</v>
      </c>
      <c r="U144" s="33">
        <f>VLOOKUP(B144,'[2]2014-15 Public SSBA'!$C$1:$E$357,3,FALSE)</f>
        <v>54877.9</v>
      </c>
      <c r="V144" s="36">
        <v>0</v>
      </c>
      <c r="W144" s="26">
        <v>4441111.35</v>
      </c>
      <c r="X144" s="111">
        <v>0</v>
      </c>
      <c r="Y144" s="34">
        <v>0</v>
      </c>
      <c r="Z144" s="34">
        <f>VLOOKUP(B144,'[5]Vouchers'!$C$1:$M$462,11,FALSE)</f>
        <v>4375.16</v>
      </c>
      <c r="AA144" s="70">
        <v>0</v>
      </c>
      <c r="AB144" s="70">
        <v>0</v>
      </c>
      <c r="AC144" s="35">
        <v>263989</v>
      </c>
      <c r="AD144" s="35">
        <v>3234975</v>
      </c>
      <c r="AE144" s="35">
        <v>0</v>
      </c>
      <c r="AF144" s="35">
        <v>0</v>
      </c>
      <c r="AG144" s="111">
        <v>2832.76</v>
      </c>
      <c r="AH144" s="111">
        <v>0</v>
      </c>
      <c r="AI144" s="75">
        <f t="shared" si="4"/>
        <v>159692738.27</v>
      </c>
      <c r="AJ144" s="44"/>
      <c r="AK144" s="87"/>
      <c r="AL144" s="44"/>
      <c r="AM144" s="22"/>
    </row>
    <row r="145" spans="1:39" ht="13.5" thickBot="1">
      <c r="A145" s="47" t="s">
        <v>453</v>
      </c>
      <c r="B145" s="20">
        <v>2296</v>
      </c>
      <c r="C145" s="47" t="s">
        <v>139</v>
      </c>
      <c r="D145" s="70">
        <v>11824901</v>
      </c>
      <c r="E145" s="70">
        <v>0</v>
      </c>
      <c r="F145" s="70">
        <v>770923</v>
      </c>
      <c r="G145" s="70">
        <v>0</v>
      </c>
      <c r="H145" s="70">
        <v>0</v>
      </c>
      <c r="I145" s="27">
        <v>876607</v>
      </c>
      <c r="J145" s="27">
        <v>13466</v>
      </c>
      <c r="K145" s="111">
        <v>0</v>
      </c>
      <c r="L145" s="34">
        <v>84851</v>
      </c>
      <c r="M145" s="115">
        <v>0</v>
      </c>
      <c r="N145" s="119">
        <v>0</v>
      </c>
      <c r="O145" s="116">
        <v>0</v>
      </c>
      <c r="P145" s="70">
        <v>0</v>
      </c>
      <c r="Q145" s="115">
        <v>0</v>
      </c>
      <c r="R145" s="33">
        <f>VLOOKUP(B145,'[4]2014-15 Public MATCH'!$C$1:$E$425,3,FALSE)</f>
        <v>8558.4</v>
      </c>
      <c r="S145" s="36">
        <v>0</v>
      </c>
      <c r="T145" s="123">
        <v>0</v>
      </c>
      <c r="U145" s="33">
        <f>VLOOKUP(B145,'[2]2014-15 Public SSBA'!$C$1:$E$357,3,FALSE)</f>
        <v>2168.08</v>
      </c>
      <c r="V145" s="36">
        <v>0</v>
      </c>
      <c r="W145" s="26">
        <v>0</v>
      </c>
      <c r="X145" s="111">
        <v>0</v>
      </c>
      <c r="Y145" s="34">
        <v>0</v>
      </c>
      <c r="Z145" s="34">
        <f>VLOOKUP(B145,'[5]Vouchers'!$C$1:$M$462,11,FALSE)</f>
        <v>0</v>
      </c>
      <c r="AA145" s="70">
        <v>0</v>
      </c>
      <c r="AB145" s="70">
        <v>0</v>
      </c>
      <c r="AC145" s="35">
        <v>0</v>
      </c>
      <c r="AD145" s="35">
        <v>341400</v>
      </c>
      <c r="AE145" s="35">
        <v>0</v>
      </c>
      <c r="AF145" s="35">
        <v>0</v>
      </c>
      <c r="AG145" s="35">
        <v>0</v>
      </c>
      <c r="AH145" s="111">
        <v>0</v>
      </c>
      <c r="AI145" s="75">
        <f t="shared" si="4"/>
        <v>13922874.48</v>
      </c>
      <c r="AJ145" s="44"/>
      <c r="AK145" s="87"/>
      <c r="AL145" s="44"/>
      <c r="AM145" s="22"/>
    </row>
    <row r="146" spans="1:39" ht="13.5" thickBot="1">
      <c r="A146" s="47" t="s">
        <v>453</v>
      </c>
      <c r="B146" s="20">
        <v>2303</v>
      </c>
      <c r="C146" s="47" t="s">
        <v>140</v>
      </c>
      <c r="D146" s="70">
        <v>12823805</v>
      </c>
      <c r="E146" s="70">
        <v>0</v>
      </c>
      <c r="F146" s="70">
        <v>655464</v>
      </c>
      <c r="G146" s="70">
        <v>0</v>
      </c>
      <c r="H146" s="112">
        <v>183059</v>
      </c>
      <c r="I146" s="27">
        <v>1380842</v>
      </c>
      <c r="J146" s="27">
        <v>36846.15</v>
      </c>
      <c r="K146" s="111">
        <v>0</v>
      </c>
      <c r="L146" s="34">
        <v>111003</v>
      </c>
      <c r="M146" s="115">
        <v>0</v>
      </c>
      <c r="N146" s="119">
        <v>0</v>
      </c>
      <c r="O146" s="116">
        <v>0</v>
      </c>
      <c r="P146" s="70">
        <v>0</v>
      </c>
      <c r="Q146" s="115">
        <v>0</v>
      </c>
      <c r="R146" s="33">
        <f>VLOOKUP(B146,'[4]2014-15 Public MATCH'!$C$1:$E$425,3,FALSE)</f>
        <v>17384.09</v>
      </c>
      <c r="S146" s="36">
        <v>0</v>
      </c>
      <c r="T146" s="123">
        <v>0</v>
      </c>
      <c r="U146" s="33">
        <f>VLOOKUP(B146,'[2]2014-15 Public SSBA'!$C$1:$E$357,3,FALSE)</f>
        <v>5453.62</v>
      </c>
      <c r="V146" s="36">
        <v>0</v>
      </c>
      <c r="W146" s="26">
        <v>0</v>
      </c>
      <c r="X146" s="111">
        <v>0</v>
      </c>
      <c r="Y146" s="34">
        <v>0</v>
      </c>
      <c r="Z146" s="34">
        <f>VLOOKUP(B146,'[5]Vouchers'!$C$1:$M$462,11,FALSE)</f>
        <v>0</v>
      </c>
      <c r="AA146" s="70">
        <v>0</v>
      </c>
      <c r="AB146" s="70">
        <v>0</v>
      </c>
      <c r="AC146" s="35">
        <v>10485</v>
      </c>
      <c r="AD146" s="35">
        <v>474225</v>
      </c>
      <c r="AE146" s="35">
        <v>0</v>
      </c>
      <c r="AF146" s="35">
        <v>0</v>
      </c>
      <c r="AG146" s="35">
        <v>0</v>
      </c>
      <c r="AH146" s="111">
        <v>0</v>
      </c>
      <c r="AI146" s="75">
        <f t="shared" si="4"/>
        <v>15698566.86</v>
      </c>
      <c r="AJ146" s="44"/>
      <c r="AK146" s="87"/>
      <c r="AL146" s="44"/>
      <c r="AM146" s="22"/>
    </row>
    <row r="147" spans="1:39" ht="13.5" thickBot="1">
      <c r="A147" s="47" t="s">
        <v>443</v>
      </c>
      <c r="B147" s="20">
        <v>2310</v>
      </c>
      <c r="C147" s="47" t="s">
        <v>141</v>
      </c>
      <c r="D147" s="70">
        <v>0</v>
      </c>
      <c r="E147" s="70">
        <v>0</v>
      </c>
      <c r="F147" s="70">
        <v>0</v>
      </c>
      <c r="G147" s="70">
        <v>18350</v>
      </c>
      <c r="H147" s="70">
        <v>0</v>
      </c>
      <c r="I147" s="27">
        <v>103665</v>
      </c>
      <c r="J147" s="27">
        <v>2760.5</v>
      </c>
      <c r="K147" s="111">
        <v>0</v>
      </c>
      <c r="L147" s="34">
        <v>9531</v>
      </c>
      <c r="M147" s="115">
        <v>0</v>
      </c>
      <c r="N147" s="119">
        <v>0</v>
      </c>
      <c r="O147" s="116">
        <v>0</v>
      </c>
      <c r="P147" s="70">
        <v>0</v>
      </c>
      <c r="Q147" s="115">
        <v>0</v>
      </c>
      <c r="R147" s="33">
        <f>VLOOKUP(B147,'[4]2014-15 Public MATCH'!$C$1:$E$425,3,FALSE)</f>
        <v>1016</v>
      </c>
      <c r="S147" s="36">
        <v>0</v>
      </c>
      <c r="T147" s="26">
        <v>553.61</v>
      </c>
      <c r="U147" s="33">
        <f>VLOOKUP(B147,'[2]2014-15 Public SSBA'!$C$1:$E$357,3,FALSE)</f>
        <v>646.55</v>
      </c>
      <c r="V147" s="36">
        <v>0</v>
      </c>
      <c r="W147" s="26">
        <v>0</v>
      </c>
      <c r="X147" s="111">
        <v>0</v>
      </c>
      <c r="Y147" s="34">
        <v>0</v>
      </c>
      <c r="Z147" s="34">
        <f>VLOOKUP(B147,'[5]Vouchers'!$C$1:$M$462,11,FALSE)</f>
        <v>0</v>
      </c>
      <c r="AA147" s="70">
        <v>0</v>
      </c>
      <c r="AB147" s="70">
        <v>0</v>
      </c>
      <c r="AC147" s="35">
        <v>0</v>
      </c>
      <c r="AD147" s="35">
        <v>40500</v>
      </c>
      <c r="AE147" s="35">
        <v>0</v>
      </c>
      <c r="AF147" s="35">
        <v>0</v>
      </c>
      <c r="AG147" s="35">
        <v>0</v>
      </c>
      <c r="AH147" s="111">
        <v>64940</v>
      </c>
      <c r="AI147" s="75">
        <f t="shared" si="4"/>
        <v>241962.66</v>
      </c>
      <c r="AJ147" s="44"/>
      <c r="AK147" s="87"/>
      <c r="AL147" s="44"/>
      <c r="AM147" s="22"/>
    </row>
    <row r="148" spans="1:39" ht="13.5" thickBot="1">
      <c r="A148" s="47" t="s">
        <v>417</v>
      </c>
      <c r="B148" s="20">
        <v>2394</v>
      </c>
      <c r="C148" s="47" t="s">
        <v>142</v>
      </c>
      <c r="D148" s="70">
        <v>2232998</v>
      </c>
      <c r="E148" s="70">
        <v>0</v>
      </c>
      <c r="F148" s="70">
        <v>0</v>
      </c>
      <c r="G148" s="70">
        <v>0</v>
      </c>
      <c r="H148" s="112">
        <v>23466</v>
      </c>
      <c r="I148" s="27">
        <v>19427</v>
      </c>
      <c r="J148" s="27">
        <v>15159.11</v>
      </c>
      <c r="K148" s="111">
        <v>0</v>
      </c>
      <c r="L148" s="34">
        <v>24642</v>
      </c>
      <c r="M148" s="115">
        <v>0</v>
      </c>
      <c r="N148" s="119">
        <v>27470.16</v>
      </c>
      <c r="O148" s="116">
        <v>0</v>
      </c>
      <c r="P148" s="70">
        <v>0</v>
      </c>
      <c r="Q148" s="115">
        <v>0</v>
      </c>
      <c r="R148" s="33">
        <f>VLOOKUP(B148,'[4]2014-15 Public MATCH'!$C$1:$E$425,3,FALSE)</f>
        <v>2365.41</v>
      </c>
      <c r="S148" s="36">
        <v>0</v>
      </c>
      <c r="T148" s="26">
        <v>1581.07</v>
      </c>
      <c r="U148" s="33">
        <f>VLOOKUP(B148,'[2]2014-15 Public SSBA'!$C$1:$E$357,3,FALSE)</f>
        <v>1548.34</v>
      </c>
      <c r="V148" s="36">
        <v>0</v>
      </c>
      <c r="W148" s="26">
        <v>101405.33</v>
      </c>
      <c r="X148" s="111">
        <v>0</v>
      </c>
      <c r="Y148" s="34">
        <v>0</v>
      </c>
      <c r="Z148" s="34">
        <f>VLOOKUP(B148,'[5]Vouchers'!$C$1:$M$462,11,FALSE)</f>
        <v>0</v>
      </c>
      <c r="AA148" s="70">
        <v>0</v>
      </c>
      <c r="AB148" s="70">
        <v>0</v>
      </c>
      <c r="AC148" s="35">
        <v>0</v>
      </c>
      <c r="AD148" s="35">
        <v>60675</v>
      </c>
      <c r="AE148" s="35">
        <v>0</v>
      </c>
      <c r="AF148" s="35">
        <v>0</v>
      </c>
      <c r="AG148" s="35">
        <v>0</v>
      </c>
      <c r="AH148" s="111">
        <v>98709</v>
      </c>
      <c r="AI148" s="75">
        <f t="shared" si="4"/>
        <v>2609446.42</v>
      </c>
      <c r="AJ148" s="44"/>
      <c r="AK148" s="87"/>
      <c r="AL148" s="44"/>
      <c r="AM148" s="22"/>
    </row>
    <row r="149" spans="1:39" ht="13.5" thickBot="1">
      <c r="A149" s="47">
        <v>58</v>
      </c>
      <c r="B149" s="20">
        <v>2415</v>
      </c>
      <c r="C149" s="50" t="s">
        <v>521</v>
      </c>
      <c r="D149" s="70">
        <v>1803917</v>
      </c>
      <c r="E149" s="70">
        <v>0</v>
      </c>
      <c r="F149" s="70">
        <v>0</v>
      </c>
      <c r="G149" s="70">
        <v>0</v>
      </c>
      <c r="H149" s="112">
        <v>16753</v>
      </c>
      <c r="I149" s="27">
        <v>120076</v>
      </c>
      <c r="J149" s="27">
        <v>5131.38</v>
      </c>
      <c r="K149" s="111">
        <v>0</v>
      </c>
      <c r="L149" s="34">
        <v>10723</v>
      </c>
      <c r="M149" s="115">
        <v>0</v>
      </c>
      <c r="N149" s="119">
        <v>0</v>
      </c>
      <c r="O149" s="116">
        <v>0</v>
      </c>
      <c r="P149" s="70">
        <v>0</v>
      </c>
      <c r="Q149" s="115">
        <v>0</v>
      </c>
      <c r="R149" s="33">
        <f>VLOOKUP(B149,'[4]2014-15 Public MATCH'!$C$1:$E$425,3,FALSE)</f>
        <v>1686.7</v>
      </c>
      <c r="S149" s="36">
        <v>0</v>
      </c>
      <c r="T149" s="123">
        <v>0</v>
      </c>
      <c r="U149" s="33">
        <f>VLOOKUP(B149,'[2]2014-15 Public SSBA'!$C$1:$E$357,3,FALSE)</f>
        <v>1378.56</v>
      </c>
      <c r="V149" s="36">
        <v>0</v>
      </c>
      <c r="W149" s="26">
        <v>126239.08</v>
      </c>
      <c r="X149" s="111">
        <v>0</v>
      </c>
      <c r="Y149" s="34">
        <v>0</v>
      </c>
      <c r="Z149" s="34">
        <f>VLOOKUP(B149,'[5]Vouchers'!$C$1:$M$462,11,FALSE)</f>
        <v>0</v>
      </c>
      <c r="AA149" s="70">
        <v>0</v>
      </c>
      <c r="AB149" s="70">
        <v>0</v>
      </c>
      <c r="AC149" s="35">
        <v>0</v>
      </c>
      <c r="AD149" s="35">
        <v>41850</v>
      </c>
      <c r="AE149" s="35">
        <v>0</v>
      </c>
      <c r="AF149" s="35">
        <v>0</v>
      </c>
      <c r="AG149" s="35">
        <v>0</v>
      </c>
      <c r="AH149" s="111">
        <v>70136</v>
      </c>
      <c r="AI149" s="75">
        <f t="shared" si="4"/>
        <v>2197890.72</v>
      </c>
      <c r="AJ149" s="44"/>
      <c r="AK149" s="87"/>
      <c r="AL149" s="44"/>
      <c r="AM149" s="22"/>
    </row>
    <row r="150" spans="1:39" ht="13.5" thickBot="1">
      <c r="A150" s="47" t="s">
        <v>452</v>
      </c>
      <c r="B150" s="20">
        <v>2420</v>
      </c>
      <c r="C150" s="47" t="s">
        <v>143</v>
      </c>
      <c r="D150" s="70">
        <v>17467583</v>
      </c>
      <c r="E150" s="70">
        <v>0</v>
      </c>
      <c r="F150" s="70">
        <v>1149602</v>
      </c>
      <c r="G150" s="70">
        <v>0</v>
      </c>
      <c r="H150" s="70">
        <v>0</v>
      </c>
      <c r="I150" s="27">
        <v>1414832</v>
      </c>
      <c r="J150" s="27">
        <v>113511.91</v>
      </c>
      <c r="K150" s="111">
        <v>0</v>
      </c>
      <c r="L150" s="34">
        <v>199573</v>
      </c>
      <c r="M150" s="115">
        <v>0</v>
      </c>
      <c r="N150" s="119">
        <v>0</v>
      </c>
      <c r="O150" s="116">
        <v>0</v>
      </c>
      <c r="P150" s="70">
        <v>0</v>
      </c>
      <c r="Q150" s="115">
        <v>0</v>
      </c>
      <c r="R150" s="33">
        <f>VLOOKUP(B150,'[4]2014-15 Public MATCH'!$C$1:$E$425,3,FALSE)</f>
        <v>13368.97</v>
      </c>
      <c r="S150" s="115">
        <f>VLOOKUP(B150,'[3]2014-15 Public EN'!$C$1:$E$10,3,FALSE)</f>
        <v>109.06</v>
      </c>
      <c r="T150" s="123">
        <v>0</v>
      </c>
      <c r="U150" s="36">
        <v>0</v>
      </c>
      <c r="V150" s="36">
        <v>750</v>
      </c>
      <c r="W150" s="26">
        <v>0</v>
      </c>
      <c r="X150" s="111">
        <v>0</v>
      </c>
      <c r="Y150" s="34">
        <v>0</v>
      </c>
      <c r="Z150" s="34">
        <f>VLOOKUP(B150,'[5]Vouchers'!$C$1:$M$462,11,FALSE)</f>
        <v>10014.52</v>
      </c>
      <c r="AA150" s="70">
        <v>0</v>
      </c>
      <c r="AB150" s="70">
        <v>0</v>
      </c>
      <c r="AC150" s="35">
        <v>4735</v>
      </c>
      <c r="AD150" s="35">
        <v>678150</v>
      </c>
      <c r="AE150" s="35">
        <v>0</v>
      </c>
      <c r="AF150" s="35">
        <v>0</v>
      </c>
      <c r="AG150" s="35">
        <v>0</v>
      </c>
      <c r="AH150" s="111">
        <v>0</v>
      </c>
      <c r="AI150" s="75">
        <f t="shared" si="4"/>
        <v>21052229.46</v>
      </c>
      <c r="AJ150" s="44"/>
      <c r="AK150" s="87"/>
      <c r="AL150" s="44"/>
      <c r="AM150" s="22"/>
    </row>
    <row r="151" spans="1:39" ht="13.5" thickBot="1">
      <c r="A151" s="47" t="s">
        <v>434</v>
      </c>
      <c r="B151" s="20">
        <v>2422</v>
      </c>
      <c r="C151" s="47" t="s">
        <v>144</v>
      </c>
      <c r="D151" s="70">
        <v>10941818</v>
      </c>
      <c r="E151" s="70">
        <v>0</v>
      </c>
      <c r="F151" s="70">
        <v>0</v>
      </c>
      <c r="G151" s="70">
        <v>0</v>
      </c>
      <c r="H151" s="70">
        <v>0</v>
      </c>
      <c r="I151" s="27">
        <v>489397</v>
      </c>
      <c r="J151" s="27">
        <v>57597.25</v>
      </c>
      <c r="K151" s="111">
        <v>0</v>
      </c>
      <c r="L151" s="34">
        <v>52944</v>
      </c>
      <c r="M151" s="115">
        <v>0</v>
      </c>
      <c r="N151" s="119">
        <v>0</v>
      </c>
      <c r="O151" s="116">
        <v>0</v>
      </c>
      <c r="P151" s="70">
        <v>0</v>
      </c>
      <c r="Q151" s="115">
        <v>0</v>
      </c>
      <c r="R151" s="33">
        <f>VLOOKUP(B151,'[4]2014-15 Public MATCH'!$C$1:$E$425,3,FALSE)</f>
        <v>8253.72</v>
      </c>
      <c r="S151" s="36">
        <v>0</v>
      </c>
      <c r="T151" s="123">
        <v>0</v>
      </c>
      <c r="U151" s="33">
        <f>VLOOKUP(B151,'[2]2014-15 Public SSBA'!$C$1:$E$357,3,FALSE)</f>
        <v>2118.56</v>
      </c>
      <c r="V151" s="36">
        <v>0</v>
      </c>
      <c r="W151" s="26">
        <v>0</v>
      </c>
      <c r="X151" s="111">
        <v>0</v>
      </c>
      <c r="Y151" s="34">
        <v>0</v>
      </c>
      <c r="Z151" s="34">
        <f>VLOOKUP(B151,'[5]Vouchers'!$C$1:$M$462,11,FALSE)</f>
        <v>0</v>
      </c>
      <c r="AA151" s="70">
        <v>0</v>
      </c>
      <c r="AB151" s="70">
        <v>0</v>
      </c>
      <c r="AC151" s="35">
        <v>10211</v>
      </c>
      <c r="AD151" s="35">
        <v>228900</v>
      </c>
      <c r="AE151" s="35">
        <v>0</v>
      </c>
      <c r="AF151" s="35">
        <v>0</v>
      </c>
      <c r="AG151" s="35">
        <v>0</v>
      </c>
      <c r="AH151" s="111">
        <v>0</v>
      </c>
      <c r="AI151" s="75">
        <f t="shared" si="4"/>
        <v>11791239.53</v>
      </c>
      <c r="AJ151" s="44"/>
      <c r="AK151" s="87"/>
      <c r="AL151" s="44"/>
      <c r="AM151" s="22"/>
    </row>
    <row r="152" spans="1:39" ht="13.5" thickBot="1">
      <c r="A152" s="47" t="s">
        <v>470</v>
      </c>
      <c r="B152" s="20">
        <v>2436</v>
      </c>
      <c r="C152" s="47" t="s">
        <v>145</v>
      </c>
      <c r="D152" s="70">
        <v>5840105</v>
      </c>
      <c r="E152" s="70">
        <v>0</v>
      </c>
      <c r="F152" s="70">
        <v>0</v>
      </c>
      <c r="G152" s="70">
        <v>0</v>
      </c>
      <c r="H152" s="70">
        <v>0</v>
      </c>
      <c r="I152" s="27">
        <v>427196</v>
      </c>
      <c r="J152" s="27">
        <v>74764.95</v>
      </c>
      <c r="K152" s="111">
        <v>0</v>
      </c>
      <c r="L152" s="34">
        <v>70583</v>
      </c>
      <c r="M152" s="115">
        <v>0</v>
      </c>
      <c r="N152" s="119">
        <v>0</v>
      </c>
      <c r="O152" s="116">
        <v>0</v>
      </c>
      <c r="P152" s="70">
        <v>0</v>
      </c>
      <c r="Q152" s="115">
        <v>0</v>
      </c>
      <c r="R152" s="33">
        <f>VLOOKUP(B152,'[4]2014-15 Public MATCH'!$C$1:$E$425,3,FALSE)</f>
        <v>6353.86</v>
      </c>
      <c r="S152" s="36">
        <v>0</v>
      </c>
      <c r="T152" s="123">
        <v>0</v>
      </c>
      <c r="U152" s="33">
        <f>VLOOKUP(B152,'[2]2014-15 Public SSBA'!$C$1:$E$357,3,FALSE)</f>
        <v>955.66</v>
      </c>
      <c r="V152" s="36">
        <v>0</v>
      </c>
      <c r="W152" s="26">
        <v>0</v>
      </c>
      <c r="X152" s="111">
        <v>0</v>
      </c>
      <c r="Y152" s="34">
        <v>0</v>
      </c>
      <c r="Z152" s="34">
        <f>VLOOKUP(B152,'[5]Vouchers'!$C$1:$M$462,11,FALSE)</f>
        <v>0</v>
      </c>
      <c r="AA152" s="70">
        <v>0</v>
      </c>
      <c r="AB152" s="70">
        <v>0</v>
      </c>
      <c r="AC152" s="35">
        <v>2099</v>
      </c>
      <c r="AD152" s="35">
        <v>229500</v>
      </c>
      <c r="AE152" s="35">
        <v>0</v>
      </c>
      <c r="AF152" s="35">
        <v>0</v>
      </c>
      <c r="AG152" s="35">
        <v>0</v>
      </c>
      <c r="AH152" s="111">
        <v>0</v>
      </c>
      <c r="AI152" s="75">
        <f t="shared" si="4"/>
        <v>6651557.47</v>
      </c>
      <c r="AJ152" s="44"/>
      <c r="AK152" s="87"/>
      <c r="AL152" s="44"/>
      <c r="AM152" s="22"/>
    </row>
    <row r="153" spans="1:39" ht="13.5" thickBot="1">
      <c r="A153" s="47" t="s">
        <v>470</v>
      </c>
      <c r="B153" s="20">
        <v>2443</v>
      </c>
      <c r="C153" s="47" t="s">
        <v>146</v>
      </c>
      <c r="D153" s="70">
        <v>10574944</v>
      </c>
      <c r="E153" s="70">
        <v>0</v>
      </c>
      <c r="F153" s="70">
        <v>0</v>
      </c>
      <c r="G153" s="70">
        <v>0</v>
      </c>
      <c r="H153" s="70">
        <v>0</v>
      </c>
      <c r="I153" s="27">
        <v>905400</v>
      </c>
      <c r="J153" s="27">
        <v>21873.7</v>
      </c>
      <c r="K153" s="111">
        <v>0</v>
      </c>
      <c r="L153" s="34">
        <v>71106</v>
      </c>
      <c r="M153" s="115">
        <v>0</v>
      </c>
      <c r="N153" s="119">
        <v>0</v>
      </c>
      <c r="O153" s="116">
        <v>0</v>
      </c>
      <c r="P153" s="70">
        <v>0</v>
      </c>
      <c r="Q153" s="115">
        <v>0</v>
      </c>
      <c r="R153" s="33">
        <f>VLOOKUP(B153,'[4]2014-15 Public MATCH'!$C$1:$E$425,3,FALSE)</f>
        <v>8350.41</v>
      </c>
      <c r="S153" s="36">
        <v>0</v>
      </c>
      <c r="T153" s="123">
        <v>0</v>
      </c>
      <c r="U153" s="33">
        <f>VLOOKUP(B153,'[2]2014-15 Public SSBA'!$C$1:$E$357,3,FALSE)</f>
        <v>2105.42</v>
      </c>
      <c r="V153" s="36">
        <v>0</v>
      </c>
      <c r="W153" s="26">
        <v>627052.79</v>
      </c>
      <c r="X153" s="111">
        <v>0</v>
      </c>
      <c r="Y153" s="34">
        <v>0</v>
      </c>
      <c r="Z153" s="34">
        <f>VLOOKUP(B153,'[5]Vouchers'!$C$1:$M$462,11,FALSE)</f>
        <v>0</v>
      </c>
      <c r="AA153" s="70">
        <v>0</v>
      </c>
      <c r="AB153" s="70">
        <v>0</v>
      </c>
      <c r="AC153" s="35">
        <v>0</v>
      </c>
      <c r="AD153" s="35">
        <v>292350</v>
      </c>
      <c r="AE153" s="35">
        <v>150000</v>
      </c>
      <c r="AF153" s="35">
        <v>0</v>
      </c>
      <c r="AG153" s="35">
        <v>0</v>
      </c>
      <c r="AH153" s="111">
        <v>0</v>
      </c>
      <c r="AI153" s="75">
        <f t="shared" si="4"/>
        <v>12653182.32</v>
      </c>
      <c r="AJ153" s="44"/>
      <c r="AK153" s="87"/>
      <c r="AL153" s="44"/>
      <c r="AM153" s="22"/>
    </row>
    <row r="154" spans="1:39" ht="13.5" thickBot="1">
      <c r="A154" s="47" t="s">
        <v>452</v>
      </c>
      <c r="B154" s="20">
        <v>2450</v>
      </c>
      <c r="C154" s="47" t="s">
        <v>147</v>
      </c>
      <c r="D154" s="70">
        <v>5418923</v>
      </c>
      <c r="E154" s="70">
        <v>0</v>
      </c>
      <c r="F154" s="70">
        <v>0</v>
      </c>
      <c r="G154" s="70">
        <v>0</v>
      </c>
      <c r="H154" s="70">
        <v>0</v>
      </c>
      <c r="I154" s="27">
        <v>520350</v>
      </c>
      <c r="J154" s="27">
        <v>44244.3</v>
      </c>
      <c r="K154" s="111">
        <v>0</v>
      </c>
      <c r="L154" s="34">
        <v>81538</v>
      </c>
      <c r="M154" s="115">
        <v>0</v>
      </c>
      <c r="N154" s="119">
        <v>0</v>
      </c>
      <c r="O154" s="116">
        <v>0</v>
      </c>
      <c r="P154" s="70">
        <v>0</v>
      </c>
      <c r="Q154" s="115">
        <v>0</v>
      </c>
      <c r="R154" s="33">
        <f>VLOOKUP(B154,'[4]2014-15 Public MATCH'!$C$1:$E$425,3,FALSE)</f>
        <v>3629.57</v>
      </c>
      <c r="S154" s="36">
        <v>0</v>
      </c>
      <c r="T154" s="123">
        <v>0</v>
      </c>
      <c r="U154" s="36">
        <v>0</v>
      </c>
      <c r="V154" s="36">
        <v>0</v>
      </c>
      <c r="W154" s="26">
        <v>0</v>
      </c>
      <c r="X154" s="111">
        <v>0</v>
      </c>
      <c r="Y154" s="34">
        <v>0</v>
      </c>
      <c r="Z154" s="34">
        <f>VLOOKUP(B154,'[5]Vouchers'!$C$1:$M$462,11,FALSE)</f>
        <v>0</v>
      </c>
      <c r="AA154" s="70">
        <v>0</v>
      </c>
      <c r="AB154" s="70">
        <v>0</v>
      </c>
      <c r="AC154" s="35">
        <v>0</v>
      </c>
      <c r="AD154" s="35">
        <v>328950</v>
      </c>
      <c r="AE154" s="35">
        <v>0</v>
      </c>
      <c r="AF154" s="35">
        <v>0</v>
      </c>
      <c r="AG154" s="35">
        <v>0</v>
      </c>
      <c r="AH154" s="111">
        <v>0</v>
      </c>
      <c r="AI154" s="75">
        <f t="shared" si="4"/>
        <v>6397634.87</v>
      </c>
      <c r="AJ154" s="44"/>
      <c r="AK154" s="87"/>
      <c r="AL154" s="44"/>
      <c r="AM154" s="22"/>
    </row>
    <row r="155" spans="1:39" ht="13.5" thickBot="1">
      <c r="A155" s="47" t="s">
        <v>452</v>
      </c>
      <c r="B155" s="20">
        <v>2460</v>
      </c>
      <c r="C155" s="47" t="s">
        <v>148</v>
      </c>
      <c r="D155" s="70">
        <v>3340318</v>
      </c>
      <c r="E155" s="70">
        <v>0</v>
      </c>
      <c r="F155" s="70">
        <v>0</v>
      </c>
      <c r="G155" s="70">
        <v>41033</v>
      </c>
      <c r="H155" s="70">
        <v>0</v>
      </c>
      <c r="I155" s="27">
        <v>604245</v>
      </c>
      <c r="J155" s="27">
        <v>22851.71</v>
      </c>
      <c r="K155" s="111">
        <v>0</v>
      </c>
      <c r="L155" s="34">
        <v>50591</v>
      </c>
      <c r="M155" s="115">
        <v>0</v>
      </c>
      <c r="N155" s="119">
        <v>0</v>
      </c>
      <c r="O155" s="116">
        <v>0</v>
      </c>
      <c r="P155" s="70">
        <v>0</v>
      </c>
      <c r="Q155" s="115">
        <v>0</v>
      </c>
      <c r="R155" s="33">
        <f>VLOOKUP(B155,'[4]2014-15 Public MATCH'!$C$1:$E$425,3,FALSE)</f>
        <v>3723.5</v>
      </c>
      <c r="S155" s="36">
        <v>0</v>
      </c>
      <c r="T155" s="123">
        <v>0</v>
      </c>
      <c r="U155" s="33">
        <f>VLOOKUP(B155,'[2]2014-15 Public SSBA'!$C$1:$E$357,3,FALSE)</f>
        <v>626.31</v>
      </c>
      <c r="V155" s="36">
        <v>0</v>
      </c>
      <c r="W155" s="26">
        <v>0</v>
      </c>
      <c r="X155" s="111">
        <v>0</v>
      </c>
      <c r="Y155" s="34">
        <v>0</v>
      </c>
      <c r="Z155" s="34">
        <f>VLOOKUP(B155,'[5]Vouchers'!$C$1:$M$462,11,FALSE)</f>
        <v>0</v>
      </c>
      <c r="AA155" s="70">
        <v>0</v>
      </c>
      <c r="AB155" s="70">
        <v>0</v>
      </c>
      <c r="AC155" s="35">
        <v>0</v>
      </c>
      <c r="AD155" s="35">
        <v>188850</v>
      </c>
      <c r="AE155" s="35">
        <v>0</v>
      </c>
      <c r="AF155" s="35">
        <v>0</v>
      </c>
      <c r="AG155" s="35">
        <v>0</v>
      </c>
      <c r="AH155" s="111">
        <v>0</v>
      </c>
      <c r="AI155" s="75">
        <f t="shared" si="4"/>
        <v>4252238.52</v>
      </c>
      <c r="AJ155" s="44"/>
      <c r="AK155" s="87"/>
      <c r="AL155" s="44"/>
      <c r="AM155" s="22"/>
    </row>
    <row r="156" spans="1:39" ht="13.5" thickBot="1">
      <c r="A156" s="47" t="s">
        <v>478</v>
      </c>
      <c r="B156" s="20">
        <v>2478</v>
      </c>
      <c r="C156" s="47" t="s">
        <v>149</v>
      </c>
      <c r="D156" s="70">
        <v>378977</v>
      </c>
      <c r="E156" s="70">
        <v>0</v>
      </c>
      <c r="F156" s="70">
        <v>0</v>
      </c>
      <c r="G156" s="70">
        <v>88523</v>
      </c>
      <c r="H156" s="112">
        <v>105948</v>
      </c>
      <c r="I156" s="27">
        <v>666559</v>
      </c>
      <c r="J156" s="27">
        <v>140091.61</v>
      </c>
      <c r="K156" s="111">
        <v>0</v>
      </c>
      <c r="L156" s="34">
        <v>72820</v>
      </c>
      <c r="M156" s="115">
        <v>0</v>
      </c>
      <c r="N156" s="119">
        <v>42948.46</v>
      </c>
      <c r="O156" s="116">
        <v>0</v>
      </c>
      <c r="P156" s="70">
        <v>0</v>
      </c>
      <c r="Q156" s="115">
        <v>0</v>
      </c>
      <c r="R156" s="33">
        <f>VLOOKUP(B156,'[4]2014-15 Public MATCH'!$C$1:$E$425,3,FALSE)</f>
        <v>9796.59</v>
      </c>
      <c r="S156" s="36">
        <v>0</v>
      </c>
      <c r="T156" s="123">
        <v>0</v>
      </c>
      <c r="U156" s="33">
        <f>VLOOKUP(B156,'[2]2014-15 Public SSBA'!$C$1:$E$357,3,FALSE)</f>
        <v>9437</v>
      </c>
      <c r="V156" s="36">
        <v>0</v>
      </c>
      <c r="W156" s="26">
        <v>700506.56</v>
      </c>
      <c r="X156" s="111">
        <v>0</v>
      </c>
      <c r="Y156" s="34">
        <v>0</v>
      </c>
      <c r="Z156" s="34">
        <f>VLOOKUP(B156,'[5]Vouchers'!$C$1:$M$462,11,FALSE)</f>
        <v>0</v>
      </c>
      <c r="AA156" s="70">
        <v>0</v>
      </c>
      <c r="AB156" s="70">
        <v>0</v>
      </c>
      <c r="AC156" s="35">
        <v>0</v>
      </c>
      <c r="AD156" s="35">
        <v>272850</v>
      </c>
      <c r="AE156" s="35">
        <v>0</v>
      </c>
      <c r="AF156" s="35">
        <v>0</v>
      </c>
      <c r="AG156" s="35">
        <v>0</v>
      </c>
      <c r="AH156" s="111">
        <v>0</v>
      </c>
      <c r="AI156" s="75">
        <f t="shared" si="4"/>
        <v>2488457.22</v>
      </c>
      <c r="AJ156" s="44"/>
      <c r="AK156" s="87"/>
      <c r="AL156" s="44"/>
      <c r="AM156" s="22"/>
    </row>
    <row r="157" spans="1:39" ht="13.5" thickBot="1">
      <c r="A157" s="47" t="s">
        <v>447</v>
      </c>
      <c r="B157" s="20">
        <v>2485</v>
      </c>
      <c r="C157" s="47" t="s">
        <v>150</v>
      </c>
      <c r="D157" s="70">
        <v>3358491</v>
      </c>
      <c r="E157" s="70">
        <v>0</v>
      </c>
      <c r="F157" s="70">
        <v>0</v>
      </c>
      <c r="G157" s="70">
        <v>0</v>
      </c>
      <c r="H157" s="70">
        <v>0</v>
      </c>
      <c r="I157" s="27">
        <v>179460</v>
      </c>
      <c r="J157" s="27">
        <v>51868.02</v>
      </c>
      <c r="K157" s="111">
        <v>0</v>
      </c>
      <c r="L157" s="34">
        <v>26269</v>
      </c>
      <c r="M157" s="115">
        <v>0</v>
      </c>
      <c r="N157" s="119">
        <v>0</v>
      </c>
      <c r="O157" s="116">
        <v>0</v>
      </c>
      <c r="P157" s="70">
        <v>0</v>
      </c>
      <c r="Q157" s="115">
        <v>0</v>
      </c>
      <c r="R157" s="33">
        <f>VLOOKUP(B157,'[4]2014-15 Public MATCH'!$C$1:$E$425,3,FALSE)</f>
        <v>3285.48</v>
      </c>
      <c r="S157" s="36">
        <v>0</v>
      </c>
      <c r="T157" s="26">
        <v>1695.3</v>
      </c>
      <c r="U157" s="33">
        <f>VLOOKUP(B157,'[2]2014-15 Public SSBA'!$C$1:$E$357,3,FALSE)</f>
        <v>1038.47</v>
      </c>
      <c r="V157" s="36">
        <v>0</v>
      </c>
      <c r="W157" s="26">
        <v>130377.71</v>
      </c>
      <c r="X157" s="111">
        <v>0</v>
      </c>
      <c r="Y157" s="34">
        <v>0</v>
      </c>
      <c r="Z157" s="34">
        <f>VLOOKUP(B157,'[5]Vouchers'!$C$1:$M$462,11,FALSE)</f>
        <v>0</v>
      </c>
      <c r="AA157" s="70">
        <v>0</v>
      </c>
      <c r="AB157" s="70">
        <v>0</v>
      </c>
      <c r="AC157" s="35">
        <v>0</v>
      </c>
      <c r="AD157" s="35">
        <v>85200</v>
      </c>
      <c r="AE157" s="35">
        <v>0</v>
      </c>
      <c r="AF157" s="35">
        <v>0</v>
      </c>
      <c r="AG157" s="35">
        <v>0</v>
      </c>
      <c r="AH157" s="111">
        <v>138618</v>
      </c>
      <c r="AI157" s="75">
        <f t="shared" si="4"/>
        <v>3976302.98</v>
      </c>
      <c r="AJ157" s="44"/>
      <c r="AK157" s="87"/>
      <c r="AL157" s="44"/>
      <c r="AM157" s="22"/>
    </row>
    <row r="158" spans="1:39" ht="13.5" thickBot="1">
      <c r="A158" s="47" t="s">
        <v>440</v>
      </c>
      <c r="B158" s="20">
        <v>2523</v>
      </c>
      <c r="C158" s="47" t="s">
        <v>151</v>
      </c>
      <c r="D158" s="70">
        <v>36473</v>
      </c>
      <c r="E158" s="70">
        <v>0</v>
      </c>
      <c r="F158" s="70">
        <v>0</v>
      </c>
      <c r="G158" s="70">
        <v>150435</v>
      </c>
      <c r="H158" s="70">
        <v>0</v>
      </c>
      <c r="I158" s="27">
        <v>2310</v>
      </c>
      <c r="J158" s="27">
        <v>2061.18</v>
      </c>
      <c r="K158" s="111">
        <v>0</v>
      </c>
      <c r="L158" s="34">
        <v>1889</v>
      </c>
      <c r="M158" s="115">
        <v>0</v>
      </c>
      <c r="N158" s="119">
        <v>11346.78</v>
      </c>
      <c r="O158" s="116">
        <v>0</v>
      </c>
      <c r="P158" s="70">
        <v>0</v>
      </c>
      <c r="Q158" s="115">
        <v>0</v>
      </c>
      <c r="R158" s="33">
        <f>VLOOKUP(B158,'[4]2014-15 Public MATCH'!$C$1:$E$425,3,FALSE)</f>
        <v>372.01</v>
      </c>
      <c r="S158" s="36">
        <v>0</v>
      </c>
      <c r="T158" s="123">
        <v>0</v>
      </c>
      <c r="U158" s="36">
        <v>0</v>
      </c>
      <c r="V158" s="36">
        <v>0</v>
      </c>
      <c r="W158" s="26">
        <v>0</v>
      </c>
      <c r="X158" s="111">
        <v>0</v>
      </c>
      <c r="Y158" s="34">
        <v>0</v>
      </c>
      <c r="Z158" s="34">
        <f>VLOOKUP(B158,'[5]Vouchers'!$C$1:$M$462,11,FALSE)</f>
        <v>0</v>
      </c>
      <c r="AA158" s="70">
        <v>0</v>
      </c>
      <c r="AB158" s="70">
        <v>0</v>
      </c>
      <c r="AC158" s="35">
        <v>0</v>
      </c>
      <c r="AD158" s="35">
        <v>10500</v>
      </c>
      <c r="AE158" s="35">
        <v>0</v>
      </c>
      <c r="AF158" s="35">
        <v>0</v>
      </c>
      <c r="AG158" s="35">
        <v>0</v>
      </c>
      <c r="AH158" s="111">
        <v>16058</v>
      </c>
      <c r="AI158" s="75">
        <f t="shared" si="4"/>
        <v>231444.97</v>
      </c>
      <c r="AJ158" s="44"/>
      <c r="AK158" s="87"/>
      <c r="AL158" s="44"/>
      <c r="AM158" s="22"/>
    </row>
    <row r="159" spans="1:39" ht="13.5" thickBot="1">
      <c r="A159" s="47" t="s">
        <v>437</v>
      </c>
      <c r="B159" s="20">
        <v>2527</v>
      </c>
      <c r="C159" s="47" t="s">
        <v>152</v>
      </c>
      <c r="D159" s="70">
        <v>2313142</v>
      </c>
      <c r="E159" s="70">
        <v>0</v>
      </c>
      <c r="F159" s="70">
        <v>0</v>
      </c>
      <c r="G159" s="70">
        <v>0</v>
      </c>
      <c r="H159" s="70">
        <v>0</v>
      </c>
      <c r="I159" s="27">
        <v>104711</v>
      </c>
      <c r="J159" s="27">
        <v>4437.84</v>
      </c>
      <c r="K159" s="111">
        <v>0</v>
      </c>
      <c r="L159" s="34">
        <v>9676</v>
      </c>
      <c r="M159" s="115">
        <v>0</v>
      </c>
      <c r="N159" s="119">
        <v>0</v>
      </c>
      <c r="O159" s="116">
        <v>0</v>
      </c>
      <c r="P159" s="70">
        <v>0</v>
      </c>
      <c r="Q159" s="115">
        <v>0</v>
      </c>
      <c r="R159" s="33">
        <f>VLOOKUP(B159,'[4]2014-15 Public MATCH'!$C$1:$E$425,3,FALSE)</f>
        <v>1841.37</v>
      </c>
      <c r="S159" s="36">
        <v>0</v>
      </c>
      <c r="T159" s="26">
        <v>578.71</v>
      </c>
      <c r="U159" s="33">
        <f>VLOOKUP(B159,'[2]2014-15 Public SSBA'!$C$1:$E$357,3,FALSE)</f>
        <v>683.56</v>
      </c>
      <c r="V159" s="36">
        <v>0</v>
      </c>
      <c r="W159" s="26">
        <v>0</v>
      </c>
      <c r="X159" s="111">
        <v>0</v>
      </c>
      <c r="Y159" s="34">
        <v>0</v>
      </c>
      <c r="Z159" s="34">
        <f>VLOOKUP(B159,'[5]Vouchers'!$C$1:$M$462,11,FALSE)</f>
        <v>0</v>
      </c>
      <c r="AA159" s="70">
        <v>0</v>
      </c>
      <c r="AB159" s="70">
        <v>0</v>
      </c>
      <c r="AC159" s="35">
        <v>2468</v>
      </c>
      <c r="AD159" s="35">
        <v>43050</v>
      </c>
      <c r="AE159" s="35">
        <v>0</v>
      </c>
      <c r="AF159" s="35">
        <v>0</v>
      </c>
      <c r="AG159" s="35">
        <v>0</v>
      </c>
      <c r="AH159" s="111">
        <v>71080</v>
      </c>
      <c r="AI159" s="75">
        <f t="shared" si="4"/>
        <v>2551668.48</v>
      </c>
      <c r="AJ159" s="44"/>
      <c r="AK159" s="87"/>
      <c r="AL159" s="44"/>
      <c r="AM159" s="22"/>
    </row>
    <row r="160" spans="1:39" ht="13.5" thickBot="1">
      <c r="A160" s="47" t="s">
        <v>451</v>
      </c>
      <c r="B160" s="20">
        <v>2534</v>
      </c>
      <c r="C160" s="47" t="s">
        <v>153</v>
      </c>
      <c r="D160" s="70">
        <v>2701621</v>
      </c>
      <c r="E160" s="70">
        <v>0</v>
      </c>
      <c r="F160" s="70">
        <v>0</v>
      </c>
      <c r="G160" s="70">
        <v>0</v>
      </c>
      <c r="H160" s="70">
        <v>0</v>
      </c>
      <c r="I160" s="27">
        <v>51181</v>
      </c>
      <c r="J160" s="27">
        <v>9759.04</v>
      </c>
      <c r="K160" s="111">
        <v>0</v>
      </c>
      <c r="L160" s="34">
        <v>21794</v>
      </c>
      <c r="M160" s="115">
        <v>0</v>
      </c>
      <c r="N160" s="119">
        <v>0</v>
      </c>
      <c r="O160" s="116">
        <v>0</v>
      </c>
      <c r="P160" s="70">
        <v>0</v>
      </c>
      <c r="Q160" s="115">
        <v>0</v>
      </c>
      <c r="R160" s="33">
        <f>VLOOKUP(B160,'[4]2014-15 Public MATCH'!$C$1:$E$425,3,FALSE)</f>
        <v>2463.59</v>
      </c>
      <c r="S160" s="36">
        <v>0</v>
      </c>
      <c r="T160" s="123">
        <v>0</v>
      </c>
      <c r="U160" s="36">
        <v>0</v>
      </c>
      <c r="V160" s="36">
        <v>0</v>
      </c>
      <c r="W160" s="26">
        <v>0</v>
      </c>
      <c r="X160" s="111">
        <v>0</v>
      </c>
      <c r="Y160" s="34">
        <v>0</v>
      </c>
      <c r="Z160" s="34">
        <f>VLOOKUP(B160,'[5]Vouchers'!$C$1:$M$462,11,FALSE)</f>
        <v>0</v>
      </c>
      <c r="AA160" s="70">
        <v>0</v>
      </c>
      <c r="AB160" s="70">
        <v>0</v>
      </c>
      <c r="AC160" s="35">
        <v>0</v>
      </c>
      <c r="AD160" s="35">
        <v>66300</v>
      </c>
      <c r="AE160" s="35">
        <v>0</v>
      </c>
      <c r="AF160" s="35">
        <v>0</v>
      </c>
      <c r="AG160" s="35">
        <v>0</v>
      </c>
      <c r="AH160" s="111">
        <v>108628</v>
      </c>
      <c r="AI160" s="75">
        <f t="shared" si="4"/>
        <v>2961746.63</v>
      </c>
      <c r="AJ160" s="44"/>
      <c r="AK160" s="87"/>
      <c r="AL160" s="44"/>
      <c r="AM160" s="22"/>
    </row>
    <row r="161" spans="1:39" ht="13.5" thickBot="1">
      <c r="A161" s="47" t="s">
        <v>466</v>
      </c>
      <c r="B161" s="20">
        <v>2541</v>
      </c>
      <c r="C161" s="47" t="s">
        <v>154</v>
      </c>
      <c r="D161" s="70">
        <v>3145512</v>
      </c>
      <c r="E161" s="70">
        <v>0</v>
      </c>
      <c r="F161" s="70">
        <v>0</v>
      </c>
      <c r="G161" s="70">
        <v>0</v>
      </c>
      <c r="H161" s="112">
        <v>30529</v>
      </c>
      <c r="I161" s="27">
        <v>165859</v>
      </c>
      <c r="J161" s="27">
        <v>22449.47</v>
      </c>
      <c r="K161" s="111">
        <v>0</v>
      </c>
      <c r="L161" s="34">
        <v>34580</v>
      </c>
      <c r="M161" s="115">
        <v>0</v>
      </c>
      <c r="N161" s="119">
        <v>11275.34</v>
      </c>
      <c r="O161" s="116">
        <v>0</v>
      </c>
      <c r="P161" s="70">
        <v>0</v>
      </c>
      <c r="Q161" s="115">
        <v>0</v>
      </c>
      <c r="R161" s="33">
        <f>VLOOKUP(B161,'[4]2014-15 Public MATCH'!$C$1:$E$425,3,FALSE)</f>
        <v>2744.36</v>
      </c>
      <c r="S161" s="36">
        <v>0</v>
      </c>
      <c r="T161" s="26">
        <v>1633.43</v>
      </c>
      <c r="U161" s="33">
        <f>VLOOKUP(B161,'[2]2014-15 Public SSBA'!$C$1:$E$357,3,FALSE)</f>
        <v>2670.94</v>
      </c>
      <c r="V161" s="36">
        <v>0</v>
      </c>
      <c r="W161" s="26">
        <v>165559.03</v>
      </c>
      <c r="X161" s="111">
        <v>0</v>
      </c>
      <c r="Y161" s="34">
        <v>0</v>
      </c>
      <c r="Z161" s="34">
        <f>VLOOKUP(B161,'[5]Vouchers'!$C$1:$M$462,11,FALSE)</f>
        <v>0</v>
      </c>
      <c r="AA161" s="70">
        <v>0</v>
      </c>
      <c r="AB161" s="70">
        <v>0</v>
      </c>
      <c r="AC161" s="35">
        <v>2158</v>
      </c>
      <c r="AD161" s="35">
        <v>75300</v>
      </c>
      <c r="AE161" s="35">
        <v>0</v>
      </c>
      <c r="AF161" s="35">
        <v>0</v>
      </c>
      <c r="AG161" s="35">
        <v>0</v>
      </c>
      <c r="AH161" s="111">
        <v>118546</v>
      </c>
      <c r="AI161" s="75">
        <f t="shared" si="4"/>
        <v>3778816.57</v>
      </c>
      <c r="AJ161" s="44"/>
      <c r="AK161" s="87"/>
      <c r="AL161" s="44"/>
      <c r="AM161" s="22"/>
    </row>
    <row r="162" spans="1:39" ht="13.5" thickBot="1">
      <c r="A162" s="47" t="s">
        <v>435</v>
      </c>
      <c r="B162" s="20">
        <v>2562</v>
      </c>
      <c r="C162" s="47" t="s">
        <v>155</v>
      </c>
      <c r="D162" s="70">
        <v>27501281</v>
      </c>
      <c r="E162" s="70">
        <v>0</v>
      </c>
      <c r="F162" s="70">
        <v>0</v>
      </c>
      <c r="G162" s="70">
        <v>0</v>
      </c>
      <c r="H162" s="70">
        <v>0</v>
      </c>
      <c r="I162" s="27">
        <v>2014605</v>
      </c>
      <c r="J162" s="27">
        <v>101903.59</v>
      </c>
      <c r="K162" s="111">
        <v>0</v>
      </c>
      <c r="L162" s="34">
        <v>155056</v>
      </c>
      <c r="M162" s="115">
        <v>70644.61</v>
      </c>
      <c r="N162" s="119">
        <v>0</v>
      </c>
      <c r="O162" s="116">
        <v>0</v>
      </c>
      <c r="P162" s="70">
        <v>0</v>
      </c>
      <c r="Q162" s="115">
        <v>0</v>
      </c>
      <c r="R162" s="33">
        <f>VLOOKUP(B162,'[4]2014-15 Public MATCH'!$C$1:$E$425,3,FALSE)</f>
        <v>23042.26</v>
      </c>
      <c r="S162" s="36">
        <v>0</v>
      </c>
      <c r="T162" s="26">
        <v>7496.43</v>
      </c>
      <c r="U162" s="33">
        <f>VLOOKUP(B162,'[2]2014-15 Public SSBA'!$C$1:$E$357,3,FALSE)</f>
        <v>10925.61</v>
      </c>
      <c r="V162" s="36">
        <v>0</v>
      </c>
      <c r="W162" s="26">
        <v>0</v>
      </c>
      <c r="X162" s="111">
        <v>0</v>
      </c>
      <c r="Y162" s="34">
        <v>0</v>
      </c>
      <c r="Z162" s="34">
        <f>VLOOKUP(B162,'[5]Vouchers'!$C$1:$M$462,11,FALSE)</f>
        <v>0</v>
      </c>
      <c r="AA162" s="70">
        <v>0</v>
      </c>
      <c r="AB162" s="70">
        <v>0</v>
      </c>
      <c r="AC162" s="35">
        <v>3514</v>
      </c>
      <c r="AD162" s="35">
        <v>592350</v>
      </c>
      <c r="AE162" s="35">
        <v>0</v>
      </c>
      <c r="AF162" s="35">
        <v>0</v>
      </c>
      <c r="AG162" s="35">
        <v>0</v>
      </c>
      <c r="AH162" s="111">
        <v>0</v>
      </c>
      <c r="AI162" s="75">
        <f t="shared" si="4"/>
        <v>30480818.5</v>
      </c>
      <c r="AJ162" s="44"/>
      <c r="AK162" s="87"/>
      <c r="AL162" s="44"/>
      <c r="AM162" s="22"/>
    </row>
    <row r="163" spans="1:39" ht="13.5" thickBot="1">
      <c r="A163" s="47" t="s">
        <v>440</v>
      </c>
      <c r="B163" s="20">
        <v>2576</v>
      </c>
      <c r="C163" s="47" t="s">
        <v>156</v>
      </c>
      <c r="D163" s="70">
        <v>4812171</v>
      </c>
      <c r="E163" s="70">
        <v>0</v>
      </c>
      <c r="F163" s="70">
        <v>0</v>
      </c>
      <c r="G163" s="70">
        <v>0</v>
      </c>
      <c r="H163" s="70">
        <v>0</v>
      </c>
      <c r="I163" s="27">
        <v>239450</v>
      </c>
      <c r="J163" s="27">
        <v>13571.16</v>
      </c>
      <c r="K163" s="111">
        <v>0</v>
      </c>
      <c r="L163" s="34">
        <v>41495</v>
      </c>
      <c r="M163" s="115">
        <v>0</v>
      </c>
      <c r="N163" s="119">
        <v>0</v>
      </c>
      <c r="O163" s="116">
        <v>0</v>
      </c>
      <c r="P163" s="70">
        <v>0</v>
      </c>
      <c r="Q163" s="115">
        <v>0</v>
      </c>
      <c r="R163" s="33">
        <f>VLOOKUP(B163,'[4]2014-15 Public MATCH'!$C$1:$E$425,3,FALSE)</f>
        <v>3136.11</v>
      </c>
      <c r="S163" s="36">
        <v>0</v>
      </c>
      <c r="T163" s="26">
        <v>826.58</v>
      </c>
      <c r="U163" s="33">
        <f>VLOOKUP(B163,'[2]2014-15 Public SSBA'!$C$1:$E$357,3,FALSE)</f>
        <v>1030.48</v>
      </c>
      <c r="V163" s="36">
        <v>9874.97</v>
      </c>
      <c r="W163" s="26">
        <v>0</v>
      </c>
      <c r="X163" s="111">
        <v>0</v>
      </c>
      <c r="Y163" s="34">
        <v>0</v>
      </c>
      <c r="Z163" s="34">
        <f>VLOOKUP(B163,'[5]Vouchers'!$C$1:$M$462,11,FALSE)</f>
        <v>0</v>
      </c>
      <c r="AA163" s="70">
        <v>0</v>
      </c>
      <c r="AB163" s="70">
        <v>0</v>
      </c>
      <c r="AC163" s="35">
        <v>0</v>
      </c>
      <c r="AD163" s="35">
        <v>125850</v>
      </c>
      <c r="AE163" s="35">
        <v>0</v>
      </c>
      <c r="AF163" s="35">
        <v>0</v>
      </c>
      <c r="AG163" s="35">
        <v>0</v>
      </c>
      <c r="AH163" s="111">
        <v>0</v>
      </c>
      <c r="AI163" s="75">
        <f t="shared" si="4"/>
        <v>5247405.3</v>
      </c>
      <c r="AJ163" s="44"/>
      <c r="AK163" s="87"/>
      <c r="AL163" s="44"/>
      <c r="AM163" s="22"/>
    </row>
    <row r="164" spans="1:39" ht="13.5" thickBot="1">
      <c r="A164" s="47" t="s">
        <v>427</v>
      </c>
      <c r="B164" s="20">
        <v>2583</v>
      </c>
      <c r="C164" s="47" t="s">
        <v>157</v>
      </c>
      <c r="D164" s="70">
        <v>18437840</v>
      </c>
      <c r="E164" s="70">
        <v>0</v>
      </c>
      <c r="F164" s="70">
        <v>0</v>
      </c>
      <c r="G164" s="70">
        <v>0</v>
      </c>
      <c r="H164" s="70">
        <v>0</v>
      </c>
      <c r="I164" s="27">
        <v>918072</v>
      </c>
      <c r="J164" s="27">
        <v>119114.94</v>
      </c>
      <c r="K164" s="111">
        <v>0</v>
      </c>
      <c r="L164" s="34">
        <v>177750</v>
      </c>
      <c r="M164" s="115">
        <v>0</v>
      </c>
      <c r="N164" s="119">
        <v>0</v>
      </c>
      <c r="O164" s="116">
        <v>0</v>
      </c>
      <c r="P164" s="70">
        <v>0</v>
      </c>
      <c r="Q164" s="115">
        <v>0</v>
      </c>
      <c r="R164" s="33">
        <f>VLOOKUP(B164,'[4]2014-15 Public MATCH'!$C$1:$E$425,3,FALSE)</f>
        <v>14705.81</v>
      </c>
      <c r="S164" s="36">
        <v>0</v>
      </c>
      <c r="T164" s="26">
        <v>1977.01</v>
      </c>
      <c r="U164" s="33">
        <f>VLOOKUP(B164,'[2]2014-15 Public SSBA'!$C$1:$E$357,3,FALSE)</f>
        <v>2679.91</v>
      </c>
      <c r="V164" s="36">
        <v>0</v>
      </c>
      <c r="W164" s="26">
        <v>0</v>
      </c>
      <c r="X164" s="111">
        <v>0</v>
      </c>
      <c r="Y164" s="34">
        <v>0</v>
      </c>
      <c r="Z164" s="34">
        <f>VLOOKUP(B164,'[5]Vouchers'!$C$1:$M$462,11,FALSE)</f>
        <v>0</v>
      </c>
      <c r="AA164" s="70">
        <v>0</v>
      </c>
      <c r="AB164" s="70">
        <v>0</v>
      </c>
      <c r="AC164" s="35">
        <v>0</v>
      </c>
      <c r="AD164" s="35">
        <v>531000</v>
      </c>
      <c r="AE164" s="35">
        <v>0</v>
      </c>
      <c r="AF164" s="35">
        <v>0</v>
      </c>
      <c r="AG164" s="35">
        <v>0</v>
      </c>
      <c r="AH164" s="111">
        <v>0</v>
      </c>
      <c r="AI164" s="75">
        <f t="shared" si="4"/>
        <v>20203139.67</v>
      </c>
      <c r="AJ164" s="44"/>
      <c r="AK164" s="87"/>
      <c r="AL164" s="44"/>
      <c r="AM164" s="22"/>
    </row>
    <row r="165" spans="1:39" ht="13.5" thickBot="1">
      <c r="A165" s="47" t="s">
        <v>431</v>
      </c>
      <c r="B165" s="20">
        <v>2604</v>
      </c>
      <c r="C165" s="47" t="s">
        <v>158</v>
      </c>
      <c r="D165" s="70">
        <v>34009591</v>
      </c>
      <c r="E165" s="70">
        <v>0</v>
      </c>
      <c r="F165" s="70">
        <v>0</v>
      </c>
      <c r="G165" s="70">
        <v>0</v>
      </c>
      <c r="H165" s="70">
        <v>0</v>
      </c>
      <c r="I165" s="27">
        <v>1713450</v>
      </c>
      <c r="J165" s="27">
        <v>150234.49</v>
      </c>
      <c r="K165" s="111">
        <v>0</v>
      </c>
      <c r="L165" s="34">
        <v>254000</v>
      </c>
      <c r="M165" s="115">
        <v>7540.12</v>
      </c>
      <c r="N165" s="119">
        <v>0</v>
      </c>
      <c r="O165" s="116">
        <v>0</v>
      </c>
      <c r="P165" s="70">
        <v>0</v>
      </c>
      <c r="Q165" s="115">
        <v>0</v>
      </c>
      <c r="R165" s="33">
        <f>VLOOKUP(B165,'[4]2014-15 Public MATCH'!$C$1:$E$425,3,FALSE)</f>
        <v>27666.16</v>
      </c>
      <c r="S165" s="115">
        <f>VLOOKUP(B165,'[3]2014-15 Public EN'!$C$1:$E$10,3,FALSE)</f>
        <v>90.2</v>
      </c>
      <c r="T165" s="123">
        <v>0</v>
      </c>
      <c r="U165" s="33">
        <f>VLOOKUP(B165,'[2]2014-15 Public SSBA'!$C$1:$E$357,3,FALSE)</f>
        <v>7288.89</v>
      </c>
      <c r="V165" s="36">
        <v>0</v>
      </c>
      <c r="W165" s="26">
        <v>0</v>
      </c>
      <c r="X165" s="111">
        <v>0</v>
      </c>
      <c r="Y165" s="34">
        <v>0</v>
      </c>
      <c r="Z165" s="34">
        <f>VLOOKUP(B165,'[5]Vouchers'!$C$1:$M$462,11,FALSE)</f>
        <v>0</v>
      </c>
      <c r="AA165" s="70">
        <v>0</v>
      </c>
      <c r="AB165" s="70">
        <v>0</v>
      </c>
      <c r="AC165" s="35">
        <v>7425</v>
      </c>
      <c r="AD165" s="35">
        <v>828825</v>
      </c>
      <c r="AE165" s="35">
        <v>0</v>
      </c>
      <c r="AF165" s="35">
        <v>0</v>
      </c>
      <c r="AG165" s="35">
        <v>0</v>
      </c>
      <c r="AH165" s="111">
        <v>0</v>
      </c>
      <c r="AI165" s="75">
        <f t="shared" si="4"/>
        <v>37006110.86</v>
      </c>
      <c r="AJ165" s="44"/>
      <c r="AK165" s="87"/>
      <c r="AL165" s="44"/>
      <c r="AM165" s="22"/>
    </row>
    <row r="166" spans="1:39" ht="13.5" thickBot="1">
      <c r="A166" s="47" t="s">
        <v>460</v>
      </c>
      <c r="B166" s="20">
        <v>2605</v>
      </c>
      <c r="C166" s="47" t="s">
        <v>159</v>
      </c>
      <c r="D166" s="70">
        <v>4753579</v>
      </c>
      <c r="E166" s="70">
        <v>0</v>
      </c>
      <c r="F166" s="70">
        <v>0</v>
      </c>
      <c r="G166" s="70">
        <v>0</v>
      </c>
      <c r="H166" s="70">
        <v>0</v>
      </c>
      <c r="I166" s="27">
        <v>267076</v>
      </c>
      <c r="J166" s="27">
        <v>19021.18</v>
      </c>
      <c r="K166" s="111">
        <v>0</v>
      </c>
      <c r="L166" s="34">
        <v>36585</v>
      </c>
      <c r="M166" s="115">
        <v>0</v>
      </c>
      <c r="N166" s="119">
        <v>5590.73</v>
      </c>
      <c r="O166" s="116">
        <v>0</v>
      </c>
      <c r="P166" s="70">
        <v>0</v>
      </c>
      <c r="Q166" s="115">
        <v>0</v>
      </c>
      <c r="R166" s="33">
        <f>VLOOKUP(B166,'[4]2014-15 Public MATCH'!$C$1:$E$425,3,FALSE)</f>
        <v>2939.11</v>
      </c>
      <c r="S166" s="36">
        <v>0</v>
      </c>
      <c r="T166" s="123">
        <v>0</v>
      </c>
      <c r="U166" s="36">
        <v>0</v>
      </c>
      <c r="V166" s="36">
        <v>0</v>
      </c>
      <c r="W166" s="26">
        <v>0</v>
      </c>
      <c r="X166" s="111">
        <v>0</v>
      </c>
      <c r="Y166" s="34">
        <v>0</v>
      </c>
      <c r="Z166" s="34">
        <f>VLOOKUP(B166,'[5]Vouchers'!$C$1:$M$462,11,FALSE)</f>
        <v>0</v>
      </c>
      <c r="AA166" s="70">
        <v>0</v>
      </c>
      <c r="AB166" s="70">
        <v>0</v>
      </c>
      <c r="AC166" s="35">
        <v>0</v>
      </c>
      <c r="AD166" s="35">
        <v>128700</v>
      </c>
      <c r="AE166" s="35">
        <v>0</v>
      </c>
      <c r="AF166" s="35">
        <v>0</v>
      </c>
      <c r="AG166" s="35">
        <v>0</v>
      </c>
      <c r="AH166" s="111">
        <v>0</v>
      </c>
      <c r="AI166" s="75">
        <f t="shared" si="4"/>
        <v>5213491.02</v>
      </c>
      <c r="AJ166" s="44"/>
      <c r="AK166" s="87"/>
      <c r="AL166" s="44"/>
      <c r="AM166" s="22"/>
    </row>
    <row r="167" spans="1:39" ht="13.5" thickBot="1">
      <c r="A167" s="47" t="s">
        <v>434</v>
      </c>
      <c r="B167" s="20">
        <v>2611</v>
      </c>
      <c r="C167" s="47" t="s">
        <v>160</v>
      </c>
      <c r="D167" s="70">
        <v>26335665</v>
      </c>
      <c r="E167" s="70">
        <v>0</v>
      </c>
      <c r="F167" s="70">
        <v>0</v>
      </c>
      <c r="G167" s="70">
        <v>0</v>
      </c>
      <c r="H167" s="70">
        <v>0</v>
      </c>
      <c r="I167" s="27">
        <v>2097514</v>
      </c>
      <c r="J167" s="27">
        <v>187630.11</v>
      </c>
      <c r="K167" s="111">
        <v>0</v>
      </c>
      <c r="L167" s="34">
        <v>226162</v>
      </c>
      <c r="M167" s="115">
        <v>0</v>
      </c>
      <c r="N167" s="119">
        <v>0</v>
      </c>
      <c r="O167" s="116">
        <v>0</v>
      </c>
      <c r="P167" s="70">
        <v>0</v>
      </c>
      <c r="Q167" s="115">
        <v>0</v>
      </c>
      <c r="R167" s="33">
        <f>VLOOKUP(B167,'[4]2014-15 Public MATCH'!$C$1:$E$425,3,FALSE)</f>
        <v>25235.14</v>
      </c>
      <c r="S167" s="36">
        <v>0</v>
      </c>
      <c r="T167" s="26">
        <v>3718.22</v>
      </c>
      <c r="U167" s="33">
        <f>VLOOKUP(B167,'[2]2014-15 Public SSBA'!$C$1:$E$357,3,FALSE)</f>
        <v>645.84</v>
      </c>
      <c r="V167" s="36">
        <v>0</v>
      </c>
      <c r="W167" s="26">
        <v>0</v>
      </c>
      <c r="X167" s="111">
        <v>0</v>
      </c>
      <c r="Y167" s="34">
        <v>0</v>
      </c>
      <c r="Z167" s="34">
        <f>VLOOKUP(B167,'[5]Vouchers'!$C$1:$M$462,11,FALSE)</f>
        <v>0</v>
      </c>
      <c r="AA167" s="70">
        <v>0</v>
      </c>
      <c r="AB167" s="70">
        <v>0</v>
      </c>
      <c r="AC167" s="35">
        <v>10311</v>
      </c>
      <c r="AD167" s="35">
        <v>841050</v>
      </c>
      <c r="AE167" s="35">
        <v>0</v>
      </c>
      <c r="AF167" s="35">
        <v>0</v>
      </c>
      <c r="AG167" s="35">
        <v>0</v>
      </c>
      <c r="AH167" s="111">
        <v>0</v>
      </c>
      <c r="AI167" s="75">
        <f t="shared" si="4"/>
        <v>29727931.31</v>
      </c>
      <c r="AJ167" s="44"/>
      <c r="AK167" s="87"/>
      <c r="AL167" s="44"/>
      <c r="AM167" s="22"/>
    </row>
    <row r="168" spans="1:39" ht="13.5" thickBot="1">
      <c r="A168" s="47" t="s">
        <v>479</v>
      </c>
      <c r="B168" s="20">
        <v>2618</v>
      </c>
      <c r="C168" s="47" t="s">
        <v>161</v>
      </c>
      <c r="D168" s="70">
        <v>2992119</v>
      </c>
      <c r="E168" s="70">
        <v>0</v>
      </c>
      <c r="F168" s="70">
        <v>0</v>
      </c>
      <c r="G168" s="70">
        <v>0</v>
      </c>
      <c r="H168" s="70">
        <v>0</v>
      </c>
      <c r="I168" s="27">
        <v>157000</v>
      </c>
      <c r="J168" s="27">
        <v>46042.57</v>
      </c>
      <c r="K168" s="111">
        <v>0</v>
      </c>
      <c r="L168" s="34">
        <v>22317</v>
      </c>
      <c r="M168" s="115">
        <v>0</v>
      </c>
      <c r="N168" s="119">
        <v>89027.35</v>
      </c>
      <c r="O168" s="116">
        <v>0</v>
      </c>
      <c r="P168" s="70">
        <v>0</v>
      </c>
      <c r="Q168" s="115">
        <v>0</v>
      </c>
      <c r="R168" s="33">
        <f>VLOOKUP(B168,'[4]2014-15 Public MATCH'!$C$1:$E$425,3,FALSE)</f>
        <v>3469.75</v>
      </c>
      <c r="S168" s="36">
        <v>0</v>
      </c>
      <c r="T168" s="26">
        <v>1591.14</v>
      </c>
      <c r="U168" s="33">
        <f>VLOOKUP(B168,'[2]2014-15 Public SSBA'!$C$1:$E$357,3,FALSE)</f>
        <v>1918.61</v>
      </c>
      <c r="V168" s="36">
        <v>0</v>
      </c>
      <c r="W168" s="26">
        <v>188322.47</v>
      </c>
      <c r="X168" s="111">
        <v>0</v>
      </c>
      <c r="Y168" s="34">
        <v>0</v>
      </c>
      <c r="Z168" s="34">
        <f>VLOOKUP(B168,'[5]Vouchers'!$C$1:$M$462,11,FALSE)</f>
        <v>0</v>
      </c>
      <c r="AA168" s="70">
        <v>0</v>
      </c>
      <c r="AB168" s="70">
        <v>0</v>
      </c>
      <c r="AC168" s="35">
        <v>0</v>
      </c>
      <c r="AD168" s="35">
        <v>92400</v>
      </c>
      <c r="AE168" s="35">
        <v>0</v>
      </c>
      <c r="AF168" s="35">
        <v>0</v>
      </c>
      <c r="AG168" s="35">
        <v>0</v>
      </c>
      <c r="AH168" s="111">
        <v>150190</v>
      </c>
      <c r="AI168" s="75">
        <f t="shared" si="4"/>
        <v>3744397.89</v>
      </c>
      <c r="AJ168" s="44"/>
      <c r="AK168" s="87"/>
      <c r="AL168" s="44"/>
      <c r="AM168" s="22"/>
    </row>
    <row r="169" spans="1:39" ht="13.5" thickBot="1">
      <c r="A169" s="47" t="s">
        <v>440</v>
      </c>
      <c r="B169" s="20">
        <v>2625</v>
      </c>
      <c r="C169" s="47" t="s">
        <v>162</v>
      </c>
      <c r="D169" s="70">
        <v>1720914</v>
      </c>
      <c r="E169" s="70">
        <v>0</v>
      </c>
      <c r="F169" s="70">
        <v>0</v>
      </c>
      <c r="G169" s="70">
        <v>0</v>
      </c>
      <c r="H169" s="70">
        <v>0</v>
      </c>
      <c r="I169" s="27">
        <v>123422</v>
      </c>
      <c r="J169" s="27">
        <v>10658.17</v>
      </c>
      <c r="K169" s="111">
        <v>0</v>
      </c>
      <c r="L169" s="34">
        <v>23915</v>
      </c>
      <c r="M169" s="115">
        <v>0</v>
      </c>
      <c r="N169" s="119">
        <v>0</v>
      </c>
      <c r="O169" s="116">
        <v>0</v>
      </c>
      <c r="P169" s="70">
        <v>0</v>
      </c>
      <c r="Q169" s="115">
        <v>0</v>
      </c>
      <c r="R169" s="33">
        <f>VLOOKUP(B169,'[4]2014-15 Public MATCH'!$C$1:$E$425,3,FALSE)</f>
        <v>1979.8</v>
      </c>
      <c r="S169" s="36">
        <v>0</v>
      </c>
      <c r="T169" s="26">
        <v>787.24</v>
      </c>
      <c r="U169" s="33">
        <f>VLOOKUP(B169,'[2]2014-15 Public SSBA'!$C$1:$E$357,3,FALSE)</f>
        <v>1090.65</v>
      </c>
      <c r="V169" s="36">
        <v>0</v>
      </c>
      <c r="W169" s="26">
        <v>0</v>
      </c>
      <c r="X169" s="111">
        <v>0</v>
      </c>
      <c r="Y169" s="34">
        <v>0</v>
      </c>
      <c r="Z169" s="34">
        <f>VLOOKUP(B169,'[5]Vouchers'!$C$1:$M$462,11,FALSE)</f>
        <v>0</v>
      </c>
      <c r="AA169" s="70">
        <v>0</v>
      </c>
      <c r="AB169" s="70">
        <v>0</v>
      </c>
      <c r="AC169" s="35">
        <v>0</v>
      </c>
      <c r="AD169" s="35">
        <v>65400</v>
      </c>
      <c r="AE169" s="35">
        <v>0</v>
      </c>
      <c r="AF169" s="35">
        <v>0</v>
      </c>
      <c r="AG169" s="35">
        <v>0</v>
      </c>
      <c r="AH169" s="111">
        <v>106266</v>
      </c>
      <c r="AI169" s="75">
        <f t="shared" si="4"/>
        <v>2054432.86</v>
      </c>
      <c r="AJ169" s="44"/>
      <c r="AK169" s="87"/>
      <c r="AL169" s="44"/>
      <c r="AM169" s="22"/>
    </row>
    <row r="170" spans="1:39" ht="13.5" thickBot="1">
      <c r="A170" s="47" t="s">
        <v>428</v>
      </c>
      <c r="B170" s="20">
        <v>2632</v>
      </c>
      <c r="C170" s="47" t="s">
        <v>163</v>
      </c>
      <c r="D170" s="70">
        <v>2490473</v>
      </c>
      <c r="E170" s="70">
        <v>0</v>
      </c>
      <c r="F170" s="70">
        <v>0</v>
      </c>
      <c r="G170" s="70">
        <v>0</v>
      </c>
      <c r="H170" s="112">
        <v>21598</v>
      </c>
      <c r="I170" s="27">
        <v>125646</v>
      </c>
      <c r="J170" s="27">
        <v>15198.54</v>
      </c>
      <c r="K170" s="111">
        <v>0</v>
      </c>
      <c r="L170" s="34">
        <v>15750</v>
      </c>
      <c r="M170" s="115">
        <v>0</v>
      </c>
      <c r="N170" s="119">
        <v>22994.02</v>
      </c>
      <c r="O170" s="116">
        <v>0</v>
      </c>
      <c r="P170" s="70">
        <v>0</v>
      </c>
      <c r="Q170" s="115">
        <v>0</v>
      </c>
      <c r="R170" s="33">
        <f>VLOOKUP(B170,'[4]2014-15 Public MATCH'!$C$1:$E$425,3,FALSE)</f>
        <v>1920.75</v>
      </c>
      <c r="S170" s="36">
        <v>0</v>
      </c>
      <c r="T170" s="26">
        <v>881.31</v>
      </c>
      <c r="U170" s="33">
        <f>VLOOKUP(B170,'[2]2014-15 Public SSBA'!$C$1:$E$357,3,FALSE)</f>
        <v>1299.04</v>
      </c>
      <c r="V170" s="36">
        <v>0</v>
      </c>
      <c r="W170" s="26">
        <v>130377.71</v>
      </c>
      <c r="X170" s="111">
        <v>0</v>
      </c>
      <c r="Y170" s="34">
        <v>0</v>
      </c>
      <c r="Z170" s="34">
        <f>VLOOKUP(B170,'[5]Vouchers'!$C$1:$M$462,11,FALSE)</f>
        <v>0</v>
      </c>
      <c r="AA170" s="70">
        <v>0</v>
      </c>
      <c r="AB170" s="70">
        <v>0</v>
      </c>
      <c r="AC170" s="35">
        <v>0</v>
      </c>
      <c r="AD170" s="35">
        <v>55350</v>
      </c>
      <c r="AE170" s="35">
        <v>0</v>
      </c>
      <c r="AF170" s="35">
        <v>0</v>
      </c>
      <c r="AG170" s="35">
        <v>0</v>
      </c>
      <c r="AH170" s="111">
        <v>86194</v>
      </c>
      <c r="AI170" s="75">
        <f t="shared" si="4"/>
        <v>2967682.37</v>
      </c>
      <c r="AJ170" s="44"/>
      <c r="AK170" s="87"/>
      <c r="AL170" s="44"/>
      <c r="AM170" s="22"/>
    </row>
    <row r="171" spans="1:39" ht="13.5" thickBot="1">
      <c r="A171" s="47" t="s">
        <v>461</v>
      </c>
      <c r="B171" s="20">
        <v>2639</v>
      </c>
      <c r="C171" s="47" t="s">
        <v>164</v>
      </c>
      <c r="D171" s="70">
        <v>3291403</v>
      </c>
      <c r="E171" s="70">
        <v>0</v>
      </c>
      <c r="F171" s="70">
        <v>0</v>
      </c>
      <c r="G171" s="70">
        <v>0</v>
      </c>
      <c r="H171" s="70">
        <v>0</v>
      </c>
      <c r="I171" s="27">
        <v>124687</v>
      </c>
      <c r="J171" s="27">
        <v>24166.24</v>
      </c>
      <c r="K171" s="111">
        <v>0</v>
      </c>
      <c r="L171" s="34">
        <v>36149</v>
      </c>
      <c r="M171" s="115">
        <v>0</v>
      </c>
      <c r="N171" s="119">
        <v>0</v>
      </c>
      <c r="O171" s="116">
        <v>0</v>
      </c>
      <c r="P171" s="70">
        <v>0</v>
      </c>
      <c r="Q171" s="115">
        <v>0</v>
      </c>
      <c r="R171" s="33">
        <f>VLOOKUP(B171,'[4]2014-15 Public MATCH'!$C$1:$E$425,3,FALSE)</f>
        <v>4351.27</v>
      </c>
      <c r="S171" s="36">
        <v>0</v>
      </c>
      <c r="T171" s="123">
        <v>0</v>
      </c>
      <c r="U171" s="33">
        <f>VLOOKUP(B171,'[2]2014-15 Public SSBA'!$C$1:$E$357,3,FALSE)</f>
        <v>1027.02</v>
      </c>
      <c r="V171" s="36">
        <v>0</v>
      </c>
      <c r="W171" s="26">
        <v>0</v>
      </c>
      <c r="X171" s="111">
        <v>0</v>
      </c>
      <c r="Y171" s="34">
        <v>0</v>
      </c>
      <c r="Z171" s="34">
        <f>VLOOKUP(B171,'[5]Vouchers'!$C$1:$M$462,11,FALSE)</f>
        <v>0</v>
      </c>
      <c r="AA171" s="70">
        <v>0</v>
      </c>
      <c r="AB171" s="70">
        <v>0</v>
      </c>
      <c r="AC171" s="35">
        <v>0</v>
      </c>
      <c r="AD171" s="35">
        <v>105600</v>
      </c>
      <c r="AE171" s="35">
        <v>0</v>
      </c>
      <c r="AF171" s="35">
        <v>0</v>
      </c>
      <c r="AG171" s="35">
        <v>0</v>
      </c>
      <c r="AH171" s="111">
        <v>168373</v>
      </c>
      <c r="AI171" s="75">
        <f t="shared" si="4"/>
        <v>3755756.53</v>
      </c>
      <c r="AJ171" s="44"/>
      <c r="AK171" s="87"/>
      <c r="AL171" s="44"/>
      <c r="AM171" s="22"/>
    </row>
    <row r="172" spans="1:39" ht="13.5" thickBot="1">
      <c r="A172" s="47" t="s">
        <v>437</v>
      </c>
      <c r="B172" s="20">
        <v>2646</v>
      </c>
      <c r="C172" s="47" t="s">
        <v>165</v>
      </c>
      <c r="D172" s="70">
        <v>5559432</v>
      </c>
      <c r="E172" s="70">
        <v>0</v>
      </c>
      <c r="F172" s="70">
        <v>0</v>
      </c>
      <c r="G172" s="70">
        <v>0</v>
      </c>
      <c r="H172" s="70">
        <v>0</v>
      </c>
      <c r="I172" s="27">
        <v>360907</v>
      </c>
      <c r="J172" s="27">
        <v>42506.5</v>
      </c>
      <c r="K172" s="111">
        <v>0</v>
      </c>
      <c r="L172" s="34">
        <v>26850</v>
      </c>
      <c r="M172" s="115">
        <v>0</v>
      </c>
      <c r="N172" s="119">
        <v>0</v>
      </c>
      <c r="O172" s="116">
        <v>0</v>
      </c>
      <c r="P172" s="70">
        <v>0</v>
      </c>
      <c r="Q172" s="115">
        <v>0</v>
      </c>
      <c r="R172" s="33">
        <f>VLOOKUP(B172,'[4]2014-15 Public MATCH'!$C$1:$E$425,3,FALSE)</f>
        <v>4108.63</v>
      </c>
      <c r="S172" s="36">
        <v>0</v>
      </c>
      <c r="T172" s="26">
        <v>2037.74</v>
      </c>
      <c r="U172" s="33">
        <f>VLOOKUP(B172,'[2]2014-15 Public SSBA'!$C$1:$E$357,3,FALSE)</f>
        <v>1615.97</v>
      </c>
      <c r="V172" s="36">
        <v>0</v>
      </c>
      <c r="W172" s="26">
        <v>0</v>
      </c>
      <c r="X172" s="111">
        <v>0</v>
      </c>
      <c r="Y172" s="34">
        <v>0</v>
      </c>
      <c r="Z172" s="34">
        <f>VLOOKUP(B172,'[5]Vouchers'!$C$1:$M$462,11,FALSE)</f>
        <v>0</v>
      </c>
      <c r="AA172" s="70">
        <v>0</v>
      </c>
      <c r="AB172" s="70">
        <v>0</v>
      </c>
      <c r="AC172" s="35">
        <v>0</v>
      </c>
      <c r="AD172" s="35">
        <v>111975</v>
      </c>
      <c r="AE172" s="35">
        <v>0</v>
      </c>
      <c r="AF172" s="35">
        <v>0</v>
      </c>
      <c r="AG172" s="35">
        <v>0</v>
      </c>
      <c r="AH172" s="111">
        <v>0</v>
      </c>
      <c r="AI172" s="75">
        <f t="shared" si="4"/>
        <v>6109432.84</v>
      </c>
      <c r="AJ172" s="44"/>
      <c r="AK172" s="87"/>
      <c r="AL172" s="44"/>
      <c r="AM172" s="22"/>
    </row>
    <row r="173" spans="1:39" ht="13.5" thickBot="1">
      <c r="A173" s="47" t="s">
        <v>480</v>
      </c>
      <c r="B173" s="20">
        <v>2660</v>
      </c>
      <c r="C173" s="47" t="s">
        <v>166</v>
      </c>
      <c r="D173" s="70">
        <v>2596490</v>
      </c>
      <c r="E173" s="70">
        <v>0</v>
      </c>
      <c r="F173" s="70">
        <v>0</v>
      </c>
      <c r="G173" s="70">
        <v>0</v>
      </c>
      <c r="H173" s="70">
        <v>0</v>
      </c>
      <c r="I173" s="27">
        <v>114316</v>
      </c>
      <c r="J173" s="27">
        <v>22686.08</v>
      </c>
      <c r="K173" s="111">
        <v>0</v>
      </c>
      <c r="L173" s="34">
        <v>12321</v>
      </c>
      <c r="M173" s="115">
        <v>0</v>
      </c>
      <c r="N173" s="119">
        <v>32290.74</v>
      </c>
      <c r="O173" s="116">
        <v>0</v>
      </c>
      <c r="P173" s="70">
        <v>0</v>
      </c>
      <c r="Q173" s="115">
        <v>0</v>
      </c>
      <c r="R173" s="33">
        <f>VLOOKUP(B173,'[4]2014-15 Public MATCH'!$C$1:$E$425,3,FALSE)</f>
        <v>2007.53</v>
      </c>
      <c r="S173" s="36">
        <v>0</v>
      </c>
      <c r="T173" s="26">
        <v>753.24</v>
      </c>
      <c r="U173" s="33">
        <f>VLOOKUP(B173,'[2]2014-15 Public SSBA'!$C$1:$E$357,3,FALSE)</f>
        <v>1578.96</v>
      </c>
      <c r="V173" s="36">
        <v>0</v>
      </c>
      <c r="W173" s="26">
        <v>0</v>
      </c>
      <c r="X173" s="111">
        <v>0</v>
      </c>
      <c r="Y173" s="34">
        <v>0</v>
      </c>
      <c r="Z173" s="34">
        <f>VLOOKUP(B173,'[5]Vouchers'!$C$1:$M$462,11,FALSE)</f>
        <v>0</v>
      </c>
      <c r="AA173" s="70">
        <v>0</v>
      </c>
      <c r="AB173" s="70">
        <v>0</v>
      </c>
      <c r="AC173" s="35">
        <v>0</v>
      </c>
      <c r="AD173" s="35">
        <v>49350</v>
      </c>
      <c r="AE173" s="35">
        <v>0</v>
      </c>
      <c r="AF173" s="35">
        <v>0</v>
      </c>
      <c r="AG173" s="35">
        <v>0</v>
      </c>
      <c r="AH173" s="111">
        <v>79582</v>
      </c>
      <c r="AI173" s="75">
        <f t="shared" si="4"/>
        <v>2911375.55</v>
      </c>
      <c r="AJ173" s="44"/>
      <c r="AK173" s="87"/>
      <c r="AL173" s="44"/>
      <c r="AM173" s="22"/>
    </row>
    <row r="174" spans="1:39" ht="13.5" thickBot="1">
      <c r="A174" s="47" t="s">
        <v>442</v>
      </c>
      <c r="B174" s="20">
        <v>2695</v>
      </c>
      <c r="C174" s="47" t="s">
        <v>167</v>
      </c>
      <c r="D174" s="70">
        <v>67880340</v>
      </c>
      <c r="E174" s="70">
        <v>0</v>
      </c>
      <c r="F174" s="70">
        <v>0</v>
      </c>
      <c r="G174" s="70">
        <v>0</v>
      </c>
      <c r="H174" s="112">
        <v>591031</v>
      </c>
      <c r="I174" s="27">
        <v>4323182</v>
      </c>
      <c r="J174" s="27">
        <v>46531.57</v>
      </c>
      <c r="K174" s="111">
        <v>0</v>
      </c>
      <c r="L174" s="34">
        <v>399757</v>
      </c>
      <c r="M174" s="115">
        <v>45084.65</v>
      </c>
      <c r="N174" s="119">
        <v>0</v>
      </c>
      <c r="O174" s="116">
        <v>421146</v>
      </c>
      <c r="P174" s="70">
        <v>0</v>
      </c>
      <c r="Q174" s="115">
        <v>0</v>
      </c>
      <c r="R174" s="33">
        <f>VLOOKUP(B174,'[4]2014-15 Public MATCH'!$C$1:$E$425,3,FALSE)</f>
        <v>44646</v>
      </c>
      <c r="S174" s="36">
        <v>0</v>
      </c>
      <c r="T174" s="26">
        <v>26008.75</v>
      </c>
      <c r="U174" s="33">
        <f>VLOOKUP(B174,'[2]2014-15 Public SSBA'!$C$1:$E$357,3,FALSE)</f>
        <v>48735.31</v>
      </c>
      <c r="V174" s="36">
        <v>0</v>
      </c>
      <c r="W174" s="26">
        <v>716042.24</v>
      </c>
      <c r="X174" s="111">
        <v>0</v>
      </c>
      <c r="Y174" s="34">
        <v>0</v>
      </c>
      <c r="Z174" s="34">
        <f>VLOOKUP(B174,'[5]Vouchers'!$C$1:$M$462,11,FALSE)</f>
        <v>0</v>
      </c>
      <c r="AA174" s="70">
        <v>0</v>
      </c>
      <c r="AB174" s="70">
        <v>0</v>
      </c>
      <c r="AC174" s="35">
        <v>28129</v>
      </c>
      <c r="AD174" s="35">
        <v>1509750</v>
      </c>
      <c r="AE174" s="35">
        <v>0</v>
      </c>
      <c r="AF174" s="35">
        <v>0</v>
      </c>
      <c r="AG174" s="35">
        <v>0</v>
      </c>
      <c r="AH174" s="111">
        <v>0</v>
      </c>
      <c r="AI174" s="75">
        <f t="shared" si="4"/>
        <v>76080383.52</v>
      </c>
      <c r="AJ174" s="44"/>
      <c r="AK174" s="87"/>
      <c r="AL174" s="44"/>
      <c r="AM174" s="22"/>
    </row>
    <row r="175" spans="1:39" ht="13.5" thickBot="1">
      <c r="A175" s="47" t="s">
        <v>472</v>
      </c>
      <c r="B175" s="20">
        <v>2702</v>
      </c>
      <c r="C175" s="47" t="s">
        <v>168</v>
      </c>
      <c r="D175" s="70">
        <v>12001983</v>
      </c>
      <c r="E175" s="70">
        <v>0</v>
      </c>
      <c r="F175" s="70">
        <v>0</v>
      </c>
      <c r="G175" s="70">
        <v>0</v>
      </c>
      <c r="H175" s="70">
        <v>0</v>
      </c>
      <c r="I175" s="27">
        <v>726535</v>
      </c>
      <c r="J175" s="27">
        <v>33080.3</v>
      </c>
      <c r="K175" s="111">
        <v>0</v>
      </c>
      <c r="L175" s="34">
        <v>89936</v>
      </c>
      <c r="M175" s="115">
        <v>0</v>
      </c>
      <c r="N175" s="119">
        <v>0</v>
      </c>
      <c r="O175" s="116">
        <v>5472</v>
      </c>
      <c r="P175" s="70">
        <v>0</v>
      </c>
      <c r="Q175" s="115">
        <v>0</v>
      </c>
      <c r="R175" s="33">
        <f>VLOOKUP(B175,'[4]2014-15 Public MATCH'!$C$1:$E$425,3,FALSE)</f>
        <v>10964.98</v>
      </c>
      <c r="S175" s="36">
        <v>0</v>
      </c>
      <c r="T175" s="26">
        <v>4794.79</v>
      </c>
      <c r="U175" s="33">
        <f>VLOOKUP(B175,'[2]2014-15 Public SSBA'!$C$1:$E$357,3,FALSE)</f>
        <v>6920.04</v>
      </c>
      <c r="V175" s="36">
        <v>0</v>
      </c>
      <c r="W175" s="26">
        <v>0</v>
      </c>
      <c r="X175" s="111">
        <v>0</v>
      </c>
      <c r="Y175" s="34">
        <v>0</v>
      </c>
      <c r="Z175" s="34">
        <f>VLOOKUP(B175,'[5]Vouchers'!$C$1:$M$462,11,FALSE)</f>
        <v>0</v>
      </c>
      <c r="AA175" s="70">
        <v>0</v>
      </c>
      <c r="AB175" s="70">
        <v>0</v>
      </c>
      <c r="AC175" s="35">
        <v>0</v>
      </c>
      <c r="AD175" s="35">
        <v>296400</v>
      </c>
      <c r="AE175" s="35">
        <v>0</v>
      </c>
      <c r="AF175" s="35">
        <v>0</v>
      </c>
      <c r="AG175" s="35">
        <v>0</v>
      </c>
      <c r="AH175" s="111">
        <v>0</v>
      </c>
      <c r="AI175" s="75">
        <f t="shared" si="4"/>
        <v>13176086.11</v>
      </c>
      <c r="AJ175" s="44"/>
      <c r="AK175" s="87"/>
      <c r="AL175" s="44"/>
      <c r="AM175" s="22"/>
    </row>
    <row r="176" spans="1:39" ht="13.5" thickBot="1">
      <c r="A176" s="47" t="s">
        <v>472</v>
      </c>
      <c r="B176" s="20">
        <v>2730</v>
      </c>
      <c r="C176" s="47" t="s">
        <v>169</v>
      </c>
      <c r="D176" s="70">
        <v>3919480</v>
      </c>
      <c r="E176" s="70">
        <v>0</v>
      </c>
      <c r="F176" s="70">
        <v>0</v>
      </c>
      <c r="G176" s="70">
        <v>0</v>
      </c>
      <c r="H176" s="70">
        <v>0</v>
      </c>
      <c r="I176" s="27">
        <v>255305</v>
      </c>
      <c r="J176" s="27">
        <v>14186.88</v>
      </c>
      <c r="K176" s="111">
        <v>0</v>
      </c>
      <c r="L176" s="34">
        <v>28826</v>
      </c>
      <c r="M176" s="115">
        <v>0</v>
      </c>
      <c r="N176" s="119">
        <v>0</v>
      </c>
      <c r="O176" s="116">
        <v>0</v>
      </c>
      <c r="P176" s="70">
        <v>0</v>
      </c>
      <c r="Q176" s="115">
        <v>0</v>
      </c>
      <c r="R176" s="33">
        <f>VLOOKUP(B176,'[4]2014-15 Public MATCH'!$C$1:$E$425,3,FALSE)</f>
        <v>2418.5</v>
      </c>
      <c r="S176" s="36">
        <v>0</v>
      </c>
      <c r="T176" s="123">
        <v>0</v>
      </c>
      <c r="U176" s="33">
        <f>VLOOKUP(B176,'[2]2014-15 Public SSBA'!$C$1:$E$357,3,FALSE)</f>
        <v>1804.56</v>
      </c>
      <c r="V176" s="36">
        <v>0</v>
      </c>
      <c r="W176" s="26">
        <v>0</v>
      </c>
      <c r="X176" s="111">
        <v>0</v>
      </c>
      <c r="Y176" s="34">
        <v>0</v>
      </c>
      <c r="Z176" s="34">
        <f>VLOOKUP(B176,'[5]Vouchers'!$C$1:$M$462,11,FALSE)</f>
        <v>0</v>
      </c>
      <c r="AA176" s="70">
        <v>0</v>
      </c>
      <c r="AB176" s="70">
        <v>0</v>
      </c>
      <c r="AC176" s="35">
        <v>0</v>
      </c>
      <c r="AD176" s="35">
        <v>105300</v>
      </c>
      <c r="AE176" s="35">
        <v>0</v>
      </c>
      <c r="AF176" s="35">
        <v>0</v>
      </c>
      <c r="AG176" s="35">
        <v>0</v>
      </c>
      <c r="AH176" s="111">
        <v>0</v>
      </c>
      <c r="AI176" s="75">
        <f t="shared" si="4"/>
        <v>4327320.94</v>
      </c>
      <c r="AJ176" s="44"/>
      <c r="AK176" s="87"/>
      <c r="AL176" s="44"/>
      <c r="AM176" s="22"/>
    </row>
    <row r="177" spans="1:39" ht="13.5" thickBot="1">
      <c r="A177" s="47" t="s">
        <v>419</v>
      </c>
      <c r="B177" s="20">
        <v>2737</v>
      </c>
      <c r="C177" s="47" t="s">
        <v>170</v>
      </c>
      <c r="D177" s="70">
        <v>1780175</v>
      </c>
      <c r="E177" s="70">
        <v>0</v>
      </c>
      <c r="F177" s="70">
        <v>0</v>
      </c>
      <c r="G177" s="70">
        <v>0</v>
      </c>
      <c r="H177" s="70">
        <v>0</v>
      </c>
      <c r="I177" s="27">
        <v>84114</v>
      </c>
      <c r="J177" s="27">
        <v>7515.93</v>
      </c>
      <c r="K177" s="111">
        <v>0</v>
      </c>
      <c r="L177" s="34">
        <v>9880</v>
      </c>
      <c r="M177" s="115">
        <v>0</v>
      </c>
      <c r="N177" s="119">
        <v>0</v>
      </c>
      <c r="O177" s="116">
        <v>0</v>
      </c>
      <c r="P177" s="70">
        <v>0</v>
      </c>
      <c r="Q177" s="115">
        <v>0</v>
      </c>
      <c r="R177" s="33">
        <f>VLOOKUP(B177,'[4]2014-15 Public MATCH'!$C$1:$E$425,3,FALSE)</f>
        <v>1818</v>
      </c>
      <c r="S177" s="36">
        <v>0</v>
      </c>
      <c r="T177" s="26">
        <v>685.57</v>
      </c>
      <c r="U177" s="33">
        <f>VLOOKUP(B177,'[2]2014-15 Public SSBA'!$C$1:$E$357,3,FALSE)</f>
        <v>1218.54</v>
      </c>
      <c r="V177" s="36">
        <v>0</v>
      </c>
      <c r="W177" s="26">
        <v>0</v>
      </c>
      <c r="X177" s="111">
        <v>0</v>
      </c>
      <c r="Y177" s="34">
        <v>0</v>
      </c>
      <c r="Z177" s="34">
        <f>VLOOKUP(B177,'[5]Vouchers'!$C$1:$M$462,11,FALSE)</f>
        <v>0</v>
      </c>
      <c r="AA177" s="70">
        <v>0</v>
      </c>
      <c r="AB177" s="70">
        <v>0</v>
      </c>
      <c r="AC177" s="35">
        <v>0</v>
      </c>
      <c r="AD177" s="35">
        <v>38550</v>
      </c>
      <c r="AE177" s="35">
        <v>0</v>
      </c>
      <c r="AF177" s="35">
        <v>0</v>
      </c>
      <c r="AG177" s="35">
        <v>0</v>
      </c>
      <c r="AH177" s="111">
        <v>61634</v>
      </c>
      <c r="AI177" s="75">
        <f t="shared" si="4"/>
        <v>1985591.04</v>
      </c>
      <c r="AJ177" s="44"/>
      <c r="AK177" s="87"/>
      <c r="AL177" s="44"/>
      <c r="AM177" s="22"/>
    </row>
    <row r="178" spans="1:39" ht="13.5" thickBot="1">
      <c r="A178" s="47" t="s">
        <v>440</v>
      </c>
      <c r="B178" s="20">
        <v>2744</v>
      </c>
      <c r="C178" s="47" t="s">
        <v>171</v>
      </c>
      <c r="D178" s="70">
        <v>5977352</v>
      </c>
      <c r="E178" s="70">
        <v>0</v>
      </c>
      <c r="F178" s="70">
        <v>0</v>
      </c>
      <c r="G178" s="70">
        <v>0</v>
      </c>
      <c r="H178" s="70">
        <v>0</v>
      </c>
      <c r="I178" s="27">
        <v>242816</v>
      </c>
      <c r="J178" s="27">
        <v>42519.12</v>
      </c>
      <c r="K178" s="111">
        <v>0</v>
      </c>
      <c r="L178" s="34">
        <v>32691</v>
      </c>
      <c r="M178" s="115">
        <v>0</v>
      </c>
      <c r="N178" s="119">
        <v>0</v>
      </c>
      <c r="O178" s="116">
        <v>0</v>
      </c>
      <c r="P178" s="70">
        <v>0</v>
      </c>
      <c r="Q178" s="115">
        <v>0</v>
      </c>
      <c r="R178" s="33">
        <f>VLOOKUP(B178,'[4]2014-15 Public MATCH'!$C$1:$E$425,3,FALSE)</f>
        <v>3877.6</v>
      </c>
      <c r="S178" s="36">
        <v>0</v>
      </c>
      <c r="T178" s="26">
        <v>2338.78</v>
      </c>
      <c r="U178" s="33">
        <f>VLOOKUP(B178,'[2]2014-15 Public SSBA'!$C$1:$E$357,3,FALSE)</f>
        <v>1807.05</v>
      </c>
      <c r="V178" s="36">
        <v>0</v>
      </c>
      <c r="W178" s="26">
        <v>235921.66</v>
      </c>
      <c r="X178" s="111">
        <v>3412.89</v>
      </c>
      <c r="Y178" s="34">
        <v>0</v>
      </c>
      <c r="Z178" s="34">
        <f>VLOOKUP(B178,'[5]Vouchers'!$C$1:$M$462,11,FALSE)</f>
        <v>0</v>
      </c>
      <c r="AA178" s="70">
        <v>0</v>
      </c>
      <c r="AB178" s="70">
        <v>0</v>
      </c>
      <c r="AC178" s="35">
        <v>0</v>
      </c>
      <c r="AD178" s="35">
        <v>124950</v>
      </c>
      <c r="AE178" s="35">
        <v>0</v>
      </c>
      <c r="AF178" s="35">
        <v>0</v>
      </c>
      <c r="AG178" s="35">
        <v>0</v>
      </c>
      <c r="AH178" s="111">
        <v>0</v>
      </c>
      <c r="AI178" s="75">
        <f t="shared" si="4"/>
        <v>6667686.1</v>
      </c>
      <c r="AJ178" s="44"/>
      <c r="AK178" s="87"/>
      <c r="AL178" s="44"/>
      <c r="AM178" s="22"/>
    </row>
    <row r="179" spans="1:39" ht="13.5" thickBot="1">
      <c r="A179" s="47" t="s">
        <v>427</v>
      </c>
      <c r="B179" s="20">
        <v>2758</v>
      </c>
      <c r="C179" s="47" t="s">
        <v>172</v>
      </c>
      <c r="D179" s="70">
        <v>26160966</v>
      </c>
      <c r="E179" s="70">
        <v>0</v>
      </c>
      <c r="F179" s="70">
        <v>0</v>
      </c>
      <c r="G179" s="70">
        <v>0</v>
      </c>
      <c r="H179" s="70">
        <v>0</v>
      </c>
      <c r="I179" s="27">
        <v>1560611</v>
      </c>
      <c r="J179" s="27">
        <v>94293.54</v>
      </c>
      <c r="K179" s="111">
        <v>0</v>
      </c>
      <c r="L179" s="34">
        <v>139916</v>
      </c>
      <c r="M179" s="115">
        <v>3216.79</v>
      </c>
      <c r="N179" s="119">
        <v>0</v>
      </c>
      <c r="O179" s="116">
        <v>0</v>
      </c>
      <c r="P179" s="70">
        <v>0</v>
      </c>
      <c r="Q179" s="115">
        <v>0</v>
      </c>
      <c r="R179" s="33">
        <f>VLOOKUP(B179,'[4]2014-15 Public MATCH'!$C$1:$E$425,3,FALSE)</f>
        <v>13897.85</v>
      </c>
      <c r="S179" s="36">
        <v>0</v>
      </c>
      <c r="T179" s="123">
        <v>0</v>
      </c>
      <c r="U179" s="33">
        <f>VLOOKUP(B179,'[2]2014-15 Public SSBA'!$C$1:$E$357,3,FALSE)</f>
        <v>5533.41</v>
      </c>
      <c r="V179" s="36">
        <v>25000</v>
      </c>
      <c r="W179" s="26">
        <v>0</v>
      </c>
      <c r="X179" s="111">
        <v>0</v>
      </c>
      <c r="Y179" s="34">
        <v>0</v>
      </c>
      <c r="Z179" s="34">
        <f>VLOOKUP(B179,'[5]Vouchers'!$C$1:$M$462,11,FALSE)</f>
        <v>0</v>
      </c>
      <c r="AA179" s="70">
        <v>0</v>
      </c>
      <c r="AB179" s="70">
        <v>0</v>
      </c>
      <c r="AC179" s="35">
        <v>0</v>
      </c>
      <c r="AD179" s="35">
        <v>656700</v>
      </c>
      <c r="AE179" s="35">
        <v>0</v>
      </c>
      <c r="AF179" s="35">
        <v>0</v>
      </c>
      <c r="AG179" s="112">
        <v>0</v>
      </c>
      <c r="AH179" s="111">
        <v>0</v>
      </c>
      <c r="AI179" s="75">
        <f t="shared" si="4"/>
        <v>28660134.59</v>
      </c>
      <c r="AJ179" s="44"/>
      <c r="AK179" s="87"/>
      <c r="AL179" s="44"/>
      <c r="AM179" s="22"/>
    </row>
    <row r="180" spans="1:39" ht="13.5" thickBot="1">
      <c r="A180" s="47" t="s">
        <v>450</v>
      </c>
      <c r="B180" s="20">
        <v>2793</v>
      </c>
      <c r="C180" s="47" t="s">
        <v>173</v>
      </c>
      <c r="D180" s="70">
        <v>150665593</v>
      </c>
      <c r="E180" s="70">
        <v>0</v>
      </c>
      <c r="F180" s="70">
        <v>0</v>
      </c>
      <c r="G180" s="70">
        <v>0</v>
      </c>
      <c r="H180" s="112">
        <v>1317430</v>
      </c>
      <c r="I180" s="27">
        <v>10594415</v>
      </c>
      <c r="J180" s="27">
        <v>289642.55</v>
      </c>
      <c r="K180" s="111">
        <v>0</v>
      </c>
      <c r="L180" s="34">
        <v>913451</v>
      </c>
      <c r="M180" s="115">
        <v>54256.54</v>
      </c>
      <c r="N180" s="119">
        <v>0</v>
      </c>
      <c r="O180" s="116">
        <v>185889</v>
      </c>
      <c r="P180" s="70">
        <v>0</v>
      </c>
      <c r="Q180" s="115">
        <v>212684.85</v>
      </c>
      <c r="R180" s="33">
        <f>VLOOKUP(B180,'[4]2014-15 Public MATCH'!$C$1:$E$425,3,FALSE)</f>
        <v>81685.06</v>
      </c>
      <c r="S180" s="36">
        <v>0</v>
      </c>
      <c r="T180" s="26">
        <v>12221.9</v>
      </c>
      <c r="U180" s="33">
        <f>VLOOKUP(B180,'[2]2014-15 Public SSBA'!$C$1:$E$357,3,FALSE)</f>
        <v>44168.04</v>
      </c>
      <c r="V180" s="36">
        <v>20449.98</v>
      </c>
      <c r="W180" s="26">
        <v>0</v>
      </c>
      <c r="X180" s="111">
        <v>0</v>
      </c>
      <c r="Y180" s="34">
        <v>0</v>
      </c>
      <c r="Z180" s="34">
        <f>VLOOKUP(B180,'[5]Vouchers'!$C$1:$M$462,11,FALSE)</f>
        <v>0</v>
      </c>
      <c r="AA180" s="70">
        <v>0</v>
      </c>
      <c r="AB180" s="70">
        <v>0</v>
      </c>
      <c r="AC180" s="35">
        <v>235309</v>
      </c>
      <c r="AD180" s="35">
        <v>3346950</v>
      </c>
      <c r="AE180" s="35">
        <v>0</v>
      </c>
      <c r="AF180" s="35">
        <v>0</v>
      </c>
      <c r="AG180" s="35">
        <v>0</v>
      </c>
      <c r="AH180" s="111">
        <v>0</v>
      </c>
      <c r="AI180" s="75">
        <f t="shared" si="4"/>
        <v>167974145.92</v>
      </c>
      <c r="AJ180" s="44"/>
      <c r="AK180" s="87"/>
      <c r="AL180" s="44"/>
      <c r="AM180" s="22"/>
    </row>
    <row r="181" spans="1:39" ht="13.5" thickBot="1">
      <c r="A181" s="47" t="s">
        <v>470</v>
      </c>
      <c r="B181" s="20">
        <v>2800</v>
      </c>
      <c r="C181" s="47" t="s">
        <v>174</v>
      </c>
      <c r="D181" s="70">
        <v>8024084</v>
      </c>
      <c r="E181" s="70">
        <v>0</v>
      </c>
      <c r="F181" s="70">
        <v>0</v>
      </c>
      <c r="G181" s="70">
        <v>0</v>
      </c>
      <c r="H181" s="70">
        <v>0</v>
      </c>
      <c r="I181" s="27">
        <v>562939</v>
      </c>
      <c r="J181" s="27">
        <v>78484.01</v>
      </c>
      <c r="K181" s="111">
        <v>0</v>
      </c>
      <c r="L181" s="34">
        <v>74593</v>
      </c>
      <c r="M181" s="115">
        <v>0</v>
      </c>
      <c r="N181" s="119">
        <v>0</v>
      </c>
      <c r="O181" s="116">
        <v>0</v>
      </c>
      <c r="P181" s="70">
        <v>0</v>
      </c>
      <c r="Q181" s="115">
        <v>0</v>
      </c>
      <c r="R181" s="33">
        <f>VLOOKUP(B181,'[4]2014-15 Public MATCH'!$C$1:$E$425,3,FALSE)</f>
        <v>8148.83</v>
      </c>
      <c r="S181" s="36">
        <v>0</v>
      </c>
      <c r="T181" s="123">
        <v>0</v>
      </c>
      <c r="U181" s="33">
        <f>VLOOKUP(B181,'[2]2014-15 Public SSBA'!$C$1:$E$357,3,FALSE)</f>
        <v>2218.14</v>
      </c>
      <c r="V181" s="36">
        <v>0</v>
      </c>
      <c r="W181" s="26">
        <v>0</v>
      </c>
      <c r="X181" s="111">
        <v>0</v>
      </c>
      <c r="Y181" s="34">
        <v>0</v>
      </c>
      <c r="Z181" s="34">
        <f>VLOOKUP(B181,'[5]Vouchers'!$C$1:$M$462,11,FALSE)</f>
        <v>4322.09</v>
      </c>
      <c r="AA181" s="70">
        <v>0</v>
      </c>
      <c r="AB181" s="70">
        <v>0</v>
      </c>
      <c r="AC181" s="35">
        <v>19789</v>
      </c>
      <c r="AD181" s="35">
        <v>283650</v>
      </c>
      <c r="AE181" s="35">
        <v>0</v>
      </c>
      <c r="AF181" s="35">
        <v>0</v>
      </c>
      <c r="AG181" s="35">
        <v>0</v>
      </c>
      <c r="AH181" s="111">
        <v>0</v>
      </c>
      <c r="AI181" s="75">
        <f t="shared" si="4"/>
        <v>9058228.07</v>
      </c>
      <c r="AJ181" s="44"/>
      <c r="AK181" s="87"/>
      <c r="AL181" s="44"/>
      <c r="AM181" s="22"/>
    </row>
    <row r="182" spans="1:39" ht="13.5" thickBot="1">
      <c r="A182" s="47" t="s">
        <v>420</v>
      </c>
      <c r="B182" s="20">
        <v>2814</v>
      </c>
      <c r="C182" s="47" t="s">
        <v>175</v>
      </c>
      <c r="D182" s="70">
        <v>5142917</v>
      </c>
      <c r="E182" s="70">
        <v>0</v>
      </c>
      <c r="F182" s="70">
        <v>0</v>
      </c>
      <c r="G182" s="70">
        <v>0</v>
      </c>
      <c r="H182" s="70">
        <v>0</v>
      </c>
      <c r="I182" s="27">
        <v>340813</v>
      </c>
      <c r="J182" s="27">
        <v>53848.22</v>
      </c>
      <c r="K182" s="111">
        <v>0</v>
      </c>
      <c r="L182" s="34">
        <v>43791</v>
      </c>
      <c r="M182" s="115">
        <v>2598.59</v>
      </c>
      <c r="N182" s="119">
        <v>0</v>
      </c>
      <c r="O182" s="116">
        <v>0</v>
      </c>
      <c r="P182" s="70">
        <v>0</v>
      </c>
      <c r="Q182" s="115">
        <v>0</v>
      </c>
      <c r="R182" s="33">
        <f>VLOOKUP(B182,'[4]2014-15 Public MATCH'!$C$1:$E$425,3,FALSE)</f>
        <v>5329.91</v>
      </c>
      <c r="S182" s="36">
        <v>0</v>
      </c>
      <c r="T182" s="26">
        <v>667.47</v>
      </c>
      <c r="U182" s="33">
        <f>VLOOKUP(B182,'[2]2014-15 Public SSBA'!$C$1:$E$357,3,FALSE)</f>
        <v>1834.65</v>
      </c>
      <c r="V182" s="36">
        <v>0</v>
      </c>
      <c r="W182" s="26">
        <v>0</v>
      </c>
      <c r="X182" s="111">
        <v>0</v>
      </c>
      <c r="Y182" s="34">
        <v>0</v>
      </c>
      <c r="Z182" s="34">
        <f>VLOOKUP(B182,'[5]Vouchers'!$C$1:$M$462,11,FALSE)</f>
        <v>0</v>
      </c>
      <c r="AA182" s="70">
        <v>0</v>
      </c>
      <c r="AB182" s="70">
        <v>0</v>
      </c>
      <c r="AC182" s="35">
        <v>0</v>
      </c>
      <c r="AD182" s="35">
        <v>145650</v>
      </c>
      <c r="AE182" s="35">
        <v>0</v>
      </c>
      <c r="AF182" s="35">
        <v>0</v>
      </c>
      <c r="AG182" s="35">
        <v>0</v>
      </c>
      <c r="AH182" s="111">
        <v>0</v>
      </c>
      <c r="AI182" s="75">
        <f t="shared" si="4"/>
        <v>5737449.84</v>
      </c>
      <c r="AJ182" s="44"/>
      <c r="AK182" s="87"/>
      <c r="AL182" s="44"/>
      <c r="AM182" s="22"/>
    </row>
    <row r="183" spans="1:39" ht="13.5" thickBot="1">
      <c r="A183" s="47" t="s">
        <v>481</v>
      </c>
      <c r="B183" s="20">
        <v>2828</v>
      </c>
      <c r="C183" s="47" t="s">
        <v>176</v>
      </c>
      <c r="D183" s="70">
        <v>7426834</v>
      </c>
      <c r="E183" s="70">
        <v>0</v>
      </c>
      <c r="F183" s="70">
        <v>0</v>
      </c>
      <c r="G183" s="70">
        <v>0</v>
      </c>
      <c r="H183" s="70">
        <v>0</v>
      </c>
      <c r="I183" s="27">
        <v>396499</v>
      </c>
      <c r="J183" s="27">
        <v>54050.66</v>
      </c>
      <c r="K183" s="111">
        <v>0</v>
      </c>
      <c r="L183" s="34">
        <v>52334</v>
      </c>
      <c r="M183" s="115">
        <v>0</v>
      </c>
      <c r="N183" s="119">
        <v>0</v>
      </c>
      <c r="O183" s="116">
        <v>0</v>
      </c>
      <c r="P183" s="70">
        <v>0</v>
      </c>
      <c r="Q183" s="115">
        <v>0</v>
      </c>
      <c r="R183" s="33">
        <f>VLOOKUP(B183,'[4]2014-15 Public MATCH'!$C$1:$E$425,3,FALSE)</f>
        <v>6752.1</v>
      </c>
      <c r="S183" s="36">
        <v>0</v>
      </c>
      <c r="T183" s="123">
        <v>0</v>
      </c>
      <c r="U183" s="33">
        <f>VLOOKUP(B183,'[2]2014-15 Public SSBA'!$C$1:$E$357,3,FALSE)</f>
        <v>1445.48</v>
      </c>
      <c r="V183" s="36">
        <v>978.31</v>
      </c>
      <c r="W183" s="26">
        <v>0</v>
      </c>
      <c r="X183" s="111">
        <v>0</v>
      </c>
      <c r="Y183" s="34">
        <v>0</v>
      </c>
      <c r="Z183" s="34">
        <f>VLOOKUP(B183,'[5]Vouchers'!$C$1:$M$462,11,FALSE)</f>
        <v>0</v>
      </c>
      <c r="AA183" s="70">
        <v>0</v>
      </c>
      <c r="AB183" s="70">
        <v>0</v>
      </c>
      <c r="AC183" s="35">
        <v>0</v>
      </c>
      <c r="AD183" s="35">
        <v>204600</v>
      </c>
      <c r="AE183" s="35">
        <v>0</v>
      </c>
      <c r="AF183" s="35">
        <v>0</v>
      </c>
      <c r="AG183" s="35">
        <v>0</v>
      </c>
      <c r="AH183" s="111">
        <v>0</v>
      </c>
      <c r="AI183" s="75">
        <f t="shared" si="4"/>
        <v>8143493.55</v>
      </c>
      <c r="AJ183" s="44"/>
      <c r="AK183" s="87"/>
      <c r="AL183" s="44"/>
      <c r="AM183" s="22"/>
    </row>
    <row r="184" spans="1:39" ht="13.5" thickBot="1">
      <c r="A184" s="47" t="s">
        <v>427</v>
      </c>
      <c r="B184" s="20">
        <v>2835</v>
      </c>
      <c r="C184" s="47" t="s">
        <v>177</v>
      </c>
      <c r="D184" s="70">
        <v>28775017</v>
      </c>
      <c r="E184" s="70">
        <v>0</v>
      </c>
      <c r="F184" s="70">
        <v>0</v>
      </c>
      <c r="G184" s="70">
        <v>0</v>
      </c>
      <c r="H184" s="70">
        <v>0</v>
      </c>
      <c r="I184" s="27">
        <v>1462472</v>
      </c>
      <c r="J184" s="27">
        <v>65709.45</v>
      </c>
      <c r="K184" s="111">
        <v>0</v>
      </c>
      <c r="L184" s="34">
        <v>174525</v>
      </c>
      <c r="M184" s="115">
        <v>0</v>
      </c>
      <c r="N184" s="119">
        <v>0</v>
      </c>
      <c r="O184" s="116">
        <v>0</v>
      </c>
      <c r="P184" s="70">
        <v>0</v>
      </c>
      <c r="Q184" s="115">
        <v>0</v>
      </c>
      <c r="R184" s="33">
        <f>VLOOKUP(B184,'[4]2014-15 Public MATCH'!$C$1:$E$425,3,FALSE)</f>
        <v>12477.94</v>
      </c>
      <c r="S184" s="36">
        <v>0</v>
      </c>
      <c r="T184" s="123">
        <v>0</v>
      </c>
      <c r="U184" s="33">
        <f>VLOOKUP(B184,'[2]2014-15 Public SSBA'!$C$1:$E$357,3,FALSE)</f>
        <v>2435.13</v>
      </c>
      <c r="V184" s="36">
        <v>935</v>
      </c>
      <c r="W184" s="26">
        <v>0</v>
      </c>
      <c r="X184" s="111">
        <v>0</v>
      </c>
      <c r="Y184" s="34">
        <v>0</v>
      </c>
      <c r="Z184" s="34">
        <f>VLOOKUP(B184,'[5]Vouchers'!$C$1:$M$462,11,FALSE)</f>
        <v>0</v>
      </c>
      <c r="AA184" s="70">
        <v>0</v>
      </c>
      <c r="AB184" s="70">
        <v>0</v>
      </c>
      <c r="AC184" s="35">
        <v>0</v>
      </c>
      <c r="AD184" s="35">
        <v>660600</v>
      </c>
      <c r="AE184" s="35">
        <v>0</v>
      </c>
      <c r="AF184" s="35">
        <v>0</v>
      </c>
      <c r="AG184" s="35">
        <v>0</v>
      </c>
      <c r="AH184" s="111">
        <v>0</v>
      </c>
      <c r="AI184" s="75">
        <f t="shared" si="4"/>
        <v>31154171.52</v>
      </c>
      <c r="AJ184" s="44"/>
      <c r="AK184" s="87"/>
      <c r="AL184" s="44"/>
      <c r="AM184" s="22"/>
    </row>
    <row r="185" spans="1:39" ht="13.5" thickBot="1">
      <c r="A185" s="47" t="s">
        <v>460</v>
      </c>
      <c r="B185" s="20">
        <v>2842</v>
      </c>
      <c r="C185" s="47" t="s">
        <v>178</v>
      </c>
      <c r="D185" s="70">
        <v>230163</v>
      </c>
      <c r="E185" s="70">
        <v>0</v>
      </c>
      <c r="F185" s="70">
        <v>0</v>
      </c>
      <c r="G185" s="70">
        <v>95980</v>
      </c>
      <c r="H185" s="70">
        <v>0</v>
      </c>
      <c r="I185" s="27">
        <v>154532</v>
      </c>
      <c r="J185" s="27">
        <v>4514.08</v>
      </c>
      <c r="K185" s="111">
        <v>0</v>
      </c>
      <c r="L185" s="34">
        <v>21387</v>
      </c>
      <c r="M185" s="115">
        <v>0</v>
      </c>
      <c r="N185" s="119">
        <v>0</v>
      </c>
      <c r="O185" s="116">
        <v>0</v>
      </c>
      <c r="P185" s="70">
        <v>0</v>
      </c>
      <c r="Q185" s="115">
        <v>0</v>
      </c>
      <c r="R185" s="115">
        <v>0</v>
      </c>
      <c r="S185" s="36">
        <v>0</v>
      </c>
      <c r="T185" s="123">
        <v>0</v>
      </c>
      <c r="U185" s="36">
        <v>0</v>
      </c>
      <c r="V185" s="36">
        <v>0</v>
      </c>
      <c r="W185" s="26">
        <v>0</v>
      </c>
      <c r="X185" s="111">
        <v>0</v>
      </c>
      <c r="Y185" s="34">
        <v>0</v>
      </c>
      <c r="Z185" s="34">
        <f>VLOOKUP(B185,'[5]Vouchers'!$C$1:$M$462,11,FALSE)</f>
        <v>0</v>
      </c>
      <c r="AA185" s="70">
        <v>0</v>
      </c>
      <c r="AB185" s="70">
        <v>0</v>
      </c>
      <c r="AC185" s="35">
        <v>2896</v>
      </c>
      <c r="AD185" s="35">
        <v>78750</v>
      </c>
      <c r="AE185" s="35">
        <v>0</v>
      </c>
      <c r="AF185" s="35">
        <v>0</v>
      </c>
      <c r="AG185" s="35">
        <v>0</v>
      </c>
      <c r="AH185" s="111">
        <v>0</v>
      </c>
      <c r="AI185" s="75">
        <f t="shared" si="4"/>
        <v>588222.08</v>
      </c>
      <c r="AJ185" s="44"/>
      <c r="AK185" s="87"/>
      <c r="AL185" s="44"/>
      <c r="AM185" s="22"/>
    </row>
    <row r="186" spans="1:39" ht="13.5" thickBot="1">
      <c r="A186" s="47" t="s">
        <v>435</v>
      </c>
      <c r="B186" s="20">
        <v>2849</v>
      </c>
      <c r="C186" s="47" t="s">
        <v>179</v>
      </c>
      <c r="D186" s="70">
        <v>30670523</v>
      </c>
      <c r="E186" s="70">
        <v>0</v>
      </c>
      <c r="F186" s="70">
        <v>0</v>
      </c>
      <c r="G186" s="70">
        <v>0</v>
      </c>
      <c r="H186" s="70">
        <v>0</v>
      </c>
      <c r="I186" s="27">
        <v>3440096</v>
      </c>
      <c r="J186" s="27">
        <v>80971.62</v>
      </c>
      <c r="K186" s="111">
        <v>0</v>
      </c>
      <c r="L186" s="34">
        <v>281460</v>
      </c>
      <c r="M186" s="115">
        <v>138503.52</v>
      </c>
      <c r="N186" s="119">
        <v>0</v>
      </c>
      <c r="O186" s="116">
        <v>339907</v>
      </c>
      <c r="P186" s="70">
        <v>0</v>
      </c>
      <c r="Q186" s="115">
        <v>0</v>
      </c>
      <c r="R186" s="33">
        <f>VLOOKUP(B186,'[4]2014-15 Public MATCH'!$C$1:$E$425,3,FALSE)</f>
        <v>31894.33</v>
      </c>
      <c r="S186" s="36">
        <v>0</v>
      </c>
      <c r="T186" s="123">
        <v>0</v>
      </c>
      <c r="U186" s="33">
        <f>VLOOKUP(B186,'[2]2014-15 Public SSBA'!$C$1:$E$357,3,FALSE)</f>
        <v>30090.01</v>
      </c>
      <c r="V186" s="36">
        <v>12008.14</v>
      </c>
      <c r="W186" s="26">
        <v>2175026.79</v>
      </c>
      <c r="X186" s="111">
        <v>0</v>
      </c>
      <c r="Y186" s="34">
        <v>0</v>
      </c>
      <c r="Z186" s="34">
        <f>VLOOKUP(B186,'[5]Vouchers'!$C$1:$M$462,11,FALSE)</f>
        <v>0</v>
      </c>
      <c r="AA186" s="70">
        <v>0</v>
      </c>
      <c r="AB186" s="70">
        <v>0</v>
      </c>
      <c r="AC186" s="35">
        <v>0</v>
      </c>
      <c r="AD186" s="35">
        <v>990150</v>
      </c>
      <c r="AE186" s="35">
        <v>0</v>
      </c>
      <c r="AF186" s="35">
        <v>0</v>
      </c>
      <c r="AG186" s="35">
        <v>0</v>
      </c>
      <c r="AH186" s="111">
        <v>0</v>
      </c>
      <c r="AI186" s="75">
        <f t="shared" si="4"/>
        <v>38190630.41</v>
      </c>
      <c r="AJ186" s="44"/>
      <c r="AK186" s="87"/>
      <c r="AL186" s="44"/>
      <c r="AM186" s="22"/>
    </row>
    <row r="187" spans="1:39" ht="13.5" thickBot="1">
      <c r="A187" s="47" t="s">
        <v>454</v>
      </c>
      <c r="B187" s="20">
        <v>2856</v>
      </c>
      <c r="C187" s="47" t="s">
        <v>180</v>
      </c>
      <c r="D187" s="70">
        <v>6882997</v>
      </c>
      <c r="E187" s="70">
        <v>0</v>
      </c>
      <c r="F187" s="70">
        <v>0</v>
      </c>
      <c r="G187" s="70">
        <v>0</v>
      </c>
      <c r="H187" s="112">
        <v>52127</v>
      </c>
      <c r="I187" s="27">
        <v>437136</v>
      </c>
      <c r="J187" s="27">
        <v>22822.79</v>
      </c>
      <c r="K187" s="111">
        <v>0</v>
      </c>
      <c r="L187" s="34">
        <v>34027</v>
      </c>
      <c r="M187" s="115">
        <v>0</v>
      </c>
      <c r="N187" s="119">
        <v>37859.34</v>
      </c>
      <c r="O187" s="116">
        <v>0</v>
      </c>
      <c r="P187" s="70">
        <v>0</v>
      </c>
      <c r="Q187" s="115">
        <v>0</v>
      </c>
      <c r="R187" s="33">
        <f>VLOOKUP(B187,'[4]2014-15 Public MATCH'!$C$1:$E$425,3,FALSE)</f>
        <v>5035.88</v>
      </c>
      <c r="S187" s="36">
        <v>0</v>
      </c>
      <c r="T187" s="26">
        <v>2175.36</v>
      </c>
      <c r="U187" s="33">
        <f>VLOOKUP(B187,'[2]2014-15 Public SSBA'!$C$1:$E$357,3,FALSE)</f>
        <v>7473.31</v>
      </c>
      <c r="V187" s="36">
        <v>983.98</v>
      </c>
      <c r="W187" s="26">
        <v>275241.61</v>
      </c>
      <c r="X187" s="111">
        <v>0</v>
      </c>
      <c r="Y187" s="34">
        <v>0</v>
      </c>
      <c r="Z187" s="34">
        <f>VLOOKUP(B187,'[5]Vouchers'!$C$1:$M$462,11,FALSE)</f>
        <v>0</v>
      </c>
      <c r="AA187" s="70">
        <v>0</v>
      </c>
      <c r="AB187" s="70">
        <v>0</v>
      </c>
      <c r="AC187" s="35">
        <v>0</v>
      </c>
      <c r="AD187" s="35">
        <v>123750</v>
      </c>
      <c r="AE187" s="35">
        <v>0</v>
      </c>
      <c r="AF187" s="35">
        <v>0</v>
      </c>
      <c r="AG187" s="35">
        <v>0</v>
      </c>
      <c r="AH187" s="111">
        <v>0</v>
      </c>
      <c r="AI187" s="75">
        <f t="shared" si="4"/>
        <v>7881629.27</v>
      </c>
      <c r="AJ187" s="44"/>
      <c r="AK187" s="87"/>
      <c r="AL187" s="44"/>
      <c r="AM187" s="22"/>
    </row>
    <row r="188" spans="1:39" ht="13.5" thickBot="1">
      <c r="A188" s="47" t="s">
        <v>466</v>
      </c>
      <c r="B188" s="20">
        <v>2863</v>
      </c>
      <c r="C188" s="47" t="s">
        <v>181</v>
      </c>
      <c r="D188" s="70">
        <v>1719323</v>
      </c>
      <c r="E188" s="70">
        <v>0</v>
      </c>
      <c r="F188" s="70">
        <v>0</v>
      </c>
      <c r="G188" s="70">
        <v>0</v>
      </c>
      <c r="H188" s="112">
        <v>15878</v>
      </c>
      <c r="I188" s="27">
        <v>100172</v>
      </c>
      <c r="J188" s="27">
        <v>10532.5</v>
      </c>
      <c r="K188" s="111">
        <v>0</v>
      </c>
      <c r="L188" s="34">
        <v>17144</v>
      </c>
      <c r="M188" s="115">
        <v>0</v>
      </c>
      <c r="N188" s="119">
        <v>0</v>
      </c>
      <c r="O188" s="116">
        <v>0</v>
      </c>
      <c r="P188" s="70">
        <v>0</v>
      </c>
      <c r="Q188" s="115">
        <v>0</v>
      </c>
      <c r="R188" s="33">
        <f>VLOOKUP(B188,'[4]2014-15 Public MATCH'!$C$1:$E$425,3,FALSE)</f>
        <v>1442.34</v>
      </c>
      <c r="S188" s="36">
        <v>0</v>
      </c>
      <c r="T188" s="26">
        <v>886.1</v>
      </c>
      <c r="U188" s="33">
        <f>VLOOKUP(B188,'[2]2014-15 Public SSBA'!$C$1:$E$357,3,FALSE)</f>
        <v>1618.9</v>
      </c>
      <c r="V188" s="36">
        <v>0</v>
      </c>
      <c r="W188" s="26">
        <v>70362.64</v>
      </c>
      <c r="X188" s="111">
        <v>0</v>
      </c>
      <c r="Y188" s="34">
        <v>0</v>
      </c>
      <c r="Z188" s="34">
        <f>VLOOKUP(B188,'[5]Vouchers'!$C$1:$M$462,11,FALSE)</f>
        <v>0</v>
      </c>
      <c r="AA188" s="70">
        <v>0</v>
      </c>
      <c r="AB188" s="70">
        <v>0</v>
      </c>
      <c r="AC188" s="35">
        <v>0</v>
      </c>
      <c r="AD188" s="35">
        <v>37800</v>
      </c>
      <c r="AE188" s="35">
        <v>0</v>
      </c>
      <c r="AF188" s="35">
        <v>0</v>
      </c>
      <c r="AG188" s="35">
        <v>0</v>
      </c>
      <c r="AH188" s="111">
        <v>61634</v>
      </c>
      <c r="AI188" s="75">
        <f t="shared" si="4"/>
        <v>2036793.48</v>
      </c>
      <c r="AJ188" s="44"/>
      <c r="AK188" s="87"/>
      <c r="AL188" s="44"/>
      <c r="AM188" s="22"/>
    </row>
    <row r="189" spans="1:39" ht="13.5" thickBot="1">
      <c r="A189" s="47" t="s">
        <v>465</v>
      </c>
      <c r="B189" s="20">
        <v>2884</v>
      </c>
      <c r="C189" s="47" t="s">
        <v>182</v>
      </c>
      <c r="D189" s="70">
        <v>985946</v>
      </c>
      <c r="E189" s="70">
        <v>0</v>
      </c>
      <c r="F189" s="70">
        <v>0</v>
      </c>
      <c r="G189" s="70">
        <v>122396</v>
      </c>
      <c r="H189" s="112">
        <v>82540</v>
      </c>
      <c r="I189" s="27">
        <v>206281</v>
      </c>
      <c r="J189" s="27">
        <v>50790.64</v>
      </c>
      <c r="K189" s="111">
        <v>0</v>
      </c>
      <c r="L189" s="34">
        <v>59395</v>
      </c>
      <c r="M189" s="115">
        <v>18263.6</v>
      </c>
      <c r="N189" s="119">
        <v>0</v>
      </c>
      <c r="O189" s="116">
        <v>0</v>
      </c>
      <c r="P189" s="70">
        <v>0</v>
      </c>
      <c r="Q189" s="115">
        <v>0</v>
      </c>
      <c r="R189" s="33">
        <f>VLOOKUP(B189,'[4]2014-15 Public MATCH'!$C$1:$E$425,3,FALSE)</f>
        <v>9138.09</v>
      </c>
      <c r="S189" s="36">
        <v>0</v>
      </c>
      <c r="T189" s="26">
        <v>1010.31</v>
      </c>
      <c r="U189" s="33">
        <f>VLOOKUP(B189,'[2]2014-15 Public SSBA'!$C$1:$E$357,3,FALSE)</f>
        <v>5650.03</v>
      </c>
      <c r="V189" s="36">
        <v>0</v>
      </c>
      <c r="W189" s="26">
        <v>0</v>
      </c>
      <c r="X189" s="111">
        <v>0</v>
      </c>
      <c r="Y189" s="34">
        <v>0</v>
      </c>
      <c r="Z189" s="34">
        <f>VLOOKUP(B189,'[5]Vouchers'!$C$1:$M$462,11,FALSE)</f>
        <v>0</v>
      </c>
      <c r="AA189" s="70">
        <v>0</v>
      </c>
      <c r="AB189" s="70">
        <v>0</v>
      </c>
      <c r="AC189" s="35">
        <v>0</v>
      </c>
      <c r="AD189" s="35">
        <v>210900</v>
      </c>
      <c r="AE189" s="35">
        <v>0</v>
      </c>
      <c r="AF189" s="35">
        <v>0</v>
      </c>
      <c r="AG189" s="35">
        <v>0</v>
      </c>
      <c r="AH189" s="111">
        <v>0</v>
      </c>
      <c r="AI189" s="75">
        <f t="shared" si="4"/>
        <v>1752310.67</v>
      </c>
      <c r="AJ189" s="44"/>
      <c r="AK189" s="87"/>
      <c r="AL189" s="44"/>
      <c r="AM189" s="22"/>
    </row>
    <row r="190" spans="1:39" ht="13.5" thickBot="1">
      <c r="A190" s="47" t="s">
        <v>465</v>
      </c>
      <c r="B190" s="20">
        <v>2885</v>
      </c>
      <c r="C190" s="47" t="s">
        <v>183</v>
      </c>
      <c r="D190" s="70">
        <v>7116508</v>
      </c>
      <c r="E190" s="70">
        <v>0</v>
      </c>
      <c r="F190" s="70">
        <v>0</v>
      </c>
      <c r="G190" s="70">
        <v>0</v>
      </c>
      <c r="H190" s="112">
        <v>121709</v>
      </c>
      <c r="I190" s="27">
        <v>474915</v>
      </c>
      <c r="J190" s="27">
        <v>57802.84</v>
      </c>
      <c r="K190" s="111">
        <v>0</v>
      </c>
      <c r="L190" s="34">
        <v>80259</v>
      </c>
      <c r="M190" s="115">
        <v>76227.67</v>
      </c>
      <c r="N190" s="119">
        <v>0</v>
      </c>
      <c r="O190" s="116">
        <v>0</v>
      </c>
      <c r="P190" s="70">
        <v>0</v>
      </c>
      <c r="Q190" s="115">
        <v>0</v>
      </c>
      <c r="R190" s="33">
        <f>VLOOKUP(B190,'[4]2014-15 Public MATCH'!$C$1:$E$425,3,FALSE)</f>
        <v>11265.47</v>
      </c>
      <c r="S190" s="36">
        <v>0</v>
      </c>
      <c r="T190" s="26">
        <v>8370.6</v>
      </c>
      <c r="U190" s="33">
        <f>VLOOKUP(B190,'[2]2014-15 Public SSBA'!$C$1:$E$357,3,FALSE)</f>
        <v>4771.04</v>
      </c>
      <c r="V190" s="36">
        <v>0</v>
      </c>
      <c r="W190" s="26">
        <v>951961.91</v>
      </c>
      <c r="X190" s="111">
        <v>7947.87</v>
      </c>
      <c r="Y190" s="34">
        <v>0</v>
      </c>
      <c r="Z190" s="34">
        <f>VLOOKUP(B190,'[5]Vouchers'!$C$1:$M$462,11,FALSE)</f>
        <v>0</v>
      </c>
      <c r="AA190" s="70">
        <v>0</v>
      </c>
      <c r="AB190" s="70">
        <v>0</v>
      </c>
      <c r="AC190" s="35">
        <v>5923</v>
      </c>
      <c r="AD190" s="35">
        <v>305400</v>
      </c>
      <c r="AE190" s="35">
        <v>0</v>
      </c>
      <c r="AF190" s="35">
        <v>0</v>
      </c>
      <c r="AG190" s="35">
        <v>0</v>
      </c>
      <c r="AH190" s="111">
        <v>0</v>
      </c>
      <c r="AI190" s="75">
        <f t="shared" si="4"/>
        <v>9223061.4</v>
      </c>
      <c r="AJ190" s="44"/>
      <c r="AK190" s="87"/>
      <c r="AL190" s="44"/>
      <c r="AM190" s="22"/>
    </row>
    <row r="191" spans="1:39" ht="13.5" thickBot="1">
      <c r="A191" s="47" t="s">
        <v>445</v>
      </c>
      <c r="B191" s="20">
        <v>2891</v>
      </c>
      <c r="C191" s="47" t="s">
        <v>184</v>
      </c>
      <c r="D191" s="70">
        <v>137533</v>
      </c>
      <c r="E191" s="70">
        <v>0</v>
      </c>
      <c r="F191" s="70">
        <v>0</v>
      </c>
      <c r="G191" s="70">
        <v>252042</v>
      </c>
      <c r="H191" s="112">
        <v>20898</v>
      </c>
      <c r="I191" s="27">
        <v>512</v>
      </c>
      <c r="J191" s="27">
        <v>22191.82</v>
      </c>
      <c r="K191" s="111">
        <v>0</v>
      </c>
      <c r="L191" s="34">
        <v>12379</v>
      </c>
      <c r="M191" s="115">
        <v>0</v>
      </c>
      <c r="N191" s="119">
        <v>75290.18</v>
      </c>
      <c r="O191" s="116">
        <v>0</v>
      </c>
      <c r="P191" s="70">
        <v>0</v>
      </c>
      <c r="Q191" s="115">
        <v>0</v>
      </c>
      <c r="R191" s="33">
        <f>VLOOKUP(B191,'[4]2014-15 Public MATCH'!$C$1:$E$425,3,FALSE)</f>
        <v>2053.41</v>
      </c>
      <c r="S191" s="36">
        <v>0</v>
      </c>
      <c r="T191" s="26">
        <v>1076.37</v>
      </c>
      <c r="U191" s="33">
        <f>VLOOKUP(B191,'[2]2014-15 Public SSBA'!$C$1:$E$357,3,FALSE)</f>
        <v>1621.56</v>
      </c>
      <c r="V191" s="36">
        <v>0</v>
      </c>
      <c r="W191" s="26">
        <v>105543.95</v>
      </c>
      <c r="X191" s="111">
        <v>0</v>
      </c>
      <c r="Y191" s="34">
        <v>0</v>
      </c>
      <c r="Z191" s="34">
        <f>VLOOKUP(B191,'[5]Vouchers'!$C$1:$M$462,11,FALSE)</f>
        <v>0</v>
      </c>
      <c r="AA191" s="70">
        <v>0</v>
      </c>
      <c r="AB191" s="70">
        <v>0</v>
      </c>
      <c r="AC191" s="35">
        <v>0</v>
      </c>
      <c r="AD191" s="35">
        <v>50700</v>
      </c>
      <c r="AE191" s="35">
        <v>0</v>
      </c>
      <c r="AF191" s="35">
        <v>0</v>
      </c>
      <c r="AG191" s="35">
        <v>0</v>
      </c>
      <c r="AH191" s="111">
        <v>79818</v>
      </c>
      <c r="AI191" s="75">
        <f t="shared" si="4"/>
        <v>761659.29</v>
      </c>
      <c r="AJ191" s="44"/>
      <c r="AK191" s="87"/>
      <c r="AL191" s="44"/>
      <c r="AM191" s="22"/>
    </row>
    <row r="192" spans="1:39" ht="13.5" thickBot="1">
      <c r="A192" s="47" t="s">
        <v>472</v>
      </c>
      <c r="B192" s="20">
        <v>2898</v>
      </c>
      <c r="C192" s="47" t="s">
        <v>185</v>
      </c>
      <c r="D192" s="70">
        <v>6981481</v>
      </c>
      <c r="E192" s="70">
        <v>0</v>
      </c>
      <c r="F192" s="70">
        <v>0</v>
      </c>
      <c r="G192" s="70">
        <v>0</v>
      </c>
      <c r="H192" s="70">
        <v>0</v>
      </c>
      <c r="I192" s="27">
        <v>452471</v>
      </c>
      <c r="J192" s="27">
        <v>22630.87</v>
      </c>
      <c r="K192" s="111">
        <v>0</v>
      </c>
      <c r="L192" s="34">
        <v>49545</v>
      </c>
      <c r="M192" s="115">
        <v>0</v>
      </c>
      <c r="N192" s="119">
        <v>0</v>
      </c>
      <c r="O192" s="116">
        <v>0</v>
      </c>
      <c r="P192" s="70">
        <v>0</v>
      </c>
      <c r="Q192" s="115">
        <v>0</v>
      </c>
      <c r="R192" s="33">
        <f>VLOOKUP(B192,'[4]2014-15 Public MATCH'!$C$1:$E$425,3,FALSE)</f>
        <v>4590.59</v>
      </c>
      <c r="S192" s="36">
        <v>0</v>
      </c>
      <c r="T192" s="26">
        <v>1289.28</v>
      </c>
      <c r="U192" s="33">
        <f>VLOOKUP(B192,'[2]2014-15 Public SSBA'!$C$1:$E$357,3,FALSE)</f>
        <v>1057.28</v>
      </c>
      <c r="V192" s="36">
        <v>0</v>
      </c>
      <c r="W192" s="26">
        <v>0</v>
      </c>
      <c r="X192" s="111">
        <v>0</v>
      </c>
      <c r="Y192" s="34">
        <v>0</v>
      </c>
      <c r="Z192" s="34">
        <f>VLOOKUP(B192,'[5]Vouchers'!$C$1:$M$462,11,FALSE)</f>
        <v>0</v>
      </c>
      <c r="AA192" s="70">
        <v>0</v>
      </c>
      <c r="AB192" s="70">
        <v>0</v>
      </c>
      <c r="AC192" s="35">
        <v>0</v>
      </c>
      <c r="AD192" s="35">
        <v>216750</v>
      </c>
      <c r="AE192" s="35">
        <v>0</v>
      </c>
      <c r="AF192" s="35">
        <v>0</v>
      </c>
      <c r="AG192" s="35">
        <v>0</v>
      </c>
      <c r="AH192" s="111">
        <v>0</v>
      </c>
      <c r="AI192" s="75">
        <f t="shared" si="4"/>
        <v>7729815.02</v>
      </c>
      <c r="AJ192" s="44"/>
      <c r="AK192" s="87"/>
      <c r="AL192" s="44"/>
      <c r="AM192" s="22"/>
    </row>
    <row r="193" spans="1:39" ht="13.5" thickBot="1">
      <c r="A193" s="47" t="s">
        <v>447</v>
      </c>
      <c r="B193" s="20">
        <v>2912</v>
      </c>
      <c r="C193" s="47" t="s">
        <v>186</v>
      </c>
      <c r="D193" s="70">
        <v>5829799</v>
      </c>
      <c r="E193" s="70">
        <v>0</v>
      </c>
      <c r="F193" s="70">
        <v>0</v>
      </c>
      <c r="G193" s="70">
        <v>0</v>
      </c>
      <c r="H193" s="70">
        <v>0</v>
      </c>
      <c r="I193" s="27">
        <v>379461</v>
      </c>
      <c r="J193" s="27">
        <v>18256.13</v>
      </c>
      <c r="K193" s="111">
        <v>0</v>
      </c>
      <c r="L193" s="34">
        <v>33068</v>
      </c>
      <c r="M193" s="115">
        <v>0</v>
      </c>
      <c r="N193" s="119">
        <v>0</v>
      </c>
      <c r="O193" s="116">
        <v>0</v>
      </c>
      <c r="P193" s="70">
        <v>0</v>
      </c>
      <c r="Q193" s="115">
        <v>0</v>
      </c>
      <c r="R193" s="33">
        <f>VLOOKUP(B193,'[4]2014-15 Public MATCH'!$C$1:$E$425,3,FALSE)</f>
        <v>4235.34</v>
      </c>
      <c r="S193" s="36">
        <v>0</v>
      </c>
      <c r="T193" s="26">
        <v>1859.03</v>
      </c>
      <c r="U193" s="33">
        <f>VLOOKUP(B193,'[2]2014-15 Public SSBA'!$C$1:$E$357,3,FALSE)</f>
        <v>1945.41</v>
      </c>
      <c r="V193" s="36">
        <v>0</v>
      </c>
      <c r="W193" s="26">
        <v>254546.48</v>
      </c>
      <c r="X193" s="111">
        <v>0</v>
      </c>
      <c r="Y193" s="34">
        <v>0</v>
      </c>
      <c r="Z193" s="34">
        <f>VLOOKUP(B193,'[5]Vouchers'!$C$1:$M$462,11,FALSE)</f>
        <v>0</v>
      </c>
      <c r="AA193" s="70">
        <v>0</v>
      </c>
      <c r="AB193" s="70">
        <v>0</v>
      </c>
      <c r="AC193" s="35">
        <v>8938</v>
      </c>
      <c r="AD193" s="35">
        <v>138750</v>
      </c>
      <c r="AE193" s="35">
        <v>0</v>
      </c>
      <c r="AF193" s="35">
        <v>0</v>
      </c>
      <c r="AG193" s="35">
        <v>0</v>
      </c>
      <c r="AH193" s="111">
        <v>0</v>
      </c>
      <c r="AI193" s="75">
        <f t="shared" si="4"/>
        <v>6670858.39</v>
      </c>
      <c r="AJ193" s="44"/>
      <c r="AK193" s="87"/>
      <c r="AL193" s="44"/>
      <c r="AM193" s="22"/>
    </row>
    <row r="194" spans="1:39" ht="13.5" thickBot="1">
      <c r="A194" s="47" t="s">
        <v>463</v>
      </c>
      <c r="B194" s="20">
        <v>2940</v>
      </c>
      <c r="C194" s="47" t="s">
        <v>187</v>
      </c>
      <c r="D194" s="70">
        <v>792357</v>
      </c>
      <c r="E194" s="70">
        <v>0</v>
      </c>
      <c r="F194" s="70">
        <v>0</v>
      </c>
      <c r="G194" s="70">
        <v>0</v>
      </c>
      <c r="H194" s="112">
        <v>12492</v>
      </c>
      <c r="I194" s="27">
        <v>57467</v>
      </c>
      <c r="J194" s="27">
        <v>10747.56</v>
      </c>
      <c r="K194" s="111">
        <v>0</v>
      </c>
      <c r="L194" s="34">
        <v>8194</v>
      </c>
      <c r="M194" s="115">
        <v>0</v>
      </c>
      <c r="N194" s="119">
        <v>3389.65</v>
      </c>
      <c r="O194" s="116">
        <v>0</v>
      </c>
      <c r="P194" s="70">
        <v>0</v>
      </c>
      <c r="Q194" s="115">
        <v>0</v>
      </c>
      <c r="R194" s="33">
        <f>VLOOKUP(B194,'[4]2014-15 Public MATCH'!$C$1:$E$425,3,FALSE)</f>
        <v>1442.01</v>
      </c>
      <c r="S194" s="36">
        <v>0</v>
      </c>
      <c r="T194" s="26">
        <v>462.5</v>
      </c>
      <c r="U194" s="33">
        <f>VLOOKUP(B194,'[2]2014-15 Public SSBA'!$C$1:$E$357,3,FALSE)</f>
        <v>1314.93</v>
      </c>
      <c r="V194" s="36">
        <v>0</v>
      </c>
      <c r="W194" s="26">
        <v>47597.2</v>
      </c>
      <c r="X194" s="111">
        <v>0</v>
      </c>
      <c r="Y194" s="34">
        <v>0</v>
      </c>
      <c r="Z194" s="34">
        <f>VLOOKUP(B194,'[5]Vouchers'!$C$1:$M$462,11,FALSE)</f>
        <v>0</v>
      </c>
      <c r="AA194" s="70">
        <v>73850</v>
      </c>
      <c r="AB194" s="70">
        <v>0</v>
      </c>
      <c r="AC194" s="35">
        <v>0</v>
      </c>
      <c r="AD194" s="35">
        <v>31650</v>
      </c>
      <c r="AE194" s="35">
        <v>0</v>
      </c>
      <c r="AF194" s="35">
        <v>0</v>
      </c>
      <c r="AG194" s="35">
        <v>0</v>
      </c>
      <c r="AH194" s="111">
        <v>50063</v>
      </c>
      <c r="AI194" s="75">
        <f t="shared" si="4"/>
        <v>1091026.85</v>
      </c>
      <c r="AJ194" s="44"/>
      <c r="AK194" s="87"/>
      <c r="AL194" s="44"/>
      <c r="AM194" s="22"/>
    </row>
    <row r="195" spans="1:39" ht="13.5" thickBot="1">
      <c r="A195" s="47" t="s">
        <v>475</v>
      </c>
      <c r="B195" s="20">
        <v>2961</v>
      </c>
      <c r="C195" s="47" t="s">
        <v>188</v>
      </c>
      <c r="D195" s="70">
        <v>2594318</v>
      </c>
      <c r="E195" s="70">
        <v>0</v>
      </c>
      <c r="F195" s="70">
        <v>0</v>
      </c>
      <c r="G195" s="70">
        <v>0</v>
      </c>
      <c r="H195" s="70">
        <v>0</v>
      </c>
      <c r="I195" s="27">
        <v>152926</v>
      </c>
      <c r="J195" s="27">
        <v>13358.21</v>
      </c>
      <c r="K195" s="111">
        <v>0</v>
      </c>
      <c r="L195" s="34">
        <v>17929</v>
      </c>
      <c r="M195" s="115">
        <v>0</v>
      </c>
      <c r="N195" s="119">
        <v>0</v>
      </c>
      <c r="O195" s="116">
        <v>0</v>
      </c>
      <c r="P195" s="70">
        <v>0</v>
      </c>
      <c r="Q195" s="115">
        <v>0</v>
      </c>
      <c r="R195" s="33">
        <f>VLOOKUP(B195,'[4]2014-15 Public MATCH'!$C$1:$E$425,3,FALSE)</f>
        <v>2390.4</v>
      </c>
      <c r="S195" s="36">
        <v>0</v>
      </c>
      <c r="T195" s="26">
        <v>386.6</v>
      </c>
      <c r="U195" s="33">
        <f>VLOOKUP(B195,'[2]2014-15 Public SSBA'!$C$1:$E$357,3,FALSE)</f>
        <v>1189.96</v>
      </c>
      <c r="V195" s="36">
        <v>0</v>
      </c>
      <c r="W195" s="26">
        <v>0</v>
      </c>
      <c r="X195" s="111">
        <v>0</v>
      </c>
      <c r="Y195" s="34">
        <v>0</v>
      </c>
      <c r="Z195" s="34">
        <f>VLOOKUP(B195,'[5]Vouchers'!$C$1:$M$462,11,FALSE)</f>
        <v>0</v>
      </c>
      <c r="AA195" s="70">
        <v>0</v>
      </c>
      <c r="AB195" s="70">
        <v>0</v>
      </c>
      <c r="AC195" s="35">
        <v>0</v>
      </c>
      <c r="AD195" s="35">
        <v>61200</v>
      </c>
      <c r="AE195" s="35">
        <v>0</v>
      </c>
      <c r="AF195" s="35">
        <v>0</v>
      </c>
      <c r="AG195" s="35">
        <v>0</v>
      </c>
      <c r="AH195" s="111">
        <v>98946</v>
      </c>
      <c r="AI195" s="75">
        <f t="shared" si="4"/>
        <v>2942644.17</v>
      </c>
      <c r="AJ195" s="44"/>
      <c r="AK195" s="87"/>
      <c r="AL195" s="44"/>
      <c r="AM195" s="22"/>
    </row>
    <row r="196" spans="1:39" ht="13.5" thickBot="1">
      <c r="A196" s="47" t="s">
        <v>465</v>
      </c>
      <c r="B196" s="20">
        <v>3087</v>
      </c>
      <c r="C196" s="47" t="s">
        <v>189</v>
      </c>
      <c r="D196" s="70">
        <v>0</v>
      </c>
      <c r="E196" s="70">
        <v>0</v>
      </c>
      <c r="F196" s="70">
        <v>0</v>
      </c>
      <c r="G196" s="70">
        <v>7684</v>
      </c>
      <c r="H196" s="112">
        <v>6129</v>
      </c>
      <c r="I196" s="27">
        <v>10119</v>
      </c>
      <c r="J196" s="27">
        <v>1998.08</v>
      </c>
      <c r="K196" s="111">
        <v>0</v>
      </c>
      <c r="L196" s="34">
        <v>3865</v>
      </c>
      <c r="M196" s="115">
        <v>0</v>
      </c>
      <c r="N196" s="119">
        <v>0</v>
      </c>
      <c r="O196" s="116">
        <v>0</v>
      </c>
      <c r="P196" s="70">
        <v>0</v>
      </c>
      <c r="Q196" s="115">
        <v>0</v>
      </c>
      <c r="R196" s="33">
        <f>VLOOKUP(B196,'[4]2014-15 Public MATCH'!$C$1:$E$425,3,FALSE)</f>
        <v>404.51</v>
      </c>
      <c r="S196" s="36">
        <v>0</v>
      </c>
      <c r="T196" s="123">
        <v>0</v>
      </c>
      <c r="U196" s="36">
        <v>0</v>
      </c>
      <c r="V196" s="36">
        <v>0</v>
      </c>
      <c r="W196" s="26">
        <v>0</v>
      </c>
      <c r="X196" s="111">
        <v>0</v>
      </c>
      <c r="Y196" s="34">
        <v>0</v>
      </c>
      <c r="Z196" s="34">
        <f>VLOOKUP(B196,'[5]Vouchers'!$C$1:$M$462,11,FALSE)</f>
        <v>0</v>
      </c>
      <c r="AA196" s="70">
        <v>0</v>
      </c>
      <c r="AB196" s="70">
        <v>0</v>
      </c>
      <c r="AC196" s="35">
        <v>0</v>
      </c>
      <c r="AD196" s="35">
        <v>16950</v>
      </c>
      <c r="AE196" s="35">
        <v>0</v>
      </c>
      <c r="AF196" s="35">
        <v>0</v>
      </c>
      <c r="AG196" s="35">
        <v>0</v>
      </c>
      <c r="AH196" s="111">
        <v>28574</v>
      </c>
      <c r="AI196" s="75">
        <f t="shared" si="4"/>
        <v>75723.59</v>
      </c>
      <c r="AJ196" s="44"/>
      <c r="AK196" s="87"/>
      <c r="AL196" s="44"/>
      <c r="AM196" s="22"/>
    </row>
    <row r="197" spans="1:39" ht="13.5" thickBot="1">
      <c r="A197" s="47" t="s">
        <v>465</v>
      </c>
      <c r="B197" s="20">
        <v>3094</v>
      </c>
      <c r="C197" s="47" t="s">
        <v>190</v>
      </c>
      <c r="D197" s="70">
        <v>0</v>
      </c>
      <c r="E197" s="70">
        <v>0</v>
      </c>
      <c r="F197" s="70">
        <v>0</v>
      </c>
      <c r="G197" s="70">
        <v>1789</v>
      </c>
      <c r="H197" s="70">
        <v>0</v>
      </c>
      <c r="I197" s="27">
        <v>16349</v>
      </c>
      <c r="J197" s="27">
        <v>2326.71</v>
      </c>
      <c r="K197" s="111">
        <v>0</v>
      </c>
      <c r="L197" s="34">
        <v>3022</v>
      </c>
      <c r="M197" s="115">
        <v>0</v>
      </c>
      <c r="N197" s="119">
        <v>7981.97</v>
      </c>
      <c r="O197" s="116">
        <v>0</v>
      </c>
      <c r="P197" s="70">
        <v>0</v>
      </c>
      <c r="Q197" s="115">
        <v>0</v>
      </c>
      <c r="R197" s="33">
        <f>VLOOKUP(B197,'[4]2014-15 Public MATCH'!$C$1:$E$425,3,FALSE)</f>
        <v>410.6</v>
      </c>
      <c r="S197" s="36">
        <v>0</v>
      </c>
      <c r="T197" s="123">
        <v>0</v>
      </c>
      <c r="U197" s="36">
        <v>0</v>
      </c>
      <c r="V197" s="36">
        <v>0</v>
      </c>
      <c r="W197" s="26">
        <v>0</v>
      </c>
      <c r="X197" s="111">
        <v>0</v>
      </c>
      <c r="Y197" s="34">
        <v>0</v>
      </c>
      <c r="Z197" s="34">
        <f>VLOOKUP(B197,'[5]Vouchers'!$C$1:$M$462,11,FALSE)</f>
        <v>0</v>
      </c>
      <c r="AA197" s="70">
        <v>0</v>
      </c>
      <c r="AB197" s="70">
        <v>0</v>
      </c>
      <c r="AC197" s="35">
        <v>0</v>
      </c>
      <c r="AD197" s="35">
        <v>14700</v>
      </c>
      <c r="AE197" s="35">
        <v>0</v>
      </c>
      <c r="AF197" s="35">
        <v>0</v>
      </c>
      <c r="AG197" s="35">
        <v>0</v>
      </c>
      <c r="AH197" s="111">
        <v>23615</v>
      </c>
      <c r="AI197" s="75">
        <f aca="true" t="shared" si="5" ref="AI197:AI260">SUM(D197:AH197)</f>
        <v>70194.28</v>
      </c>
      <c r="AJ197" s="44"/>
      <c r="AK197" s="87"/>
      <c r="AL197" s="44"/>
      <c r="AM197" s="22"/>
    </row>
    <row r="198" spans="1:39" ht="13.5" thickBot="1">
      <c r="A198" s="47" t="s">
        <v>452</v>
      </c>
      <c r="B198" s="20">
        <v>3122</v>
      </c>
      <c r="C198" s="47" t="s">
        <v>191</v>
      </c>
      <c r="D198" s="70">
        <v>2834671</v>
      </c>
      <c r="E198" s="70">
        <v>0</v>
      </c>
      <c r="F198" s="70">
        <v>0</v>
      </c>
      <c r="G198" s="70">
        <v>0</v>
      </c>
      <c r="H198" s="70">
        <v>0</v>
      </c>
      <c r="I198" s="27">
        <v>127587</v>
      </c>
      <c r="J198" s="27">
        <v>10862.19</v>
      </c>
      <c r="K198" s="111">
        <v>0</v>
      </c>
      <c r="L198" s="34">
        <v>15343</v>
      </c>
      <c r="M198" s="115">
        <v>0</v>
      </c>
      <c r="N198" s="119">
        <v>0</v>
      </c>
      <c r="O198" s="116">
        <v>0</v>
      </c>
      <c r="P198" s="70">
        <v>0</v>
      </c>
      <c r="Q198" s="115">
        <v>0</v>
      </c>
      <c r="R198" s="115">
        <v>0</v>
      </c>
      <c r="S198" s="36">
        <v>0</v>
      </c>
      <c r="T198" s="123">
        <v>0</v>
      </c>
      <c r="U198" s="36">
        <v>0</v>
      </c>
      <c r="V198" s="36">
        <v>0</v>
      </c>
      <c r="W198" s="26">
        <v>0</v>
      </c>
      <c r="X198" s="111">
        <v>0</v>
      </c>
      <c r="Y198" s="34">
        <v>0</v>
      </c>
      <c r="Z198" s="34">
        <f>VLOOKUP(B198,'[5]Vouchers'!$C$1:$M$462,11,FALSE)</f>
        <v>0</v>
      </c>
      <c r="AA198" s="70">
        <v>0</v>
      </c>
      <c r="AB198" s="70">
        <v>0</v>
      </c>
      <c r="AC198" s="35">
        <v>0</v>
      </c>
      <c r="AD198" s="35">
        <v>69150</v>
      </c>
      <c r="AE198" s="35">
        <v>0</v>
      </c>
      <c r="AF198" s="35">
        <v>0</v>
      </c>
      <c r="AG198" s="35">
        <v>0</v>
      </c>
      <c r="AH198" s="111">
        <v>0</v>
      </c>
      <c r="AI198" s="75">
        <f t="shared" si="5"/>
        <v>3057613.19</v>
      </c>
      <c r="AJ198" s="44"/>
      <c r="AK198" s="87"/>
      <c r="AL198" s="44"/>
      <c r="AM198" s="22"/>
    </row>
    <row r="199" spans="1:39" ht="13.5" thickBot="1">
      <c r="A199" s="47" t="s">
        <v>427</v>
      </c>
      <c r="B199" s="20">
        <v>3129</v>
      </c>
      <c r="C199" s="47" t="s">
        <v>192</v>
      </c>
      <c r="D199" s="70">
        <v>9734444</v>
      </c>
      <c r="E199" s="70">
        <v>0</v>
      </c>
      <c r="F199" s="70">
        <v>0</v>
      </c>
      <c r="G199" s="70">
        <v>0</v>
      </c>
      <c r="H199" s="70">
        <v>0</v>
      </c>
      <c r="I199" s="27">
        <v>544990</v>
      </c>
      <c r="J199" s="27">
        <v>163</v>
      </c>
      <c r="K199" s="111">
        <v>0</v>
      </c>
      <c r="L199" s="34">
        <v>55211</v>
      </c>
      <c r="M199" s="115">
        <v>0</v>
      </c>
      <c r="N199" s="119">
        <v>0</v>
      </c>
      <c r="O199" s="116">
        <v>0</v>
      </c>
      <c r="P199" s="70">
        <v>0</v>
      </c>
      <c r="Q199" s="115">
        <v>0</v>
      </c>
      <c r="R199" s="33">
        <f>VLOOKUP(B199,'[4]2014-15 Public MATCH'!$C$1:$E$425,3,FALSE)</f>
        <v>5387.57</v>
      </c>
      <c r="S199" s="36">
        <v>0</v>
      </c>
      <c r="T199" s="123">
        <v>0</v>
      </c>
      <c r="U199" s="33">
        <f>VLOOKUP(B199,'[2]2014-15 Public SSBA'!$C$1:$E$357,3,FALSE)</f>
        <v>2823.77</v>
      </c>
      <c r="V199" s="36">
        <v>6217.74</v>
      </c>
      <c r="W199" s="26">
        <v>0</v>
      </c>
      <c r="X199" s="111">
        <v>0</v>
      </c>
      <c r="Y199" s="34">
        <v>0</v>
      </c>
      <c r="Z199" s="34">
        <f>VLOOKUP(B199,'[5]Vouchers'!$C$1:$M$462,11,FALSE)</f>
        <v>0</v>
      </c>
      <c r="AA199" s="70">
        <v>0</v>
      </c>
      <c r="AB199" s="70">
        <v>0</v>
      </c>
      <c r="AC199" s="35">
        <v>0</v>
      </c>
      <c r="AD199" s="35">
        <v>208800</v>
      </c>
      <c r="AE199" s="35">
        <v>0</v>
      </c>
      <c r="AF199" s="35">
        <v>0</v>
      </c>
      <c r="AG199" s="35">
        <v>0</v>
      </c>
      <c r="AH199" s="111">
        <v>0</v>
      </c>
      <c r="AI199" s="75">
        <f t="shared" si="5"/>
        <v>10558037.08</v>
      </c>
      <c r="AJ199" s="44"/>
      <c r="AK199" s="87"/>
      <c r="AL199" s="44"/>
      <c r="AM199" s="22"/>
    </row>
    <row r="200" spans="1:39" ht="13.5" thickBot="1">
      <c r="A200" s="47" t="s">
        <v>456</v>
      </c>
      <c r="B200" s="20">
        <v>3150</v>
      </c>
      <c r="C200" s="47" t="s">
        <v>193</v>
      </c>
      <c r="D200" s="70">
        <v>5953447</v>
      </c>
      <c r="E200" s="70">
        <v>0</v>
      </c>
      <c r="F200" s="70">
        <v>0</v>
      </c>
      <c r="G200" s="70">
        <v>0</v>
      </c>
      <c r="H200" s="70">
        <v>0</v>
      </c>
      <c r="I200" s="27">
        <v>568422</v>
      </c>
      <c r="J200" s="27">
        <v>45325.36</v>
      </c>
      <c r="K200" s="111">
        <v>0</v>
      </c>
      <c r="L200" s="34">
        <v>55763</v>
      </c>
      <c r="M200" s="115">
        <v>0</v>
      </c>
      <c r="N200" s="119">
        <v>0</v>
      </c>
      <c r="O200" s="116">
        <v>0</v>
      </c>
      <c r="P200" s="70">
        <v>0</v>
      </c>
      <c r="Q200" s="115">
        <v>0</v>
      </c>
      <c r="R200" s="33">
        <f>VLOOKUP(B200,'[4]2014-15 Public MATCH'!$C$1:$E$425,3,FALSE)</f>
        <v>5762.52</v>
      </c>
      <c r="S200" s="36">
        <v>0</v>
      </c>
      <c r="T200" s="123">
        <v>0</v>
      </c>
      <c r="U200" s="33">
        <f>VLOOKUP(B200,'[2]2014-15 Public SSBA'!$C$1:$E$357,3,FALSE)</f>
        <v>2216.9</v>
      </c>
      <c r="V200" s="36">
        <v>0</v>
      </c>
      <c r="W200" s="26">
        <v>0</v>
      </c>
      <c r="X200" s="111">
        <v>0</v>
      </c>
      <c r="Y200" s="34">
        <v>0</v>
      </c>
      <c r="Z200" s="34">
        <f>VLOOKUP(B200,'[5]Vouchers'!$C$1:$M$462,11,FALSE)</f>
        <v>0</v>
      </c>
      <c r="AA200" s="70">
        <v>0</v>
      </c>
      <c r="AB200" s="70">
        <v>0</v>
      </c>
      <c r="AC200" s="35">
        <v>0</v>
      </c>
      <c r="AD200" s="35">
        <v>238200</v>
      </c>
      <c r="AE200" s="35">
        <v>0</v>
      </c>
      <c r="AF200" s="35">
        <v>0</v>
      </c>
      <c r="AG200" s="35">
        <v>0</v>
      </c>
      <c r="AH200" s="111">
        <v>0</v>
      </c>
      <c r="AI200" s="75">
        <f t="shared" si="5"/>
        <v>6869136.78</v>
      </c>
      <c r="AJ200" s="44"/>
      <c r="AK200" s="87"/>
      <c r="AL200" s="44"/>
      <c r="AM200" s="22"/>
    </row>
    <row r="201" spans="1:39" ht="13.5" thickBot="1">
      <c r="A201" s="47" t="s">
        <v>440</v>
      </c>
      <c r="B201" s="20">
        <v>3171</v>
      </c>
      <c r="C201" s="47" t="s">
        <v>194</v>
      </c>
      <c r="D201" s="70">
        <v>6858913</v>
      </c>
      <c r="E201" s="70">
        <v>0</v>
      </c>
      <c r="F201" s="70">
        <v>0</v>
      </c>
      <c r="G201" s="70">
        <v>0</v>
      </c>
      <c r="H201" s="70">
        <v>0</v>
      </c>
      <c r="I201" s="27">
        <v>297351</v>
      </c>
      <c r="J201" s="27">
        <v>37600.69</v>
      </c>
      <c r="K201" s="111">
        <v>0</v>
      </c>
      <c r="L201" s="34">
        <v>41873</v>
      </c>
      <c r="M201" s="115">
        <v>0</v>
      </c>
      <c r="N201" s="119">
        <v>0</v>
      </c>
      <c r="O201" s="116">
        <v>0</v>
      </c>
      <c r="P201" s="70">
        <v>0</v>
      </c>
      <c r="Q201" s="115">
        <v>0</v>
      </c>
      <c r="R201" s="33">
        <f>VLOOKUP(B201,'[4]2014-15 Public MATCH'!$C$1:$E$425,3,FALSE)</f>
        <v>4799.16</v>
      </c>
      <c r="S201" s="36">
        <v>0</v>
      </c>
      <c r="T201" s="26">
        <v>1304.02</v>
      </c>
      <c r="U201" s="33">
        <f>VLOOKUP(B201,'[2]2014-15 Public SSBA'!$C$1:$E$357,3,FALSE)</f>
        <v>1127.22</v>
      </c>
      <c r="V201" s="36">
        <v>3387.09</v>
      </c>
      <c r="W201" s="26">
        <v>0</v>
      </c>
      <c r="X201" s="111">
        <v>0</v>
      </c>
      <c r="Y201" s="34">
        <v>0</v>
      </c>
      <c r="Z201" s="34">
        <f>VLOOKUP(B201,'[5]Vouchers'!$C$1:$M$462,11,FALSE)</f>
        <v>0</v>
      </c>
      <c r="AA201" s="70">
        <v>0</v>
      </c>
      <c r="AB201" s="70">
        <v>0</v>
      </c>
      <c r="AC201" s="35">
        <v>5792</v>
      </c>
      <c r="AD201" s="35">
        <v>165300</v>
      </c>
      <c r="AE201" s="35">
        <v>0</v>
      </c>
      <c r="AF201" s="35">
        <v>0</v>
      </c>
      <c r="AG201" s="35">
        <v>0</v>
      </c>
      <c r="AH201" s="111">
        <v>0</v>
      </c>
      <c r="AI201" s="75">
        <f t="shared" si="5"/>
        <v>7417447.18</v>
      </c>
      <c r="AJ201" s="44"/>
      <c r="AK201" s="87"/>
      <c r="AL201" s="44"/>
      <c r="AM201" s="22"/>
    </row>
    <row r="202" spans="1:39" ht="13.5" thickBot="1">
      <c r="A202" s="47" t="s">
        <v>417</v>
      </c>
      <c r="B202" s="20">
        <v>3206</v>
      </c>
      <c r="C202" s="47" t="s">
        <v>195</v>
      </c>
      <c r="D202" s="70">
        <v>3759169</v>
      </c>
      <c r="E202" s="70">
        <v>0</v>
      </c>
      <c r="F202" s="70">
        <v>0</v>
      </c>
      <c r="G202" s="70">
        <v>0</v>
      </c>
      <c r="H202" s="70">
        <v>0</v>
      </c>
      <c r="I202" s="27">
        <v>9927</v>
      </c>
      <c r="J202" s="27">
        <v>27405.23</v>
      </c>
      <c r="K202" s="111">
        <v>0</v>
      </c>
      <c r="L202" s="34">
        <v>32720</v>
      </c>
      <c r="M202" s="115">
        <v>0</v>
      </c>
      <c r="N202" s="119">
        <v>0</v>
      </c>
      <c r="O202" s="116">
        <v>0</v>
      </c>
      <c r="P202" s="70">
        <v>0</v>
      </c>
      <c r="Q202" s="115">
        <v>0</v>
      </c>
      <c r="R202" s="33">
        <f>VLOOKUP(B202,'[4]2014-15 Public MATCH'!$C$1:$E$425,3,FALSE)</f>
        <v>3020.02</v>
      </c>
      <c r="S202" s="36">
        <v>0</v>
      </c>
      <c r="T202" s="26">
        <v>1293.7</v>
      </c>
      <c r="U202" s="33">
        <f>VLOOKUP(B202,'[2]2014-15 Public SSBA'!$C$1:$E$357,3,FALSE)</f>
        <v>3224.83</v>
      </c>
      <c r="V202" s="36">
        <v>0</v>
      </c>
      <c r="W202" s="26">
        <v>202808.66</v>
      </c>
      <c r="X202" s="111">
        <v>0</v>
      </c>
      <c r="Y202" s="34">
        <v>0</v>
      </c>
      <c r="Z202" s="34">
        <f>VLOOKUP(B202,'[5]Vouchers'!$C$1:$M$462,11,FALSE)</f>
        <v>0</v>
      </c>
      <c r="AA202" s="70">
        <v>0</v>
      </c>
      <c r="AB202" s="70">
        <v>0</v>
      </c>
      <c r="AC202" s="35">
        <v>0</v>
      </c>
      <c r="AD202" s="35">
        <v>83700</v>
      </c>
      <c r="AE202" s="35">
        <v>0</v>
      </c>
      <c r="AF202" s="35">
        <v>0</v>
      </c>
      <c r="AG202" s="35">
        <v>0</v>
      </c>
      <c r="AH202" s="111">
        <v>132715</v>
      </c>
      <c r="AI202" s="75">
        <f t="shared" si="5"/>
        <v>4255983.44</v>
      </c>
      <c r="AJ202" s="44"/>
      <c r="AK202" s="87"/>
      <c r="AL202" s="44"/>
      <c r="AM202" s="22"/>
    </row>
    <row r="203" spans="1:39" ht="13.5" thickBot="1">
      <c r="A203" s="47" t="s">
        <v>425</v>
      </c>
      <c r="B203" s="20">
        <v>3213</v>
      </c>
      <c r="C203" s="47" t="s">
        <v>196</v>
      </c>
      <c r="D203" s="70">
        <v>1822357</v>
      </c>
      <c r="E203" s="70">
        <v>0</v>
      </c>
      <c r="F203" s="70">
        <v>0</v>
      </c>
      <c r="G203" s="70">
        <v>0</v>
      </c>
      <c r="H203" s="70">
        <v>0</v>
      </c>
      <c r="I203" s="27">
        <v>142404</v>
      </c>
      <c r="J203" s="27">
        <v>24505.38</v>
      </c>
      <c r="K203" s="111">
        <v>0</v>
      </c>
      <c r="L203" s="34">
        <v>18772</v>
      </c>
      <c r="M203" s="115">
        <v>0</v>
      </c>
      <c r="N203" s="119">
        <v>0</v>
      </c>
      <c r="O203" s="116">
        <v>0</v>
      </c>
      <c r="P203" s="70">
        <v>0</v>
      </c>
      <c r="Q203" s="115">
        <v>0</v>
      </c>
      <c r="R203" s="33">
        <f>VLOOKUP(B203,'[4]2014-15 Public MATCH'!$C$1:$E$425,3,FALSE)</f>
        <v>2638.38</v>
      </c>
      <c r="S203" s="36">
        <v>0</v>
      </c>
      <c r="T203" s="26">
        <v>777.39</v>
      </c>
      <c r="U203" s="33">
        <f>VLOOKUP(B203,'[2]2014-15 Public SSBA'!$C$1:$E$357,3,FALSE)</f>
        <v>1544.26</v>
      </c>
      <c r="V203" s="36">
        <v>0</v>
      </c>
      <c r="W203" s="26">
        <v>180045.22</v>
      </c>
      <c r="X203" s="111">
        <v>0</v>
      </c>
      <c r="Y203" s="34">
        <v>0</v>
      </c>
      <c r="Z203" s="34">
        <f>VLOOKUP(B203,'[5]Vouchers'!$C$1:$M$462,11,FALSE)</f>
        <v>0</v>
      </c>
      <c r="AA203" s="70">
        <v>0</v>
      </c>
      <c r="AB203" s="70">
        <v>0</v>
      </c>
      <c r="AC203" s="35">
        <v>0</v>
      </c>
      <c r="AD203" s="35">
        <v>72750</v>
      </c>
      <c r="AE203" s="35">
        <v>0</v>
      </c>
      <c r="AF203" s="35">
        <v>0</v>
      </c>
      <c r="AG203" s="35">
        <v>0</v>
      </c>
      <c r="AH203" s="111">
        <v>114295</v>
      </c>
      <c r="AI203" s="75">
        <f t="shared" si="5"/>
        <v>2380088.63</v>
      </c>
      <c r="AJ203" s="44"/>
      <c r="AK203" s="87"/>
      <c r="AL203" s="44"/>
      <c r="AM203" s="22"/>
    </row>
    <row r="204" spans="1:39" ht="13.5" thickBot="1">
      <c r="A204" s="47" t="s">
        <v>420</v>
      </c>
      <c r="B204" s="20">
        <v>3220</v>
      </c>
      <c r="C204" s="47" t="s">
        <v>197</v>
      </c>
      <c r="D204" s="70">
        <v>10286665</v>
      </c>
      <c r="E204" s="70">
        <v>0</v>
      </c>
      <c r="F204" s="70">
        <v>0</v>
      </c>
      <c r="G204" s="70">
        <v>0</v>
      </c>
      <c r="H204" s="70">
        <v>0</v>
      </c>
      <c r="I204" s="27">
        <v>603088</v>
      </c>
      <c r="J204" s="27">
        <v>134289.3</v>
      </c>
      <c r="K204" s="111">
        <v>0</v>
      </c>
      <c r="L204" s="34">
        <v>78341</v>
      </c>
      <c r="M204" s="115">
        <v>7030.64</v>
      </c>
      <c r="N204" s="119">
        <v>0</v>
      </c>
      <c r="O204" s="116">
        <v>0</v>
      </c>
      <c r="P204" s="70">
        <v>0</v>
      </c>
      <c r="Q204" s="115">
        <v>0</v>
      </c>
      <c r="R204" s="33">
        <f>VLOOKUP(B204,'[4]2014-15 Public MATCH'!$C$1:$E$425,3,FALSE)</f>
        <v>9770.32</v>
      </c>
      <c r="S204" s="36">
        <v>0</v>
      </c>
      <c r="T204" s="123">
        <v>0</v>
      </c>
      <c r="U204" s="36">
        <v>0</v>
      </c>
      <c r="V204" s="36">
        <v>0</v>
      </c>
      <c r="W204" s="26">
        <v>0</v>
      </c>
      <c r="X204" s="111">
        <v>0</v>
      </c>
      <c r="Y204" s="34">
        <v>0</v>
      </c>
      <c r="Z204" s="34">
        <f>VLOOKUP(B204,'[5]Vouchers'!$C$1:$M$462,11,FALSE)</f>
        <v>0</v>
      </c>
      <c r="AA204" s="70">
        <v>0</v>
      </c>
      <c r="AB204" s="70">
        <v>0</v>
      </c>
      <c r="AC204" s="35">
        <v>24150</v>
      </c>
      <c r="AD204" s="35">
        <v>281625</v>
      </c>
      <c r="AE204" s="35">
        <v>0</v>
      </c>
      <c r="AF204" s="35">
        <v>0</v>
      </c>
      <c r="AG204" s="35">
        <v>0</v>
      </c>
      <c r="AH204" s="111">
        <v>0</v>
      </c>
      <c r="AI204" s="75">
        <f t="shared" si="5"/>
        <v>11424959.26</v>
      </c>
      <c r="AJ204" s="44"/>
      <c r="AK204" s="87"/>
      <c r="AL204" s="44"/>
      <c r="AM204" s="22"/>
    </row>
    <row r="205" spans="1:39" ht="13.5" thickBot="1">
      <c r="A205" s="47" t="s">
        <v>441</v>
      </c>
      <c r="B205" s="20">
        <v>3269</v>
      </c>
      <c r="C205" s="47" t="s">
        <v>198</v>
      </c>
      <c r="D205" s="70">
        <v>53839246</v>
      </c>
      <c r="E205" s="70">
        <v>503793</v>
      </c>
      <c r="F205" s="70">
        <v>0</v>
      </c>
      <c r="G205" s="70">
        <v>0</v>
      </c>
      <c r="H205" s="112">
        <v>1601009</v>
      </c>
      <c r="I205" s="27">
        <v>18189056</v>
      </c>
      <c r="J205" s="27">
        <v>244912.93</v>
      </c>
      <c r="K205" s="111">
        <v>0</v>
      </c>
      <c r="L205" s="34">
        <v>861204</v>
      </c>
      <c r="M205" s="115">
        <v>1899304.26</v>
      </c>
      <c r="N205" s="119">
        <v>0</v>
      </c>
      <c r="O205" s="116">
        <v>404993</v>
      </c>
      <c r="P205" s="70">
        <v>0</v>
      </c>
      <c r="Q205" s="115">
        <v>0</v>
      </c>
      <c r="R205" s="33">
        <f>VLOOKUP(B205,'[4]2014-15 Public MATCH'!$C$1:$E$425,3,FALSE)</f>
        <v>96643.62</v>
      </c>
      <c r="S205" s="36">
        <v>0</v>
      </c>
      <c r="T205" s="123">
        <v>0</v>
      </c>
      <c r="U205" s="33">
        <f>VLOOKUP(B205,'[2]2014-15 Public SSBA'!$C$1:$E$357,3,FALSE)</f>
        <v>79798.02</v>
      </c>
      <c r="V205" s="36">
        <v>0</v>
      </c>
      <c r="W205" s="26">
        <v>6905867.94</v>
      </c>
      <c r="X205" s="111">
        <v>0</v>
      </c>
      <c r="Y205" s="34">
        <v>0</v>
      </c>
      <c r="Z205" s="34">
        <f>VLOOKUP(B205,'[5]Vouchers'!$C$1:$M$462,11,FALSE)</f>
        <v>0</v>
      </c>
      <c r="AA205" s="70">
        <v>0</v>
      </c>
      <c r="AB205" s="70">
        <v>0</v>
      </c>
      <c r="AC205" s="35">
        <v>522928</v>
      </c>
      <c r="AD205" s="35">
        <v>4107900</v>
      </c>
      <c r="AE205" s="35">
        <v>0</v>
      </c>
      <c r="AF205" s="35">
        <v>0</v>
      </c>
      <c r="AG205" s="35">
        <v>0</v>
      </c>
      <c r="AH205" s="111">
        <v>0</v>
      </c>
      <c r="AI205" s="75">
        <f t="shared" si="5"/>
        <v>89256655.77</v>
      </c>
      <c r="AJ205" s="44"/>
      <c r="AK205" s="87"/>
      <c r="AL205" s="44"/>
      <c r="AM205" s="22"/>
    </row>
    <row r="206" spans="1:39" ht="13.5" thickBot="1">
      <c r="A206" s="47" t="s">
        <v>461</v>
      </c>
      <c r="B206" s="20">
        <v>3276</v>
      </c>
      <c r="C206" s="47" t="s">
        <v>199</v>
      </c>
      <c r="D206" s="70">
        <v>4351982</v>
      </c>
      <c r="E206" s="70">
        <v>0</v>
      </c>
      <c r="F206" s="70">
        <v>0</v>
      </c>
      <c r="G206" s="70">
        <v>0</v>
      </c>
      <c r="H206" s="70">
        <v>0</v>
      </c>
      <c r="I206" s="27">
        <v>203248</v>
      </c>
      <c r="J206" s="27">
        <v>29915.97</v>
      </c>
      <c r="K206" s="111">
        <v>0</v>
      </c>
      <c r="L206" s="34">
        <v>30105</v>
      </c>
      <c r="M206" s="115">
        <v>0</v>
      </c>
      <c r="N206" s="119">
        <v>0</v>
      </c>
      <c r="O206" s="116">
        <v>0</v>
      </c>
      <c r="P206" s="70">
        <v>0</v>
      </c>
      <c r="Q206" s="115">
        <v>0</v>
      </c>
      <c r="R206" s="33">
        <f>VLOOKUP(B206,'[4]2014-15 Public MATCH'!$C$1:$E$425,3,FALSE)</f>
        <v>2942.14</v>
      </c>
      <c r="S206" s="36">
        <v>0</v>
      </c>
      <c r="T206" s="26">
        <v>1208.49</v>
      </c>
      <c r="U206" s="33">
        <f>VLOOKUP(B206,'[2]2014-15 Public SSBA'!$C$1:$E$357,3,FALSE)</f>
        <v>1357.61</v>
      </c>
      <c r="V206" s="36">
        <v>0</v>
      </c>
      <c r="W206" s="26">
        <v>0</v>
      </c>
      <c r="X206" s="111">
        <v>0</v>
      </c>
      <c r="Y206" s="34">
        <v>0</v>
      </c>
      <c r="Z206" s="34">
        <f>VLOOKUP(B206,'[5]Vouchers'!$C$1:$M$462,11,FALSE)</f>
        <v>0</v>
      </c>
      <c r="AA206" s="70">
        <v>0</v>
      </c>
      <c r="AB206" s="70">
        <v>0</v>
      </c>
      <c r="AC206" s="35">
        <v>0</v>
      </c>
      <c r="AD206" s="35">
        <v>113100</v>
      </c>
      <c r="AE206" s="35">
        <v>0</v>
      </c>
      <c r="AF206" s="35">
        <v>0</v>
      </c>
      <c r="AG206" s="35">
        <v>0</v>
      </c>
      <c r="AH206" s="111">
        <v>0</v>
      </c>
      <c r="AI206" s="75">
        <f t="shared" si="5"/>
        <v>4733859.21</v>
      </c>
      <c r="AJ206" s="44"/>
      <c r="AK206" s="87"/>
      <c r="AL206" s="44"/>
      <c r="AM206" s="22"/>
    </row>
    <row r="207" spans="1:39" ht="13.5" thickBot="1">
      <c r="A207" s="47" t="s">
        <v>481</v>
      </c>
      <c r="B207" s="20">
        <v>3290</v>
      </c>
      <c r="C207" s="47" t="s">
        <v>200</v>
      </c>
      <c r="D207" s="70">
        <v>29195920</v>
      </c>
      <c r="E207" s="70">
        <v>0</v>
      </c>
      <c r="F207" s="70">
        <v>0</v>
      </c>
      <c r="G207" s="70">
        <v>0</v>
      </c>
      <c r="H207" s="70">
        <v>0</v>
      </c>
      <c r="I207" s="27">
        <v>2218662</v>
      </c>
      <c r="J207" s="27">
        <v>60652.21</v>
      </c>
      <c r="K207" s="111">
        <v>0</v>
      </c>
      <c r="L207" s="34">
        <v>240807</v>
      </c>
      <c r="M207" s="115">
        <v>67795.04</v>
      </c>
      <c r="N207" s="119">
        <v>0</v>
      </c>
      <c r="O207" s="116">
        <v>0</v>
      </c>
      <c r="P207" s="70">
        <v>0</v>
      </c>
      <c r="Q207" s="115">
        <v>0</v>
      </c>
      <c r="R207" s="33">
        <f>VLOOKUP(B207,'[4]2014-15 Public MATCH'!$C$1:$E$425,3,FALSE)</f>
        <v>20057.53</v>
      </c>
      <c r="S207" s="36">
        <v>0</v>
      </c>
      <c r="T207" s="26">
        <v>12858.65</v>
      </c>
      <c r="U207" s="33">
        <f>VLOOKUP(B207,'[2]2014-15 Public SSBA'!$C$1:$E$357,3,FALSE)</f>
        <v>5804.27</v>
      </c>
      <c r="V207" s="36">
        <v>0</v>
      </c>
      <c r="W207" s="26">
        <v>749153.25</v>
      </c>
      <c r="X207" s="111">
        <v>0</v>
      </c>
      <c r="Y207" s="34">
        <v>0</v>
      </c>
      <c r="Z207" s="34">
        <f>VLOOKUP(B207,'[5]Vouchers'!$C$1:$M$462,11,FALSE)</f>
        <v>0</v>
      </c>
      <c r="AA207" s="70">
        <v>0</v>
      </c>
      <c r="AB207" s="70">
        <v>0</v>
      </c>
      <c r="AC207" s="35">
        <v>1386</v>
      </c>
      <c r="AD207" s="35">
        <v>788100</v>
      </c>
      <c r="AE207" s="35">
        <v>0</v>
      </c>
      <c r="AF207" s="35">
        <v>0</v>
      </c>
      <c r="AG207" s="35">
        <v>0</v>
      </c>
      <c r="AH207" s="111">
        <v>0</v>
      </c>
      <c r="AI207" s="75">
        <f t="shared" si="5"/>
        <v>33361195.95</v>
      </c>
      <c r="AJ207" s="44"/>
      <c r="AK207" s="87"/>
      <c r="AL207" s="44"/>
      <c r="AM207" s="22"/>
    </row>
    <row r="208" spans="1:39" ht="13.5" thickBot="1">
      <c r="A208" s="47" t="s">
        <v>482</v>
      </c>
      <c r="B208" s="20">
        <v>3297</v>
      </c>
      <c r="C208" s="47" t="s">
        <v>201</v>
      </c>
      <c r="D208" s="70">
        <v>5482287</v>
      </c>
      <c r="E208" s="70">
        <v>0</v>
      </c>
      <c r="F208" s="70">
        <v>0</v>
      </c>
      <c r="G208" s="70">
        <v>0</v>
      </c>
      <c r="H208" s="70">
        <v>0</v>
      </c>
      <c r="I208" s="27">
        <v>410773</v>
      </c>
      <c r="J208" s="27">
        <v>165122.81</v>
      </c>
      <c r="K208" s="111">
        <v>0</v>
      </c>
      <c r="L208" s="34">
        <v>47917</v>
      </c>
      <c r="M208" s="115">
        <v>0</v>
      </c>
      <c r="N208" s="119">
        <v>158764.51</v>
      </c>
      <c r="O208" s="116">
        <v>0</v>
      </c>
      <c r="P208" s="70">
        <v>0</v>
      </c>
      <c r="Q208" s="115">
        <v>0</v>
      </c>
      <c r="R208" s="33">
        <f>VLOOKUP(B208,'[4]2014-15 Public MATCH'!$C$1:$E$425,3,FALSE)</f>
        <v>7625.39</v>
      </c>
      <c r="S208" s="36">
        <v>0</v>
      </c>
      <c r="T208" s="26">
        <v>2588.97</v>
      </c>
      <c r="U208" s="33">
        <f>VLOOKUP(B208,'[2]2014-15 Public SSBA'!$C$1:$E$357,3,FALSE)</f>
        <v>10866.86</v>
      </c>
      <c r="V208" s="36">
        <v>0</v>
      </c>
      <c r="W208" s="26">
        <v>0</v>
      </c>
      <c r="X208" s="111">
        <v>0</v>
      </c>
      <c r="Y208" s="34">
        <v>0</v>
      </c>
      <c r="Z208" s="34">
        <f>VLOOKUP(B208,'[5]Vouchers'!$C$1:$M$462,11,FALSE)</f>
        <v>0</v>
      </c>
      <c r="AA208" s="70">
        <v>0</v>
      </c>
      <c r="AB208" s="70">
        <v>0</v>
      </c>
      <c r="AC208" s="35">
        <v>0</v>
      </c>
      <c r="AD208" s="35">
        <v>200100</v>
      </c>
      <c r="AE208" s="35">
        <v>0</v>
      </c>
      <c r="AF208" s="35">
        <v>0</v>
      </c>
      <c r="AG208" s="35">
        <v>0</v>
      </c>
      <c r="AH208" s="111">
        <v>0</v>
      </c>
      <c r="AI208" s="75">
        <f t="shared" si="5"/>
        <v>6486045.54</v>
      </c>
      <c r="AJ208" s="44"/>
      <c r="AK208" s="87"/>
      <c r="AL208" s="44"/>
      <c r="AM208" s="22"/>
    </row>
    <row r="209" spans="1:39" ht="13.5" thickBot="1">
      <c r="A209" s="47" t="s">
        <v>432</v>
      </c>
      <c r="B209" s="20">
        <v>3304</v>
      </c>
      <c r="C209" s="47" t="s">
        <v>202</v>
      </c>
      <c r="D209" s="70">
        <v>3087819</v>
      </c>
      <c r="E209" s="70">
        <v>0</v>
      </c>
      <c r="F209" s="70">
        <v>0</v>
      </c>
      <c r="G209" s="70">
        <v>0</v>
      </c>
      <c r="H209" s="70">
        <v>0</v>
      </c>
      <c r="I209" s="27">
        <v>12451</v>
      </c>
      <c r="J209" s="27">
        <v>29187.72</v>
      </c>
      <c r="K209" s="111">
        <v>0</v>
      </c>
      <c r="L209" s="34">
        <v>28158</v>
      </c>
      <c r="M209" s="115">
        <v>0</v>
      </c>
      <c r="N209" s="119">
        <v>52880.59</v>
      </c>
      <c r="O209" s="116">
        <v>0</v>
      </c>
      <c r="P209" s="70">
        <v>0</v>
      </c>
      <c r="Q209" s="115">
        <v>0</v>
      </c>
      <c r="R209" s="33">
        <f>VLOOKUP(B209,'[4]2014-15 Public MATCH'!$C$1:$E$425,3,FALSE)</f>
        <v>3293.93</v>
      </c>
      <c r="S209" s="36">
        <v>0</v>
      </c>
      <c r="T209" s="26">
        <v>286.6</v>
      </c>
      <c r="U209" s="33">
        <f>VLOOKUP(B209,'[2]2014-15 Public SSBA'!$C$1:$E$357,3,FALSE)</f>
        <v>695.63</v>
      </c>
      <c r="V209" s="36">
        <v>0</v>
      </c>
      <c r="W209" s="26">
        <v>0</v>
      </c>
      <c r="X209" s="111">
        <v>0</v>
      </c>
      <c r="Y209" s="34">
        <v>0</v>
      </c>
      <c r="Z209" s="34">
        <f>VLOOKUP(B209,'[5]Vouchers'!$C$1:$M$462,11,FALSE)</f>
        <v>24999.97</v>
      </c>
      <c r="AA209" s="70">
        <v>0</v>
      </c>
      <c r="AB209" s="70">
        <v>0</v>
      </c>
      <c r="AC209" s="35">
        <v>0</v>
      </c>
      <c r="AD209" s="35">
        <v>95550</v>
      </c>
      <c r="AE209" s="35">
        <v>0</v>
      </c>
      <c r="AF209" s="35">
        <v>0</v>
      </c>
      <c r="AG209" s="35">
        <v>0</v>
      </c>
      <c r="AH209" s="111">
        <v>153259</v>
      </c>
      <c r="AI209" s="75">
        <f t="shared" si="5"/>
        <v>3488581.44</v>
      </c>
      <c r="AJ209" s="44"/>
      <c r="AK209" s="87"/>
      <c r="AL209" s="44"/>
      <c r="AM209" s="22"/>
    </row>
    <row r="210" spans="1:39" ht="13.5" thickBot="1">
      <c r="A210" s="47" t="s">
        <v>462</v>
      </c>
      <c r="B210" s="20">
        <v>3311</v>
      </c>
      <c r="C210" s="47" t="s">
        <v>203</v>
      </c>
      <c r="D210" s="70">
        <v>13259773</v>
      </c>
      <c r="E210" s="70">
        <v>0</v>
      </c>
      <c r="F210" s="70">
        <v>0</v>
      </c>
      <c r="G210" s="70">
        <v>0</v>
      </c>
      <c r="H210" s="112">
        <v>127838</v>
      </c>
      <c r="I210" s="27">
        <v>792068</v>
      </c>
      <c r="J210" s="27">
        <v>47662.07</v>
      </c>
      <c r="K210" s="111">
        <v>0</v>
      </c>
      <c r="L210" s="34">
        <v>82177</v>
      </c>
      <c r="M210" s="115">
        <v>0</v>
      </c>
      <c r="N210" s="119">
        <v>0</v>
      </c>
      <c r="O210" s="116">
        <v>7365</v>
      </c>
      <c r="P210" s="70">
        <v>0</v>
      </c>
      <c r="Q210" s="115">
        <v>0</v>
      </c>
      <c r="R210" s="33">
        <f>VLOOKUP(B210,'[4]2014-15 Public MATCH'!$C$1:$E$425,3,FALSE)</f>
        <v>9638.17</v>
      </c>
      <c r="S210" s="36">
        <v>0</v>
      </c>
      <c r="T210" s="26">
        <v>5546.3</v>
      </c>
      <c r="U210" s="33">
        <f>VLOOKUP(B210,'[2]2014-15 Public SSBA'!$C$1:$E$357,3,FALSE)</f>
        <v>5422.74</v>
      </c>
      <c r="V210" s="36">
        <v>5633.05</v>
      </c>
      <c r="W210" s="26">
        <v>687067.86</v>
      </c>
      <c r="X210" s="111">
        <v>0</v>
      </c>
      <c r="Y210" s="34">
        <v>0</v>
      </c>
      <c r="Z210" s="34">
        <f>VLOOKUP(B210,'[5]Vouchers'!$C$1:$M$462,11,FALSE)</f>
        <v>0</v>
      </c>
      <c r="AA210" s="70">
        <v>0</v>
      </c>
      <c r="AB210" s="70">
        <v>0</v>
      </c>
      <c r="AC210" s="35">
        <v>0</v>
      </c>
      <c r="AD210" s="35">
        <v>327525</v>
      </c>
      <c r="AE210" s="35">
        <v>0</v>
      </c>
      <c r="AF210" s="35">
        <v>0</v>
      </c>
      <c r="AG210" s="35">
        <v>0</v>
      </c>
      <c r="AH210" s="111">
        <v>0</v>
      </c>
      <c r="AI210" s="75">
        <f t="shared" si="5"/>
        <v>15357716.19</v>
      </c>
      <c r="AJ210" s="44"/>
      <c r="AK210" s="87"/>
      <c r="AL210" s="44"/>
      <c r="AM210" s="22"/>
    </row>
    <row r="211" spans="1:39" ht="13.5" thickBot="1">
      <c r="A211" s="47" t="s">
        <v>461</v>
      </c>
      <c r="B211" s="20">
        <v>3318</v>
      </c>
      <c r="C211" s="47" t="s">
        <v>204</v>
      </c>
      <c r="D211" s="70">
        <v>2676477</v>
      </c>
      <c r="E211" s="70">
        <v>0</v>
      </c>
      <c r="F211" s="70">
        <v>0</v>
      </c>
      <c r="G211" s="70">
        <v>0</v>
      </c>
      <c r="H211" s="112">
        <v>29887</v>
      </c>
      <c r="I211" s="27">
        <v>138256</v>
      </c>
      <c r="J211" s="27">
        <v>21546.12</v>
      </c>
      <c r="K211" s="111">
        <v>0</v>
      </c>
      <c r="L211" s="34">
        <v>23247</v>
      </c>
      <c r="M211" s="115">
        <v>0</v>
      </c>
      <c r="N211" s="119">
        <v>0</v>
      </c>
      <c r="O211" s="116">
        <v>0</v>
      </c>
      <c r="P211" s="70">
        <v>0</v>
      </c>
      <c r="Q211" s="115">
        <v>0</v>
      </c>
      <c r="R211" s="33">
        <f>VLOOKUP(B211,'[4]2014-15 Public MATCH'!$C$1:$E$425,3,FALSE)</f>
        <v>2494.69</v>
      </c>
      <c r="S211" s="36">
        <v>0</v>
      </c>
      <c r="T211" s="26">
        <v>2143.3</v>
      </c>
      <c r="U211" s="33">
        <f>VLOOKUP(B211,'[2]2014-15 Public SSBA'!$C$1:$E$357,3,FALSE)</f>
        <v>1406.52</v>
      </c>
      <c r="V211" s="36">
        <v>0</v>
      </c>
      <c r="W211" s="26">
        <v>126239.08</v>
      </c>
      <c r="X211" s="111">
        <v>0</v>
      </c>
      <c r="Y211" s="34">
        <v>0</v>
      </c>
      <c r="Z211" s="34">
        <f>VLOOKUP(B211,'[5]Vouchers'!$C$1:$M$462,11,FALSE)</f>
        <v>0</v>
      </c>
      <c r="AA211" s="70">
        <v>0</v>
      </c>
      <c r="AB211" s="70">
        <v>0</v>
      </c>
      <c r="AC211" s="35">
        <v>0</v>
      </c>
      <c r="AD211" s="35">
        <v>75300</v>
      </c>
      <c r="AE211" s="35">
        <v>0</v>
      </c>
      <c r="AF211" s="35">
        <v>0</v>
      </c>
      <c r="AG211" s="35">
        <v>0</v>
      </c>
      <c r="AH211" s="111">
        <v>119727</v>
      </c>
      <c r="AI211" s="75">
        <f t="shared" si="5"/>
        <v>3216723.71</v>
      </c>
      <c r="AJ211" s="44"/>
      <c r="AK211" s="87"/>
      <c r="AL211" s="44"/>
      <c r="AM211" s="22"/>
    </row>
    <row r="212" spans="1:39" ht="13.5" thickBot="1">
      <c r="A212" s="47" t="s">
        <v>443</v>
      </c>
      <c r="B212" s="20">
        <v>3325</v>
      </c>
      <c r="C212" s="47" t="s">
        <v>205</v>
      </c>
      <c r="D212" s="70">
        <v>2768204</v>
      </c>
      <c r="E212" s="70">
        <v>0</v>
      </c>
      <c r="F212" s="70">
        <v>0</v>
      </c>
      <c r="G212" s="70">
        <v>0</v>
      </c>
      <c r="H212" s="70">
        <v>0</v>
      </c>
      <c r="I212" s="27">
        <v>166844</v>
      </c>
      <c r="J212" s="27">
        <v>70818.22</v>
      </c>
      <c r="K212" s="111">
        <v>0</v>
      </c>
      <c r="L212" s="34">
        <v>50939</v>
      </c>
      <c r="M212" s="115">
        <v>0</v>
      </c>
      <c r="N212" s="119">
        <v>0</v>
      </c>
      <c r="O212" s="116">
        <v>0</v>
      </c>
      <c r="P212" s="70">
        <v>0</v>
      </c>
      <c r="Q212" s="115">
        <v>0</v>
      </c>
      <c r="R212" s="33">
        <f>VLOOKUP(B212,'[4]2014-15 Public MATCH'!$C$1:$E$425,3,FALSE)</f>
        <v>3961.91</v>
      </c>
      <c r="S212" s="36">
        <v>0</v>
      </c>
      <c r="T212" s="26">
        <v>1779.38</v>
      </c>
      <c r="U212" s="33">
        <f>VLOOKUP(B212,'[2]2014-15 Public SSBA'!$C$1:$E$357,3,FALSE)</f>
        <v>1459.06</v>
      </c>
      <c r="V212" s="36">
        <v>0</v>
      </c>
      <c r="W212" s="26">
        <v>0</v>
      </c>
      <c r="X212" s="111">
        <v>0</v>
      </c>
      <c r="Y212" s="34">
        <v>0</v>
      </c>
      <c r="Z212" s="34">
        <f>VLOOKUP(B212,'[5]Vouchers'!$C$1:$M$462,11,FALSE)</f>
        <v>0</v>
      </c>
      <c r="AA212" s="70">
        <v>0</v>
      </c>
      <c r="AB212" s="70">
        <v>0</v>
      </c>
      <c r="AC212" s="35">
        <v>0</v>
      </c>
      <c r="AD212" s="35">
        <v>125850</v>
      </c>
      <c r="AE212" s="35">
        <v>0</v>
      </c>
      <c r="AF212" s="35">
        <v>0</v>
      </c>
      <c r="AG212" s="35">
        <v>0</v>
      </c>
      <c r="AH212" s="111">
        <v>0</v>
      </c>
      <c r="AI212" s="75">
        <f t="shared" si="5"/>
        <v>3189855.57</v>
      </c>
      <c r="AJ212" s="44"/>
      <c r="AK212" s="87"/>
      <c r="AL212" s="44"/>
      <c r="AM212" s="22"/>
    </row>
    <row r="213" spans="1:39" ht="13.5" thickBot="1">
      <c r="A213" s="47" t="s">
        <v>441</v>
      </c>
      <c r="B213" s="20">
        <v>3332</v>
      </c>
      <c r="C213" s="47" t="s">
        <v>206</v>
      </c>
      <c r="D213" s="70">
        <v>9106307</v>
      </c>
      <c r="E213" s="70">
        <v>0</v>
      </c>
      <c r="F213" s="70">
        <v>0</v>
      </c>
      <c r="G213" s="70">
        <v>0</v>
      </c>
      <c r="H213" s="70">
        <v>0</v>
      </c>
      <c r="I213" s="27">
        <v>324581</v>
      </c>
      <c r="J213" s="27">
        <v>18229.84</v>
      </c>
      <c r="K213" s="111">
        <v>0</v>
      </c>
      <c r="L213" s="34">
        <v>42716</v>
      </c>
      <c r="M213" s="115">
        <v>17820.95</v>
      </c>
      <c r="N213" s="119">
        <v>0</v>
      </c>
      <c r="O213" s="116">
        <v>0</v>
      </c>
      <c r="P213" s="70">
        <v>0</v>
      </c>
      <c r="Q213" s="115">
        <v>0</v>
      </c>
      <c r="R213" s="33">
        <f>VLOOKUP(B213,'[4]2014-15 Public MATCH'!$C$1:$E$425,3,FALSE)</f>
        <v>5916.45</v>
      </c>
      <c r="S213" s="36">
        <v>0</v>
      </c>
      <c r="T213" s="123">
        <v>0</v>
      </c>
      <c r="U213" s="33">
        <f>VLOOKUP(B213,'[2]2014-15 Public SSBA'!$C$1:$E$357,3,FALSE)</f>
        <v>3590.04</v>
      </c>
      <c r="V213" s="36">
        <v>0</v>
      </c>
      <c r="W213" s="26">
        <v>252476.17</v>
      </c>
      <c r="X213" s="111">
        <v>0</v>
      </c>
      <c r="Y213" s="34">
        <v>0</v>
      </c>
      <c r="Z213" s="34">
        <f>VLOOKUP(B213,'[5]Vouchers'!$C$1:$M$462,11,FALSE)</f>
        <v>0</v>
      </c>
      <c r="AA213" s="70">
        <v>0</v>
      </c>
      <c r="AB213" s="70">
        <v>0</v>
      </c>
      <c r="AC213" s="35">
        <v>0</v>
      </c>
      <c r="AD213" s="35">
        <v>174900</v>
      </c>
      <c r="AE213" s="35">
        <v>0</v>
      </c>
      <c r="AF213" s="35">
        <v>0</v>
      </c>
      <c r="AG213" s="35">
        <v>0</v>
      </c>
      <c r="AH213" s="111">
        <v>0</v>
      </c>
      <c r="AI213" s="75">
        <f t="shared" si="5"/>
        <v>9946537.45</v>
      </c>
      <c r="AJ213" s="44"/>
      <c r="AK213" s="87"/>
      <c r="AL213" s="44"/>
      <c r="AM213" s="22"/>
    </row>
    <row r="214" spans="1:39" ht="13.5" thickBot="1">
      <c r="A214" s="47" t="s">
        <v>433</v>
      </c>
      <c r="B214" s="20">
        <v>3339</v>
      </c>
      <c r="C214" s="47" t="s">
        <v>207</v>
      </c>
      <c r="D214" s="70">
        <v>20273741</v>
      </c>
      <c r="E214" s="70">
        <v>0</v>
      </c>
      <c r="F214" s="70">
        <v>0</v>
      </c>
      <c r="G214" s="70">
        <v>0</v>
      </c>
      <c r="H214" s="70">
        <v>0</v>
      </c>
      <c r="I214" s="27">
        <v>1471997</v>
      </c>
      <c r="J214" s="27">
        <v>99735.68</v>
      </c>
      <c r="K214" s="111">
        <v>0</v>
      </c>
      <c r="L214" s="34">
        <v>159705</v>
      </c>
      <c r="M214" s="115">
        <v>0</v>
      </c>
      <c r="N214" s="119">
        <v>0</v>
      </c>
      <c r="O214" s="116">
        <v>0</v>
      </c>
      <c r="P214" s="70">
        <v>0</v>
      </c>
      <c r="Q214" s="115">
        <v>0</v>
      </c>
      <c r="R214" s="33">
        <f>VLOOKUP(B214,'[4]2014-15 Public MATCH'!$C$1:$E$425,3,FALSE)</f>
        <v>15917.61</v>
      </c>
      <c r="S214" s="36">
        <v>0</v>
      </c>
      <c r="T214" s="123">
        <v>0</v>
      </c>
      <c r="U214" s="33">
        <f>VLOOKUP(B214,'[2]2014-15 Public SSBA'!$C$1:$E$357,3,FALSE)</f>
        <v>6698.88</v>
      </c>
      <c r="V214" s="36">
        <v>0</v>
      </c>
      <c r="W214" s="26">
        <v>0</v>
      </c>
      <c r="X214" s="111">
        <v>0</v>
      </c>
      <c r="Y214" s="34">
        <v>0</v>
      </c>
      <c r="Z214" s="34">
        <f>VLOOKUP(B214,'[5]Vouchers'!$C$1:$M$462,11,FALSE)</f>
        <v>0</v>
      </c>
      <c r="AA214" s="70">
        <v>0</v>
      </c>
      <c r="AB214" s="70">
        <v>0</v>
      </c>
      <c r="AC214" s="35">
        <v>13887</v>
      </c>
      <c r="AD214" s="35">
        <v>583875</v>
      </c>
      <c r="AE214" s="35">
        <v>0</v>
      </c>
      <c r="AF214" s="35">
        <v>0</v>
      </c>
      <c r="AG214" s="35">
        <v>0</v>
      </c>
      <c r="AH214" s="111">
        <v>0</v>
      </c>
      <c r="AI214" s="75">
        <f t="shared" si="5"/>
        <v>22625557.17</v>
      </c>
      <c r="AJ214" s="44"/>
      <c r="AK214" s="87"/>
      <c r="AL214" s="44"/>
      <c r="AM214" s="22"/>
    </row>
    <row r="215" spans="1:39" ht="13.5" thickBot="1">
      <c r="A215" s="47" t="s">
        <v>469</v>
      </c>
      <c r="B215" s="20">
        <v>3360</v>
      </c>
      <c r="C215" s="47" t="s">
        <v>208</v>
      </c>
      <c r="D215" s="70">
        <v>8810563</v>
      </c>
      <c r="E215" s="70">
        <v>0</v>
      </c>
      <c r="F215" s="70">
        <v>0</v>
      </c>
      <c r="G215" s="70">
        <v>0</v>
      </c>
      <c r="H215" s="112">
        <v>85284</v>
      </c>
      <c r="I215" s="27">
        <v>352101</v>
      </c>
      <c r="J215" s="27">
        <v>85923.17</v>
      </c>
      <c r="K215" s="111">
        <v>0</v>
      </c>
      <c r="L215" s="34">
        <v>59860</v>
      </c>
      <c r="M215" s="115">
        <v>0</v>
      </c>
      <c r="N215" s="119">
        <v>0</v>
      </c>
      <c r="O215" s="116">
        <v>0</v>
      </c>
      <c r="P215" s="70">
        <v>0</v>
      </c>
      <c r="Q215" s="115">
        <v>0</v>
      </c>
      <c r="R215" s="33">
        <f>VLOOKUP(B215,'[4]2014-15 Public MATCH'!$C$1:$E$425,3,FALSE)</f>
        <v>7744.65</v>
      </c>
      <c r="S215" s="36">
        <v>0</v>
      </c>
      <c r="T215" s="26">
        <v>4693.51</v>
      </c>
      <c r="U215" s="33">
        <f>VLOOKUP(B215,'[2]2014-15 Public SSBA'!$C$1:$E$357,3,FALSE)</f>
        <v>8278.37</v>
      </c>
      <c r="V215" s="36">
        <v>0</v>
      </c>
      <c r="W215" s="26">
        <v>494606.77</v>
      </c>
      <c r="X215" s="111">
        <v>0</v>
      </c>
      <c r="Y215" s="34">
        <v>0</v>
      </c>
      <c r="Z215" s="34">
        <f>VLOOKUP(B215,'[5]Vouchers'!$C$1:$M$462,11,FALSE)</f>
        <v>0</v>
      </c>
      <c r="AA215" s="70">
        <v>0</v>
      </c>
      <c r="AB215" s="70">
        <v>0</v>
      </c>
      <c r="AC215" s="35">
        <v>3854</v>
      </c>
      <c r="AD215" s="35">
        <v>215700</v>
      </c>
      <c r="AE215" s="35">
        <v>0</v>
      </c>
      <c r="AF215" s="35">
        <v>0</v>
      </c>
      <c r="AG215" s="35">
        <v>0</v>
      </c>
      <c r="AH215" s="111">
        <v>0</v>
      </c>
      <c r="AI215" s="75">
        <f t="shared" si="5"/>
        <v>10128608.47</v>
      </c>
      <c r="AJ215" s="44"/>
      <c r="AK215" s="87"/>
      <c r="AL215" s="44"/>
      <c r="AM215" s="22"/>
    </row>
    <row r="216" spans="1:39" ht="13.5" thickBot="1">
      <c r="A216" s="47" t="s">
        <v>440</v>
      </c>
      <c r="B216" s="20">
        <v>3367</v>
      </c>
      <c r="C216" s="47" t="s">
        <v>209</v>
      </c>
      <c r="D216" s="70">
        <v>6848817</v>
      </c>
      <c r="E216" s="70">
        <v>0</v>
      </c>
      <c r="F216" s="70">
        <v>0</v>
      </c>
      <c r="G216" s="70">
        <v>0</v>
      </c>
      <c r="H216" s="70">
        <v>0</v>
      </c>
      <c r="I216" s="27">
        <v>339148</v>
      </c>
      <c r="J216" s="27">
        <v>23145.64</v>
      </c>
      <c r="K216" s="111">
        <v>0</v>
      </c>
      <c r="L216" s="34">
        <v>54601</v>
      </c>
      <c r="M216" s="115">
        <v>0</v>
      </c>
      <c r="N216" s="119">
        <v>0</v>
      </c>
      <c r="O216" s="116">
        <v>0</v>
      </c>
      <c r="P216" s="70">
        <v>0</v>
      </c>
      <c r="Q216" s="115">
        <v>0</v>
      </c>
      <c r="R216" s="33">
        <f>VLOOKUP(B216,'[4]2014-15 Public MATCH'!$C$1:$E$425,3,FALSE)</f>
        <v>4619.51</v>
      </c>
      <c r="S216" s="36">
        <v>0</v>
      </c>
      <c r="T216" s="123">
        <v>0</v>
      </c>
      <c r="U216" s="36">
        <v>0</v>
      </c>
      <c r="V216" s="36">
        <v>0</v>
      </c>
      <c r="W216" s="26">
        <v>0</v>
      </c>
      <c r="X216" s="111">
        <v>0</v>
      </c>
      <c r="Y216" s="34">
        <v>0</v>
      </c>
      <c r="Z216" s="34">
        <f>VLOOKUP(B216,'[5]Vouchers'!$C$1:$M$462,11,FALSE)</f>
        <v>0</v>
      </c>
      <c r="AA216" s="70">
        <v>0</v>
      </c>
      <c r="AB216" s="70">
        <v>0</v>
      </c>
      <c r="AC216" s="35">
        <v>3397</v>
      </c>
      <c r="AD216" s="35">
        <v>177600</v>
      </c>
      <c r="AE216" s="35">
        <v>0</v>
      </c>
      <c r="AF216" s="35">
        <v>0</v>
      </c>
      <c r="AG216" s="35">
        <v>0</v>
      </c>
      <c r="AH216" s="111">
        <v>0</v>
      </c>
      <c r="AI216" s="75">
        <f t="shared" si="5"/>
        <v>7451328.15</v>
      </c>
      <c r="AJ216" s="44"/>
      <c r="AK216" s="87"/>
      <c r="AL216" s="44"/>
      <c r="AM216" s="22"/>
    </row>
    <row r="217" spans="1:39" ht="13.5" thickBot="1">
      <c r="A217" s="47" t="s">
        <v>441</v>
      </c>
      <c r="B217" s="20">
        <v>3381</v>
      </c>
      <c r="C217" s="47" t="s">
        <v>210</v>
      </c>
      <c r="D217" s="70">
        <v>10409426</v>
      </c>
      <c r="E217" s="70">
        <v>0</v>
      </c>
      <c r="F217" s="70">
        <v>0</v>
      </c>
      <c r="G217" s="70">
        <v>0</v>
      </c>
      <c r="H217" s="70">
        <v>0</v>
      </c>
      <c r="I217" s="27">
        <v>1089044</v>
      </c>
      <c r="J217" s="27">
        <v>19813.05</v>
      </c>
      <c r="K217" s="111">
        <v>0</v>
      </c>
      <c r="L217" s="34">
        <v>73314</v>
      </c>
      <c r="M217" s="115">
        <v>0</v>
      </c>
      <c r="N217" s="119">
        <v>0</v>
      </c>
      <c r="O217" s="116">
        <v>0</v>
      </c>
      <c r="P217" s="70">
        <v>0</v>
      </c>
      <c r="Q217" s="115">
        <v>0</v>
      </c>
      <c r="R217" s="33">
        <f>VLOOKUP(B217,'[4]2014-15 Public MATCH'!$C$1:$E$425,3,FALSE)</f>
        <v>9057.08</v>
      </c>
      <c r="S217" s="36">
        <v>0</v>
      </c>
      <c r="T217" s="26">
        <v>1631.23</v>
      </c>
      <c r="U217" s="33">
        <f>VLOOKUP(B217,'[2]2014-15 Public SSBA'!$C$1:$E$357,3,FALSE)</f>
        <v>2384.37</v>
      </c>
      <c r="V217" s="36">
        <v>0</v>
      </c>
      <c r="W217" s="26">
        <v>0</v>
      </c>
      <c r="X217" s="111">
        <v>0</v>
      </c>
      <c r="Y217" s="34">
        <v>0</v>
      </c>
      <c r="Z217" s="34">
        <f>VLOOKUP(B217,'[5]Vouchers'!$C$1:$M$462,11,FALSE)</f>
        <v>0</v>
      </c>
      <c r="AA217" s="70">
        <v>0</v>
      </c>
      <c r="AB217" s="70">
        <v>0</v>
      </c>
      <c r="AC217" s="35">
        <v>26976</v>
      </c>
      <c r="AD217" s="35">
        <v>309150</v>
      </c>
      <c r="AE217" s="35">
        <v>0</v>
      </c>
      <c r="AF217" s="35">
        <v>0</v>
      </c>
      <c r="AG217" s="35">
        <v>0</v>
      </c>
      <c r="AH217" s="111">
        <v>0</v>
      </c>
      <c r="AI217" s="75">
        <f t="shared" si="5"/>
        <v>11940795.73</v>
      </c>
      <c r="AJ217" s="44"/>
      <c r="AK217" s="87"/>
      <c r="AL217" s="44"/>
      <c r="AM217" s="22"/>
    </row>
    <row r="218" spans="1:39" ht="13.5" thickBot="1">
      <c r="A218" s="47" t="s">
        <v>476</v>
      </c>
      <c r="B218" s="20">
        <v>3409</v>
      </c>
      <c r="C218" s="47" t="s">
        <v>211</v>
      </c>
      <c r="D218" s="70">
        <v>12357735</v>
      </c>
      <c r="E218" s="70">
        <v>0</v>
      </c>
      <c r="F218" s="70">
        <v>0</v>
      </c>
      <c r="G218" s="70">
        <v>0</v>
      </c>
      <c r="H218" s="70">
        <v>0</v>
      </c>
      <c r="I218" s="27">
        <v>868488</v>
      </c>
      <c r="J218" s="27">
        <v>120999.44</v>
      </c>
      <c r="K218" s="111">
        <v>0</v>
      </c>
      <c r="L218" s="34">
        <v>83485</v>
      </c>
      <c r="M218" s="115">
        <v>0</v>
      </c>
      <c r="N218" s="119">
        <v>0</v>
      </c>
      <c r="O218" s="116">
        <v>0</v>
      </c>
      <c r="P218" s="70">
        <v>0</v>
      </c>
      <c r="Q218" s="115">
        <v>0</v>
      </c>
      <c r="R218" s="33">
        <f>VLOOKUP(B218,'[4]2014-15 Public MATCH'!$C$1:$E$425,3,FALSE)</f>
        <v>12356.24</v>
      </c>
      <c r="S218" s="36">
        <v>0</v>
      </c>
      <c r="T218" s="26">
        <v>3282.45</v>
      </c>
      <c r="U218" s="33">
        <f>VLOOKUP(B218,'[2]2014-15 Public SSBA'!$C$1:$E$357,3,FALSE)</f>
        <v>3733.02</v>
      </c>
      <c r="V218" s="36">
        <v>0</v>
      </c>
      <c r="W218" s="26">
        <v>0</v>
      </c>
      <c r="X218" s="111">
        <v>0</v>
      </c>
      <c r="Y218" s="34">
        <v>0</v>
      </c>
      <c r="Z218" s="34">
        <f>VLOOKUP(B218,'[5]Vouchers'!$C$1:$M$462,11,FALSE)</f>
        <v>0</v>
      </c>
      <c r="AA218" s="70">
        <v>0</v>
      </c>
      <c r="AB218" s="70">
        <v>0</v>
      </c>
      <c r="AC218" s="35">
        <v>0</v>
      </c>
      <c r="AD218" s="35">
        <v>309450</v>
      </c>
      <c r="AE218" s="35">
        <v>0</v>
      </c>
      <c r="AF218" s="35">
        <v>0</v>
      </c>
      <c r="AG218" s="112">
        <v>0</v>
      </c>
      <c r="AH218" s="111">
        <v>0</v>
      </c>
      <c r="AI218" s="75">
        <f t="shared" si="5"/>
        <v>13759529.15</v>
      </c>
      <c r="AJ218" s="44"/>
      <c r="AK218" s="87"/>
      <c r="AL218" s="44"/>
      <c r="AM218" s="22"/>
    </row>
    <row r="219" spans="1:39" ht="13.5" thickBot="1">
      <c r="A219" s="47" t="s">
        <v>430</v>
      </c>
      <c r="B219" s="20">
        <v>3427</v>
      </c>
      <c r="C219" s="47" t="s">
        <v>212</v>
      </c>
      <c r="D219" s="70">
        <v>1733315</v>
      </c>
      <c r="E219" s="70">
        <v>0</v>
      </c>
      <c r="F219" s="70">
        <v>0</v>
      </c>
      <c r="G219" s="70">
        <v>0</v>
      </c>
      <c r="H219" s="112">
        <v>16812</v>
      </c>
      <c r="I219" s="27">
        <v>117867</v>
      </c>
      <c r="J219" s="27">
        <v>11431.11</v>
      </c>
      <c r="K219" s="111">
        <v>0</v>
      </c>
      <c r="L219" s="34">
        <v>10752</v>
      </c>
      <c r="M219" s="115">
        <v>0</v>
      </c>
      <c r="N219" s="119">
        <v>16292.79</v>
      </c>
      <c r="O219" s="116">
        <v>0</v>
      </c>
      <c r="P219" s="70">
        <v>0</v>
      </c>
      <c r="Q219" s="115">
        <v>0</v>
      </c>
      <c r="R219" s="33">
        <f>VLOOKUP(B219,'[4]2014-15 Public MATCH'!$C$1:$E$425,3,FALSE)</f>
        <v>1359.5</v>
      </c>
      <c r="S219" s="36">
        <v>0</v>
      </c>
      <c r="T219" s="26">
        <v>1752.46</v>
      </c>
      <c r="U219" s="33">
        <f>VLOOKUP(B219,'[2]2014-15 Public SSBA'!$C$1:$E$357,3,FALSE)</f>
        <v>1570.79</v>
      </c>
      <c r="V219" s="36">
        <v>0</v>
      </c>
      <c r="W219" s="26">
        <v>103473.64</v>
      </c>
      <c r="X219" s="111">
        <v>0</v>
      </c>
      <c r="Y219" s="34">
        <v>0</v>
      </c>
      <c r="Z219" s="34">
        <f>VLOOKUP(B219,'[5]Vouchers'!$C$1:$M$462,11,FALSE)</f>
        <v>0</v>
      </c>
      <c r="AA219" s="70">
        <v>0</v>
      </c>
      <c r="AB219" s="70">
        <v>0</v>
      </c>
      <c r="AC219" s="35">
        <v>0</v>
      </c>
      <c r="AD219" s="35">
        <v>42450</v>
      </c>
      <c r="AE219" s="35">
        <v>0</v>
      </c>
      <c r="AF219" s="35">
        <v>0</v>
      </c>
      <c r="AG219" s="35">
        <v>0</v>
      </c>
      <c r="AH219" s="111">
        <v>67538</v>
      </c>
      <c r="AI219" s="75">
        <f t="shared" si="5"/>
        <v>2124614.29</v>
      </c>
      <c r="AJ219" s="44"/>
      <c r="AK219" s="87"/>
      <c r="AL219" s="44"/>
      <c r="AM219" s="22"/>
    </row>
    <row r="220" spans="1:39" ht="13.5" thickBot="1">
      <c r="A220" s="47" t="s">
        <v>422</v>
      </c>
      <c r="B220" s="20">
        <v>3428</v>
      </c>
      <c r="C220" s="47" t="s">
        <v>213</v>
      </c>
      <c r="D220" s="70">
        <v>5186702</v>
      </c>
      <c r="E220" s="70">
        <v>0</v>
      </c>
      <c r="F220" s="70">
        <v>0</v>
      </c>
      <c r="G220" s="70">
        <v>0</v>
      </c>
      <c r="H220" s="112">
        <v>45590</v>
      </c>
      <c r="I220" s="27">
        <v>251200</v>
      </c>
      <c r="J220" s="27">
        <v>56054.52</v>
      </c>
      <c r="K220" s="111">
        <v>0</v>
      </c>
      <c r="L220" s="34">
        <v>29581</v>
      </c>
      <c r="M220" s="115">
        <v>0</v>
      </c>
      <c r="N220" s="119">
        <v>30881.76</v>
      </c>
      <c r="O220" s="116">
        <v>0</v>
      </c>
      <c r="P220" s="70">
        <v>0</v>
      </c>
      <c r="Q220" s="115">
        <v>0</v>
      </c>
      <c r="R220" s="33">
        <f>VLOOKUP(B220,'[4]2014-15 Public MATCH'!$C$1:$E$425,3,FALSE)</f>
        <v>4480.54</v>
      </c>
      <c r="S220" s="36">
        <v>0</v>
      </c>
      <c r="T220" s="26">
        <v>1872.28</v>
      </c>
      <c r="U220" s="33">
        <f>VLOOKUP(B220,'[2]2014-15 Public SSBA'!$C$1:$E$357,3,FALSE)</f>
        <v>2703.25</v>
      </c>
      <c r="V220" s="36">
        <v>0</v>
      </c>
      <c r="W220" s="26">
        <v>0</v>
      </c>
      <c r="X220" s="111">
        <v>0</v>
      </c>
      <c r="Y220" s="34">
        <v>0</v>
      </c>
      <c r="Z220" s="34">
        <f>VLOOKUP(B220,'[5]Vouchers'!$C$1:$M$462,11,FALSE)</f>
        <v>24739.02</v>
      </c>
      <c r="AA220" s="70">
        <v>0</v>
      </c>
      <c r="AB220" s="70">
        <v>0</v>
      </c>
      <c r="AC220" s="35">
        <v>0</v>
      </c>
      <c r="AD220" s="35">
        <v>118050</v>
      </c>
      <c r="AE220" s="35">
        <v>0</v>
      </c>
      <c r="AF220" s="35">
        <v>0</v>
      </c>
      <c r="AG220" s="35">
        <v>0</v>
      </c>
      <c r="AH220" s="111">
        <v>0</v>
      </c>
      <c r="AI220" s="75">
        <f t="shared" si="5"/>
        <v>5751854.37</v>
      </c>
      <c r="AJ220" s="44"/>
      <c r="AK220" s="87"/>
      <c r="AL220" s="44"/>
      <c r="AM220" s="22"/>
    </row>
    <row r="221" spans="1:39" ht="13.5" thickBot="1">
      <c r="A221" s="47" t="s">
        <v>483</v>
      </c>
      <c r="B221" s="20">
        <v>3430</v>
      </c>
      <c r="C221" s="47" t="s">
        <v>214</v>
      </c>
      <c r="D221" s="70">
        <v>24911239</v>
      </c>
      <c r="E221" s="70">
        <v>0</v>
      </c>
      <c r="F221" s="70">
        <v>0</v>
      </c>
      <c r="G221" s="70">
        <v>0</v>
      </c>
      <c r="H221" s="112">
        <v>219134</v>
      </c>
      <c r="I221" s="27">
        <v>1776713</v>
      </c>
      <c r="J221" s="27">
        <v>53682.59</v>
      </c>
      <c r="K221" s="111">
        <v>0</v>
      </c>
      <c r="L221" s="34">
        <v>136226</v>
      </c>
      <c r="M221" s="115">
        <v>191753.41</v>
      </c>
      <c r="N221" s="119">
        <v>0</v>
      </c>
      <c r="O221" s="116">
        <v>0</v>
      </c>
      <c r="P221" s="70">
        <v>0</v>
      </c>
      <c r="Q221" s="115">
        <v>0</v>
      </c>
      <c r="R221" s="33">
        <f>VLOOKUP(B221,'[4]2014-15 Public MATCH'!$C$1:$E$425,3,FALSE)</f>
        <v>16297.68</v>
      </c>
      <c r="S221" s="36">
        <v>0</v>
      </c>
      <c r="T221" s="123">
        <v>0</v>
      </c>
      <c r="U221" s="33">
        <f>VLOOKUP(B221,'[2]2014-15 Public SSBA'!$C$1:$E$357,3,FALSE)</f>
        <v>28376.42</v>
      </c>
      <c r="V221" s="36">
        <v>0</v>
      </c>
      <c r="W221" s="26">
        <v>0</v>
      </c>
      <c r="X221" s="111">
        <v>0</v>
      </c>
      <c r="Y221" s="34">
        <v>0</v>
      </c>
      <c r="Z221" s="34">
        <f>VLOOKUP(B221,'[5]Vouchers'!$C$1:$M$462,11,FALSE)</f>
        <v>0</v>
      </c>
      <c r="AA221" s="70">
        <v>0</v>
      </c>
      <c r="AB221" s="70">
        <v>0</v>
      </c>
      <c r="AC221" s="35">
        <v>11708</v>
      </c>
      <c r="AD221" s="35">
        <v>558900</v>
      </c>
      <c r="AE221" s="35">
        <v>0</v>
      </c>
      <c r="AF221" s="35">
        <v>0</v>
      </c>
      <c r="AG221" s="35">
        <v>0</v>
      </c>
      <c r="AH221" s="111">
        <v>0</v>
      </c>
      <c r="AI221" s="75">
        <f t="shared" si="5"/>
        <v>27904030.1</v>
      </c>
      <c r="AJ221" s="44"/>
      <c r="AK221" s="87"/>
      <c r="AL221" s="44"/>
      <c r="AM221" s="22"/>
    </row>
    <row r="222" spans="1:39" ht="13.5" thickBot="1">
      <c r="A222" s="47" t="s">
        <v>484</v>
      </c>
      <c r="B222" s="20">
        <v>3434</v>
      </c>
      <c r="C222" s="47" t="s">
        <v>215</v>
      </c>
      <c r="D222" s="70">
        <v>6751052</v>
      </c>
      <c r="E222" s="70">
        <v>0</v>
      </c>
      <c r="F222" s="70">
        <v>0</v>
      </c>
      <c r="G222" s="70">
        <v>0</v>
      </c>
      <c r="H222" s="112">
        <v>51252</v>
      </c>
      <c r="I222" s="27">
        <v>321992</v>
      </c>
      <c r="J222" s="27">
        <v>85950.51</v>
      </c>
      <c r="K222" s="111">
        <v>0</v>
      </c>
      <c r="L222" s="34">
        <v>35713</v>
      </c>
      <c r="M222" s="115">
        <v>0</v>
      </c>
      <c r="N222" s="119">
        <v>4439.56</v>
      </c>
      <c r="O222" s="116">
        <v>0</v>
      </c>
      <c r="P222" s="70">
        <v>0</v>
      </c>
      <c r="Q222" s="115">
        <v>0</v>
      </c>
      <c r="R222" s="33">
        <f>VLOOKUP(B222,'[4]2014-15 Public MATCH'!$C$1:$E$425,3,FALSE)</f>
        <v>5275.3</v>
      </c>
      <c r="S222" s="36">
        <v>0</v>
      </c>
      <c r="T222" s="123">
        <v>0</v>
      </c>
      <c r="U222" s="33">
        <f>VLOOKUP(B222,'[2]2014-15 Public SSBA'!$C$1:$E$357,3,FALSE)</f>
        <v>5589.76</v>
      </c>
      <c r="V222" s="36">
        <v>5836.68</v>
      </c>
      <c r="W222" s="26">
        <v>533926.71</v>
      </c>
      <c r="X222" s="111">
        <v>0</v>
      </c>
      <c r="Y222" s="34">
        <v>0</v>
      </c>
      <c r="Z222" s="34">
        <f>VLOOKUP(B222,'[5]Vouchers'!$C$1:$M$462,11,FALSE)</f>
        <v>0</v>
      </c>
      <c r="AA222" s="70">
        <v>0</v>
      </c>
      <c r="AB222" s="70">
        <v>0</v>
      </c>
      <c r="AC222" s="35">
        <v>0</v>
      </c>
      <c r="AD222" s="35">
        <v>133350</v>
      </c>
      <c r="AE222" s="35">
        <v>0</v>
      </c>
      <c r="AF222" s="35">
        <v>0</v>
      </c>
      <c r="AG222" s="111">
        <v>24035.59</v>
      </c>
      <c r="AH222" s="111">
        <v>0</v>
      </c>
      <c r="AI222" s="75">
        <f t="shared" si="5"/>
        <v>7958413.11</v>
      </c>
      <c r="AJ222" s="44"/>
      <c r="AK222" s="87"/>
      <c r="AL222" s="44"/>
      <c r="AM222" s="22"/>
    </row>
    <row r="223" spans="1:39" ht="13.5" thickBot="1">
      <c r="A223" s="47" t="s">
        <v>452</v>
      </c>
      <c r="B223" s="20">
        <v>3437</v>
      </c>
      <c r="C223" s="47" t="s">
        <v>216</v>
      </c>
      <c r="D223" s="70">
        <v>6690479</v>
      </c>
      <c r="E223" s="70">
        <v>0</v>
      </c>
      <c r="F223" s="70">
        <v>1525026</v>
      </c>
      <c r="G223" s="70">
        <v>0</v>
      </c>
      <c r="H223" s="70">
        <v>0</v>
      </c>
      <c r="I223" s="27">
        <v>1717334</v>
      </c>
      <c r="J223" s="27">
        <v>82975.48</v>
      </c>
      <c r="K223" s="111">
        <v>0</v>
      </c>
      <c r="L223" s="34">
        <v>156276</v>
      </c>
      <c r="M223" s="115">
        <v>0</v>
      </c>
      <c r="N223" s="119">
        <v>0</v>
      </c>
      <c r="O223" s="116">
        <v>0</v>
      </c>
      <c r="P223" s="70">
        <v>0</v>
      </c>
      <c r="Q223" s="115">
        <v>0</v>
      </c>
      <c r="R223" s="33">
        <f>VLOOKUP(B223,'[4]2014-15 Public MATCH'!$C$1:$E$425,3,FALSE)</f>
        <v>14986.37</v>
      </c>
      <c r="S223" s="36">
        <v>0</v>
      </c>
      <c r="T223" s="123">
        <v>0</v>
      </c>
      <c r="U223" s="33">
        <f>VLOOKUP(B223,'[2]2014-15 Public SSBA'!$C$1:$E$357,3,FALSE)</f>
        <v>3455.94</v>
      </c>
      <c r="V223" s="36">
        <v>0</v>
      </c>
      <c r="W223" s="26">
        <v>0</v>
      </c>
      <c r="X223" s="111">
        <v>0</v>
      </c>
      <c r="Y223" s="34">
        <v>0</v>
      </c>
      <c r="Z223" s="34">
        <f>VLOOKUP(B223,'[5]Vouchers'!$C$1:$M$462,11,FALSE)</f>
        <v>0</v>
      </c>
      <c r="AA223" s="70">
        <v>0</v>
      </c>
      <c r="AB223" s="70">
        <v>0</v>
      </c>
      <c r="AC223" s="35">
        <v>0</v>
      </c>
      <c r="AD223" s="35">
        <v>574050</v>
      </c>
      <c r="AE223" s="35">
        <v>0</v>
      </c>
      <c r="AF223" s="35">
        <v>0</v>
      </c>
      <c r="AG223" s="35">
        <v>0</v>
      </c>
      <c r="AH223" s="111">
        <v>0</v>
      </c>
      <c r="AI223" s="75">
        <f t="shared" si="5"/>
        <v>10764582.79</v>
      </c>
      <c r="AJ223" s="44"/>
      <c r="AK223" s="87"/>
      <c r="AL223" s="44"/>
      <c r="AM223" s="22"/>
    </row>
    <row r="224" spans="1:39" ht="13.5" thickBot="1">
      <c r="A224" s="47" t="s">
        <v>449</v>
      </c>
      <c r="B224" s="20">
        <v>3444</v>
      </c>
      <c r="C224" s="47" t="s">
        <v>217</v>
      </c>
      <c r="D224" s="70">
        <v>18778729</v>
      </c>
      <c r="E224" s="70">
        <v>0</v>
      </c>
      <c r="F224" s="70">
        <v>0</v>
      </c>
      <c r="G224" s="70">
        <v>0</v>
      </c>
      <c r="H224" s="70">
        <v>0</v>
      </c>
      <c r="I224" s="27">
        <v>1239495</v>
      </c>
      <c r="J224" s="27">
        <v>107530.29</v>
      </c>
      <c r="K224" s="111">
        <v>0</v>
      </c>
      <c r="L224" s="34">
        <v>130850</v>
      </c>
      <c r="M224" s="115">
        <v>31417.56</v>
      </c>
      <c r="N224" s="119">
        <v>0</v>
      </c>
      <c r="O224" s="116">
        <v>19079</v>
      </c>
      <c r="P224" s="70">
        <v>0</v>
      </c>
      <c r="Q224" s="115">
        <v>0</v>
      </c>
      <c r="R224" s="33">
        <f>VLOOKUP(B224,'[4]2014-15 Public MATCH'!$C$1:$E$425,3,FALSE)</f>
        <v>13351.23</v>
      </c>
      <c r="S224" s="36">
        <v>0</v>
      </c>
      <c r="T224" s="123">
        <v>0</v>
      </c>
      <c r="U224" s="33">
        <f>VLOOKUP(B224,'[2]2014-15 Public SSBA'!$C$1:$E$357,3,FALSE)</f>
        <v>31234.45</v>
      </c>
      <c r="V224" s="36">
        <v>5794.16</v>
      </c>
      <c r="W224" s="26">
        <v>0</v>
      </c>
      <c r="X224" s="111">
        <v>0</v>
      </c>
      <c r="Y224" s="34">
        <v>0</v>
      </c>
      <c r="Z224" s="34">
        <f>VLOOKUP(B224,'[5]Vouchers'!$C$1:$M$462,11,FALSE)</f>
        <v>0</v>
      </c>
      <c r="AA224" s="70">
        <v>0</v>
      </c>
      <c r="AB224" s="70">
        <v>0</v>
      </c>
      <c r="AC224" s="35">
        <v>6093</v>
      </c>
      <c r="AD224" s="35">
        <v>501000</v>
      </c>
      <c r="AE224" s="35">
        <v>0</v>
      </c>
      <c r="AF224" s="35">
        <v>0</v>
      </c>
      <c r="AG224" s="35">
        <v>0</v>
      </c>
      <c r="AH224" s="111">
        <v>0</v>
      </c>
      <c r="AI224" s="75">
        <f t="shared" si="5"/>
        <v>20864573.69</v>
      </c>
      <c r="AJ224" s="44"/>
      <c r="AK224" s="87"/>
      <c r="AL224" s="44"/>
      <c r="AM224" s="22"/>
    </row>
    <row r="225" spans="1:39" ht="13.5" thickBot="1">
      <c r="A225" s="47" t="s">
        <v>459</v>
      </c>
      <c r="B225" s="20">
        <v>3479</v>
      </c>
      <c r="C225" s="47" t="s">
        <v>218</v>
      </c>
      <c r="D225" s="70">
        <v>1294886</v>
      </c>
      <c r="E225" s="70">
        <v>0</v>
      </c>
      <c r="F225" s="70">
        <v>932484</v>
      </c>
      <c r="G225" s="70">
        <v>0</v>
      </c>
      <c r="H225" s="70">
        <v>0</v>
      </c>
      <c r="I225" s="27">
        <v>1612525</v>
      </c>
      <c r="J225" s="27">
        <v>83001.77</v>
      </c>
      <c r="K225" s="111">
        <v>0</v>
      </c>
      <c r="L225" s="34">
        <v>119982</v>
      </c>
      <c r="M225" s="115">
        <v>0</v>
      </c>
      <c r="N225" s="119">
        <v>0</v>
      </c>
      <c r="O225" s="116">
        <v>0</v>
      </c>
      <c r="P225" s="70">
        <v>0</v>
      </c>
      <c r="Q225" s="115">
        <v>0</v>
      </c>
      <c r="R225" s="33">
        <f>VLOOKUP(B225,'[4]2014-15 Public MATCH'!$C$1:$E$425,3,FALSE)</f>
        <v>11036.91</v>
      </c>
      <c r="S225" s="36">
        <v>0</v>
      </c>
      <c r="T225" s="123">
        <v>0</v>
      </c>
      <c r="U225" s="33">
        <f>VLOOKUP(B225,'[2]2014-15 Public SSBA'!$C$1:$E$357,3,FALSE)</f>
        <v>1029.77</v>
      </c>
      <c r="V225" s="36">
        <v>0</v>
      </c>
      <c r="W225" s="26">
        <v>0</v>
      </c>
      <c r="X225" s="111">
        <v>0</v>
      </c>
      <c r="Y225" s="34">
        <v>0</v>
      </c>
      <c r="Z225" s="34">
        <f>VLOOKUP(B225,'[5]Vouchers'!$C$1:$M$462,11,FALSE)</f>
        <v>0</v>
      </c>
      <c r="AA225" s="70">
        <v>0</v>
      </c>
      <c r="AB225" s="70">
        <v>0</v>
      </c>
      <c r="AC225" s="35">
        <v>26830</v>
      </c>
      <c r="AD225" s="35">
        <v>520800</v>
      </c>
      <c r="AE225" s="35">
        <v>0</v>
      </c>
      <c r="AF225" s="35">
        <v>0</v>
      </c>
      <c r="AG225" s="35">
        <v>0</v>
      </c>
      <c r="AH225" s="111">
        <v>0</v>
      </c>
      <c r="AI225" s="75">
        <f t="shared" si="5"/>
        <v>4602575.45</v>
      </c>
      <c r="AJ225" s="44"/>
      <c r="AK225" s="87"/>
      <c r="AL225" s="44"/>
      <c r="AM225" s="22"/>
    </row>
    <row r="226" spans="1:39" ht="13.5" thickBot="1">
      <c r="A226" s="47" t="s">
        <v>479</v>
      </c>
      <c r="B226" s="20">
        <v>3484</v>
      </c>
      <c r="C226" s="47" t="s">
        <v>219</v>
      </c>
      <c r="D226" s="70">
        <v>0</v>
      </c>
      <c r="E226" s="70">
        <v>0</v>
      </c>
      <c r="F226" s="70">
        <v>0</v>
      </c>
      <c r="G226" s="70">
        <v>8743</v>
      </c>
      <c r="H226" s="112">
        <v>8172</v>
      </c>
      <c r="I226" s="27">
        <v>38551</v>
      </c>
      <c r="J226" s="27">
        <v>10776.48</v>
      </c>
      <c r="K226" s="111">
        <v>0</v>
      </c>
      <c r="L226" s="34">
        <v>4998</v>
      </c>
      <c r="M226" s="115">
        <v>0</v>
      </c>
      <c r="N226" s="119">
        <v>28643.45</v>
      </c>
      <c r="O226" s="116">
        <v>0</v>
      </c>
      <c r="P226" s="70">
        <v>0</v>
      </c>
      <c r="Q226" s="115">
        <v>0</v>
      </c>
      <c r="R226" s="33">
        <f>VLOOKUP(B226,'[4]2014-15 Public MATCH'!$C$1:$E$425,3,FALSE)</f>
        <v>836.81</v>
      </c>
      <c r="S226" s="36">
        <v>0</v>
      </c>
      <c r="T226" s="26">
        <v>460.43</v>
      </c>
      <c r="U226" s="33">
        <f>VLOOKUP(B226,'[2]2014-15 Public SSBA'!$C$1:$E$357,3,FALSE)</f>
        <v>972.53</v>
      </c>
      <c r="V226" s="36">
        <v>0</v>
      </c>
      <c r="W226" s="26">
        <v>35181.32</v>
      </c>
      <c r="X226" s="111">
        <v>0</v>
      </c>
      <c r="Y226" s="34">
        <v>0</v>
      </c>
      <c r="Z226" s="34">
        <f>VLOOKUP(B226,'[5]Vouchers'!$C$1:$M$462,11,FALSE)</f>
        <v>0</v>
      </c>
      <c r="AA226" s="70">
        <v>0</v>
      </c>
      <c r="AB226" s="70">
        <v>0</v>
      </c>
      <c r="AC226" s="35">
        <v>0</v>
      </c>
      <c r="AD226" s="35">
        <v>21000</v>
      </c>
      <c r="AE226" s="35">
        <v>0</v>
      </c>
      <c r="AF226" s="35">
        <v>0</v>
      </c>
      <c r="AG226" s="35">
        <v>0</v>
      </c>
      <c r="AH226" s="111">
        <v>32588</v>
      </c>
      <c r="AI226" s="75">
        <f t="shared" si="5"/>
        <v>190923.02</v>
      </c>
      <c r="AJ226" s="44"/>
      <c r="AK226" s="87"/>
      <c r="AL226" s="44"/>
      <c r="AM226" s="22"/>
    </row>
    <row r="227" spans="1:39" ht="13.5" thickBot="1">
      <c r="A227" s="47" t="s">
        <v>485</v>
      </c>
      <c r="B227" s="20">
        <v>3500</v>
      </c>
      <c r="C227" s="47" t="s">
        <v>220</v>
      </c>
      <c r="D227" s="70">
        <v>17054891</v>
      </c>
      <c r="E227" s="70">
        <v>0</v>
      </c>
      <c r="F227" s="70">
        <v>0</v>
      </c>
      <c r="G227" s="70">
        <v>0</v>
      </c>
      <c r="H227" s="70">
        <v>0</v>
      </c>
      <c r="I227" s="27">
        <v>1067120</v>
      </c>
      <c r="J227" s="27">
        <v>165952.01</v>
      </c>
      <c r="K227" s="111">
        <v>0</v>
      </c>
      <c r="L227" s="34">
        <v>108795</v>
      </c>
      <c r="M227" s="115">
        <v>0</v>
      </c>
      <c r="N227" s="119">
        <v>60854.07</v>
      </c>
      <c r="O227" s="116">
        <v>0</v>
      </c>
      <c r="P227" s="70">
        <v>0</v>
      </c>
      <c r="Q227" s="115">
        <v>0</v>
      </c>
      <c r="R227" s="33">
        <f>VLOOKUP(B227,'[4]2014-15 Public MATCH'!$C$1:$E$425,3,FALSE)</f>
        <v>15721.03</v>
      </c>
      <c r="S227" s="36">
        <v>0</v>
      </c>
      <c r="T227" s="123">
        <v>0</v>
      </c>
      <c r="U227" s="33">
        <f>VLOOKUP(B227,'[2]2014-15 Public SSBA'!$C$1:$E$357,3,FALSE)</f>
        <v>6133.27</v>
      </c>
      <c r="V227" s="36">
        <v>0</v>
      </c>
      <c r="W227" s="26">
        <v>742944.31</v>
      </c>
      <c r="X227" s="111">
        <v>0</v>
      </c>
      <c r="Y227" s="34">
        <v>0</v>
      </c>
      <c r="Z227" s="34">
        <f>VLOOKUP(B227,'[5]Vouchers'!$C$1:$M$462,11,FALSE)</f>
        <v>0</v>
      </c>
      <c r="AA227" s="70">
        <v>0</v>
      </c>
      <c r="AB227" s="70">
        <v>0</v>
      </c>
      <c r="AC227" s="35">
        <v>0</v>
      </c>
      <c r="AD227" s="35">
        <v>425775</v>
      </c>
      <c r="AE227" s="35">
        <v>0</v>
      </c>
      <c r="AF227" s="35">
        <v>0</v>
      </c>
      <c r="AG227" s="35">
        <v>0</v>
      </c>
      <c r="AH227" s="111">
        <v>0</v>
      </c>
      <c r="AI227" s="75">
        <f t="shared" si="5"/>
        <v>19648185.69</v>
      </c>
      <c r="AJ227" s="44"/>
      <c r="AK227" s="87"/>
      <c r="AL227" s="44"/>
      <c r="AM227" s="22"/>
    </row>
    <row r="228" spans="1:39" ht="13.5" thickBot="1">
      <c r="A228" s="47" t="s">
        <v>452</v>
      </c>
      <c r="B228" s="20">
        <v>3510</v>
      </c>
      <c r="C228" s="47" t="s">
        <v>221</v>
      </c>
      <c r="D228" s="70">
        <v>644012</v>
      </c>
      <c r="E228" s="70">
        <v>0</v>
      </c>
      <c r="F228" s="70">
        <v>0</v>
      </c>
      <c r="G228" s="70">
        <v>41484</v>
      </c>
      <c r="H228" s="70">
        <v>0</v>
      </c>
      <c r="I228" s="27">
        <v>109783</v>
      </c>
      <c r="J228" s="27">
        <v>7750.44</v>
      </c>
      <c r="K228" s="111">
        <v>0</v>
      </c>
      <c r="L228" s="34">
        <v>16273</v>
      </c>
      <c r="M228" s="115">
        <v>0</v>
      </c>
      <c r="N228" s="119">
        <v>0</v>
      </c>
      <c r="O228" s="116">
        <v>0</v>
      </c>
      <c r="P228" s="70">
        <v>0</v>
      </c>
      <c r="Q228" s="115">
        <v>0</v>
      </c>
      <c r="R228" s="115">
        <v>0</v>
      </c>
      <c r="S228" s="36">
        <v>0</v>
      </c>
      <c r="T228" s="123">
        <v>0</v>
      </c>
      <c r="U228" s="36">
        <v>0</v>
      </c>
      <c r="V228" s="36">
        <v>0</v>
      </c>
      <c r="W228" s="26">
        <v>0</v>
      </c>
      <c r="X228" s="111">
        <v>0</v>
      </c>
      <c r="Y228" s="34">
        <v>0</v>
      </c>
      <c r="Z228" s="34">
        <f>VLOOKUP(B228,'[5]Vouchers'!$C$1:$M$462,11,FALSE)</f>
        <v>0</v>
      </c>
      <c r="AA228" s="70">
        <v>0</v>
      </c>
      <c r="AB228" s="70">
        <v>0</v>
      </c>
      <c r="AC228" s="35">
        <v>0</v>
      </c>
      <c r="AD228" s="35">
        <v>80850</v>
      </c>
      <c r="AE228" s="35">
        <v>0</v>
      </c>
      <c r="AF228" s="35">
        <v>0</v>
      </c>
      <c r="AG228" s="35">
        <v>0</v>
      </c>
      <c r="AH228" s="111">
        <v>0</v>
      </c>
      <c r="AI228" s="75">
        <f t="shared" si="5"/>
        <v>900152.44</v>
      </c>
      <c r="AJ228" s="44"/>
      <c r="AK228" s="87"/>
      <c r="AL228" s="44"/>
      <c r="AM228" s="22"/>
    </row>
    <row r="229" spans="1:39" ht="13.5" thickBot="1">
      <c r="A229" s="47" t="s">
        <v>452</v>
      </c>
      <c r="B229" s="20">
        <v>3514</v>
      </c>
      <c r="C229" s="47" t="s">
        <v>222</v>
      </c>
      <c r="D229" s="70">
        <v>948296</v>
      </c>
      <c r="E229" s="70">
        <v>0</v>
      </c>
      <c r="F229" s="70">
        <v>0</v>
      </c>
      <c r="G229" s="70">
        <v>0</v>
      </c>
      <c r="H229" s="70">
        <v>0</v>
      </c>
      <c r="I229" s="27">
        <v>109078</v>
      </c>
      <c r="J229" s="27">
        <v>10847.46</v>
      </c>
      <c r="K229" s="111">
        <v>0</v>
      </c>
      <c r="L229" s="34">
        <v>11071</v>
      </c>
      <c r="M229" s="115">
        <v>0</v>
      </c>
      <c r="N229" s="119">
        <v>0</v>
      </c>
      <c r="O229" s="116">
        <v>0</v>
      </c>
      <c r="P229" s="70">
        <v>0</v>
      </c>
      <c r="Q229" s="115">
        <v>0</v>
      </c>
      <c r="R229" s="115">
        <v>0</v>
      </c>
      <c r="S229" s="36">
        <v>0</v>
      </c>
      <c r="T229" s="123">
        <v>0</v>
      </c>
      <c r="U229" s="36">
        <v>0</v>
      </c>
      <c r="V229" s="36">
        <v>0</v>
      </c>
      <c r="W229" s="26">
        <v>0</v>
      </c>
      <c r="X229" s="111">
        <v>0</v>
      </c>
      <c r="Y229" s="34">
        <v>0</v>
      </c>
      <c r="Z229" s="34">
        <f>VLOOKUP(B229,'[5]Vouchers'!$C$1:$M$462,11,FALSE)</f>
        <v>0</v>
      </c>
      <c r="AA229" s="70">
        <v>0</v>
      </c>
      <c r="AB229" s="70">
        <v>0</v>
      </c>
      <c r="AC229" s="35">
        <v>0</v>
      </c>
      <c r="AD229" s="35">
        <v>51300</v>
      </c>
      <c r="AE229" s="35">
        <v>0</v>
      </c>
      <c r="AF229" s="35">
        <v>0</v>
      </c>
      <c r="AG229" s="35">
        <v>0</v>
      </c>
      <c r="AH229" s="111">
        <v>0</v>
      </c>
      <c r="AI229" s="75">
        <f t="shared" si="5"/>
        <v>1130592.46</v>
      </c>
      <c r="AJ229" s="44"/>
      <c r="AK229" s="87"/>
      <c r="AL229" s="44"/>
      <c r="AM229" s="22"/>
    </row>
    <row r="230" spans="1:39" ht="13.5" thickBot="1">
      <c r="A230" s="47" t="s">
        <v>452</v>
      </c>
      <c r="B230" s="20">
        <v>3528</v>
      </c>
      <c r="C230" s="47" t="s">
        <v>223</v>
      </c>
      <c r="D230" s="70">
        <v>4357405</v>
      </c>
      <c r="E230" s="70">
        <v>0</v>
      </c>
      <c r="F230" s="70">
        <v>0</v>
      </c>
      <c r="G230" s="70">
        <v>0</v>
      </c>
      <c r="H230" s="70">
        <v>0</v>
      </c>
      <c r="I230" s="27">
        <v>243045</v>
      </c>
      <c r="J230" s="27">
        <v>22091.92</v>
      </c>
      <c r="K230" s="111">
        <v>0</v>
      </c>
      <c r="L230" s="34">
        <v>30453</v>
      </c>
      <c r="M230" s="115">
        <v>0</v>
      </c>
      <c r="N230" s="119">
        <v>0</v>
      </c>
      <c r="O230" s="116">
        <v>0</v>
      </c>
      <c r="P230" s="70">
        <v>0</v>
      </c>
      <c r="Q230" s="115">
        <v>0</v>
      </c>
      <c r="R230" s="115">
        <v>0</v>
      </c>
      <c r="S230" s="36">
        <v>0</v>
      </c>
      <c r="T230" s="123">
        <v>0</v>
      </c>
      <c r="U230" s="36">
        <v>0</v>
      </c>
      <c r="V230" s="36">
        <v>0</v>
      </c>
      <c r="W230" s="26">
        <v>0</v>
      </c>
      <c r="X230" s="111">
        <v>0</v>
      </c>
      <c r="Y230" s="34">
        <v>0</v>
      </c>
      <c r="Z230" s="34">
        <f>VLOOKUP(B230,'[5]Vouchers'!$C$1:$M$462,11,FALSE)</f>
        <v>0</v>
      </c>
      <c r="AA230" s="70">
        <v>0</v>
      </c>
      <c r="AB230" s="70">
        <v>0</v>
      </c>
      <c r="AC230" s="35">
        <v>0</v>
      </c>
      <c r="AD230" s="35">
        <v>131175</v>
      </c>
      <c r="AE230" s="35">
        <v>0</v>
      </c>
      <c r="AF230" s="35">
        <v>0</v>
      </c>
      <c r="AG230" s="35">
        <v>0</v>
      </c>
      <c r="AH230" s="111">
        <v>0</v>
      </c>
      <c r="AI230" s="75">
        <f t="shared" si="5"/>
        <v>4784169.92</v>
      </c>
      <c r="AJ230" s="44"/>
      <c r="AK230" s="87"/>
      <c r="AL230" s="44"/>
      <c r="AM230" s="22"/>
    </row>
    <row r="231" spans="1:39" ht="13.5" thickBot="1">
      <c r="A231" s="47" t="s">
        <v>452</v>
      </c>
      <c r="B231" s="20">
        <v>3542</v>
      </c>
      <c r="C231" s="47" t="s">
        <v>224</v>
      </c>
      <c r="D231" s="70">
        <v>77481</v>
      </c>
      <c r="E231" s="70">
        <v>0</v>
      </c>
      <c r="F231" s="70">
        <v>0</v>
      </c>
      <c r="G231" s="70">
        <v>0</v>
      </c>
      <c r="H231" s="70">
        <v>0</v>
      </c>
      <c r="I231" s="27">
        <v>85033</v>
      </c>
      <c r="J231" s="27">
        <v>5356.95</v>
      </c>
      <c r="K231" s="111">
        <v>0</v>
      </c>
      <c r="L231" s="34">
        <v>8921</v>
      </c>
      <c r="M231" s="115">
        <v>0</v>
      </c>
      <c r="N231" s="119">
        <v>0</v>
      </c>
      <c r="O231" s="116">
        <v>0</v>
      </c>
      <c r="P231" s="70">
        <v>0</v>
      </c>
      <c r="Q231" s="115">
        <v>0</v>
      </c>
      <c r="R231" s="33">
        <f>VLOOKUP(B231,'[4]2014-15 Public MATCH'!$C$1:$E$425,3,FALSE)</f>
        <v>1200.47</v>
      </c>
      <c r="S231" s="36">
        <v>0</v>
      </c>
      <c r="T231" s="123">
        <v>0</v>
      </c>
      <c r="U231" s="36">
        <v>0</v>
      </c>
      <c r="V231" s="36">
        <v>0</v>
      </c>
      <c r="W231" s="26">
        <v>0</v>
      </c>
      <c r="X231" s="111">
        <v>0</v>
      </c>
      <c r="Y231" s="34">
        <v>0</v>
      </c>
      <c r="Z231" s="34">
        <f>VLOOKUP(B231,'[5]Vouchers'!$C$1:$M$462,11,FALSE)</f>
        <v>0</v>
      </c>
      <c r="AA231" s="70">
        <v>0</v>
      </c>
      <c r="AB231" s="70">
        <v>0</v>
      </c>
      <c r="AC231" s="35">
        <v>0</v>
      </c>
      <c r="AD231" s="35">
        <v>42450</v>
      </c>
      <c r="AE231" s="35">
        <v>0</v>
      </c>
      <c r="AF231" s="35">
        <v>0</v>
      </c>
      <c r="AG231" s="35">
        <v>0</v>
      </c>
      <c r="AH231" s="111">
        <v>0</v>
      </c>
      <c r="AI231" s="75">
        <f t="shared" si="5"/>
        <v>220442.42</v>
      </c>
      <c r="AJ231" s="44"/>
      <c r="AK231" s="87"/>
      <c r="AL231" s="44"/>
      <c r="AM231" s="22"/>
    </row>
    <row r="232" spans="1:39" ht="13.5" thickBot="1">
      <c r="A232" s="47" t="s">
        <v>441</v>
      </c>
      <c r="B232" s="20">
        <v>3549</v>
      </c>
      <c r="C232" s="47" t="s">
        <v>225</v>
      </c>
      <c r="D232" s="70">
        <v>6637731</v>
      </c>
      <c r="E232" s="70">
        <v>0</v>
      </c>
      <c r="F232" s="70">
        <v>0</v>
      </c>
      <c r="G232" s="70">
        <v>1654720</v>
      </c>
      <c r="H232" s="70">
        <v>0</v>
      </c>
      <c r="I232" s="27">
        <v>2706656</v>
      </c>
      <c r="J232" s="27">
        <v>186421.8</v>
      </c>
      <c r="K232" s="111">
        <v>0</v>
      </c>
      <c r="L232" s="34">
        <v>275852</v>
      </c>
      <c r="M232" s="115">
        <v>45505.08</v>
      </c>
      <c r="N232" s="119">
        <v>0</v>
      </c>
      <c r="O232" s="116">
        <v>0</v>
      </c>
      <c r="P232" s="70">
        <v>0</v>
      </c>
      <c r="Q232" s="115">
        <v>0</v>
      </c>
      <c r="R232" s="33">
        <f>VLOOKUP(B232,'[4]2014-15 Public MATCH'!$C$1:$E$425,3,FALSE)</f>
        <v>24619.03</v>
      </c>
      <c r="S232" s="36">
        <v>0</v>
      </c>
      <c r="T232" s="26">
        <v>5055.92</v>
      </c>
      <c r="U232" s="33">
        <f>VLOOKUP(B232,'[2]2014-15 Public SSBA'!$C$1:$E$357,3,FALSE)</f>
        <v>6736.24</v>
      </c>
      <c r="V232" s="36">
        <v>0</v>
      </c>
      <c r="W232" s="26">
        <v>231783.04</v>
      </c>
      <c r="X232" s="111">
        <v>0</v>
      </c>
      <c r="Y232" s="34">
        <v>0</v>
      </c>
      <c r="Z232" s="34">
        <f>VLOOKUP(B232,'[5]Vouchers'!$C$1:$M$462,11,FALSE)</f>
        <v>0</v>
      </c>
      <c r="AA232" s="70">
        <v>0</v>
      </c>
      <c r="AB232" s="70">
        <v>0</v>
      </c>
      <c r="AC232" s="35">
        <v>30042</v>
      </c>
      <c r="AD232" s="35">
        <v>960450</v>
      </c>
      <c r="AE232" s="35">
        <v>0</v>
      </c>
      <c r="AF232" s="35">
        <v>0</v>
      </c>
      <c r="AG232" s="35">
        <v>0</v>
      </c>
      <c r="AH232" s="111">
        <v>0</v>
      </c>
      <c r="AI232" s="75">
        <f t="shared" si="5"/>
        <v>12765572.11</v>
      </c>
      <c r="AJ232" s="44"/>
      <c r="AK232" s="87"/>
      <c r="AL232" s="44"/>
      <c r="AM232" s="22"/>
    </row>
    <row r="233" spans="1:39" ht="13.5" thickBot="1">
      <c r="A233" s="47" t="s">
        <v>442</v>
      </c>
      <c r="B233" s="20">
        <v>3612</v>
      </c>
      <c r="C233" s="47" t="s">
        <v>226</v>
      </c>
      <c r="D233" s="70">
        <v>19653454</v>
      </c>
      <c r="E233" s="70">
        <v>0</v>
      </c>
      <c r="F233" s="70">
        <v>0</v>
      </c>
      <c r="G233" s="70">
        <v>0</v>
      </c>
      <c r="H233" s="70">
        <v>0</v>
      </c>
      <c r="I233" s="27">
        <v>1076129</v>
      </c>
      <c r="J233" s="27">
        <v>82830.88</v>
      </c>
      <c r="K233" s="111">
        <v>0</v>
      </c>
      <c r="L233" s="34">
        <v>191698</v>
      </c>
      <c r="M233" s="115">
        <v>0</v>
      </c>
      <c r="N233" s="119">
        <v>0</v>
      </c>
      <c r="O233" s="116">
        <v>0</v>
      </c>
      <c r="P233" s="70">
        <v>0</v>
      </c>
      <c r="Q233" s="115">
        <v>0</v>
      </c>
      <c r="R233" s="33">
        <f>VLOOKUP(B233,'[4]2014-15 Public MATCH'!$C$1:$E$425,3,FALSE)</f>
        <v>13071.12</v>
      </c>
      <c r="S233" s="36">
        <v>0</v>
      </c>
      <c r="T233" s="26">
        <v>2424.67</v>
      </c>
      <c r="U233" s="33">
        <f>VLOOKUP(B233,'[2]2014-15 Public SSBA'!$C$1:$E$357,3,FALSE)</f>
        <v>4239.16</v>
      </c>
      <c r="V233" s="36">
        <v>0</v>
      </c>
      <c r="W233" s="26">
        <v>0</v>
      </c>
      <c r="X233" s="111">
        <v>0</v>
      </c>
      <c r="Y233" s="34">
        <v>0</v>
      </c>
      <c r="Z233" s="34">
        <f>VLOOKUP(B233,'[5]Vouchers'!$C$1:$M$462,11,FALSE)</f>
        <v>0</v>
      </c>
      <c r="AA233" s="70">
        <v>0</v>
      </c>
      <c r="AB233" s="70">
        <v>0</v>
      </c>
      <c r="AC233" s="35">
        <v>1085</v>
      </c>
      <c r="AD233" s="35">
        <v>517050</v>
      </c>
      <c r="AE233" s="35">
        <v>0</v>
      </c>
      <c r="AF233" s="35">
        <v>0</v>
      </c>
      <c r="AG233" s="35">
        <v>0</v>
      </c>
      <c r="AH233" s="111">
        <v>0</v>
      </c>
      <c r="AI233" s="75">
        <f t="shared" si="5"/>
        <v>21541981.83</v>
      </c>
      <c r="AJ233" s="44"/>
      <c r="AK233" s="87"/>
      <c r="AL233" s="44"/>
      <c r="AM233" s="22"/>
    </row>
    <row r="234" spans="1:39" ht="13.5" thickBot="1">
      <c r="A234" s="47" t="s">
        <v>453</v>
      </c>
      <c r="B234" s="20">
        <v>3619</v>
      </c>
      <c r="C234" s="47" t="s">
        <v>227</v>
      </c>
      <c r="D234" s="70">
        <v>505364501</v>
      </c>
      <c r="E234" s="70">
        <v>30325834</v>
      </c>
      <c r="F234" s="70">
        <v>1921514</v>
      </c>
      <c r="G234" s="70">
        <v>0</v>
      </c>
      <c r="H234" s="112">
        <v>4775066</v>
      </c>
      <c r="I234" s="27">
        <v>53338018</v>
      </c>
      <c r="J234" s="27">
        <v>2386631.5</v>
      </c>
      <c r="K234" s="111">
        <v>0</v>
      </c>
      <c r="L234" s="34">
        <v>4655566</v>
      </c>
      <c r="M234" s="115">
        <v>1742451.68</v>
      </c>
      <c r="N234" s="119">
        <v>0</v>
      </c>
      <c r="O234" s="116">
        <v>408220</v>
      </c>
      <c r="P234" s="70">
        <v>0</v>
      </c>
      <c r="Q234" s="115">
        <v>183992.17</v>
      </c>
      <c r="R234" s="33">
        <f>VLOOKUP(B234,'[4]2014-15 Public MATCH'!$C$1:$E$425,3,FALSE)</f>
        <v>421315.72</v>
      </c>
      <c r="S234" s="36">
        <v>0</v>
      </c>
      <c r="T234" s="123">
        <v>0</v>
      </c>
      <c r="U234" s="33">
        <f>VLOOKUP(B234,'[2]2014-15 Public SSBA'!$C$1:$E$357,3,FALSE)</f>
        <v>482264.3</v>
      </c>
      <c r="V234" s="36">
        <f>37372.47+876.25</f>
        <v>38248.72</v>
      </c>
      <c r="W234" s="26">
        <v>26056868.93</v>
      </c>
      <c r="X234" s="111">
        <v>0</v>
      </c>
      <c r="Y234" s="34">
        <v>0</v>
      </c>
      <c r="Z234" s="34">
        <f>VLOOKUP(B234,'[5]Vouchers'!$C$1:$M$462,11,FALSE)</f>
        <v>0</v>
      </c>
      <c r="AA234" s="70">
        <v>0</v>
      </c>
      <c r="AB234" s="70">
        <v>16974.08</v>
      </c>
      <c r="AC234" s="35">
        <v>50354</v>
      </c>
      <c r="AD234" s="35">
        <v>12184425</v>
      </c>
      <c r="AE234" s="35">
        <v>0</v>
      </c>
      <c r="AF234" s="35">
        <v>0</v>
      </c>
      <c r="AG234" s="35">
        <v>0</v>
      </c>
      <c r="AH234" s="111">
        <v>0</v>
      </c>
      <c r="AI234" s="75">
        <f t="shared" si="5"/>
        <v>644352245.1</v>
      </c>
      <c r="AJ234" s="44"/>
      <c r="AK234" s="87"/>
      <c r="AL234" s="44"/>
      <c r="AM234" s="22"/>
    </row>
    <row r="235" spans="1:39" ht="13.5" thickBot="1">
      <c r="A235" s="47" t="s">
        <v>437</v>
      </c>
      <c r="B235" s="20">
        <v>3633</v>
      </c>
      <c r="C235" s="47" t="s">
        <v>228</v>
      </c>
      <c r="D235" s="70">
        <v>4847542</v>
      </c>
      <c r="E235" s="70">
        <v>0</v>
      </c>
      <c r="F235" s="70">
        <v>0</v>
      </c>
      <c r="G235" s="70">
        <v>0</v>
      </c>
      <c r="H235" s="70">
        <v>0</v>
      </c>
      <c r="I235" s="27">
        <v>407081</v>
      </c>
      <c r="J235" s="27">
        <v>19286.19</v>
      </c>
      <c r="K235" s="111">
        <v>0</v>
      </c>
      <c r="L235" s="34">
        <v>28681</v>
      </c>
      <c r="M235" s="115">
        <v>0</v>
      </c>
      <c r="N235" s="119">
        <v>0</v>
      </c>
      <c r="O235" s="116">
        <v>0</v>
      </c>
      <c r="P235" s="70">
        <v>0</v>
      </c>
      <c r="Q235" s="115">
        <v>0</v>
      </c>
      <c r="R235" s="33">
        <f>VLOOKUP(B235,'[4]2014-15 Public MATCH'!$C$1:$E$425,3,FALSE)</f>
        <v>3326.72</v>
      </c>
      <c r="S235" s="36">
        <v>0</v>
      </c>
      <c r="T235" s="26">
        <v>1243.66</v>
      </c>
      <c r="U235" s="33">
        <f>VLOOKUP(B235,'[2]2014-15 Public SSBA'!$C$1:$E$357,3,FALSE)</f>
        <v>908.63</v>
      </c>
      <c r="V235" s="36">
        <v>0</v>
      </c>
      <c r="W235" s="26">
        <v>0</v>
      </c>
      <c r="X235" s="111">
        <v>0</v>
      </c>
      <c r="Y235" s="34">
        <v>0</v>
      </c>
      <c r="Z235" s="34">
        <f>VLOOKUP(B235,'[5]Vouchers'!$C$1:$M$462,11,FALSE)</f>
        <v>21000</v>
      </c>
      <c r="AA235" s="70">
        <v>0</v>
      </c>
      <c r="AB235" s="70">
        <v>0</v>
      </c>
      <c r="AC235" s="35">
        <v>0</v>
      </c>
      <c r="AD235" s="35">
        <v>108750</v>
      </c>
      <c r="AE235" s="35">
        <v>0</v>
      </c>
      <c r="AF235" s="35">
        <v>0</v>
      </c>
      <c r="AG235" s="35">
        <v>0</v>
      </c>
      <c r="AH235" s="111">
        <v>0</v>
      </c>
      <c r="AI235" s="75">
        <f t="shared" si="5"/>
        <v>5437819.2</v>
      </c>
      <c r="AJ235" s="44"/>
      <c r="AK235" s="87"/>
      <c r="AL235" s="44"/>
      <c r="AM235" s="22"/>
    </row>
    <row r="236" spans="1:39" ht="13.5" thickBot="1">
      <c r="A236" s="47" t="s">
        <v>486</v>
      </c>
      <c r="B236" s="20">
        <v>3640</v>
      </c>
      <c r="C236" s="47" t="s">
        <v>229</v>
      </c>
      <c r="D236" s="70">
        <v>0</v>
      </c>
      <c r="E236" s="70">
        <v>0</v>
      </c>
      <c r="F236" s="70">
        <v>0</v>
      </c>
      <c r="G236" s="70">
        <v>34661</v>
      </c>
      <c r="H236" s="70">
        <v>0</v>
      </c>
      <c r="I236" s="27">
        <v>209628</v>
      </c>
      <c r="J236" s="27">
        <v>55036.03</v>
      </c>
      <c r="K236" s="111">
        <v>0</v>
      </c>
      <c r="L236" s="34">
        <v>20719</v>
      </c>
      <c r="M236" s="115">
        <v>0</v>
      </c>
      <c r="N236" s="119">
        <v>59134.39</v>
      </c>
      <c r="O236" s="116">
        <v>0</v>
      </c>
      <c r="P236" s="70">
        <v>0</v>
      </c>
      <c r="Q236" s="115">
        <v>0</v>
      </c>
      <c r="R236" s="33">
        <f>VLOOKUP(B236,'[4]2014-15 Public MATCH'!$C$1:$E$425,3,FALSE)</f>
        <v>2591.18</v>
      </c>
      <c r="S236" s="36">
        <v>0</v>
      </c>
      <c r="T236" s="123">
        <v>0</v>
      </c>
      <c r="U236" s="33">
        <f>VLOOKUP(B236,'[2]2014-15 Public SSBA'!$C$1:$E$357,3,FALSE)</f>
        <v>890.34</v>
      </c>
      <c r="V236" s="36">
        <v>0</v>
      </c>
      <c r="W236" s="26">
        <v>190392.78</v>
      </c>
      <c r="X236" s="111">
        <v>0</v>
      </c>
      <c r="Y236" s="34">
        <v>0</v>
      </c>
      <c r="Z236" s="34">
        <f>VLOOKUP(B236,'[5]Vouchers'!$C$1:$M$462,11,FALSE)</f>
        <v>0</v>
      </c>
      <c r="AA236" s="70">
        <v>0</v>
      </c>
      <c r="AB236" s="70">
        <v>0</v>
      </c>
      <c r="AC236" s="35">
        <v>5700</v>
      </c>
      <c r="AD236" s="35">
        <v>85350</v>
      </c>
      <c r="AE236" s="35">
        <v>0</v>
      </c>
      <c r="AF236" s="35">
        <v>0</v>
      </c>
      <c r="AG236" s="35">
        <v>0</v>
      </c>
      <c r="AH236" s="111">
        <v>139799</v>
      </c>
      <c r="AI236" s="75">
        <f t="shared" si="5"/>
        <v>803901.72</v>
      </c>
      <c r="AJ236" s="44"/>
      <c r="AK236" s="87"/>
      <c r="AL236" s="44"/>
      <c r="AM236" s="22"/>
    </row>
    <row r="237" spans="1:39" ht="13.5" thickBot="1">
      <c r="A237" s="47" t="s">
        <v>486</v>
      </c>
      <c r="B237" s="20">
        <v>3647</v>
      </c>
      <c r="C237" s="47" t="s">
        <v>230</v>
      </c>
      <c r="D237" s="70">
        <v>0</v>
      </c>
      <c r="E237" s="70">
        <v>0</v>
      </c>
      <c r="F237" s="70">
        <v>0</v>
      </c>
      <c r="G237" s="70">
        <v>57245</v>
      </c>
      <c r="H237" s="70">
        <v>0</v>
      </c>
      <c r="I237" s="27">
        <v>440909</v>
      </c>
      <c r="J237" s="27">
        <v>71346.13</v>
      </c>
      <c r="K237" s="111">
        <v>0</v>
      </c>
      <c r="L237" s="34">
        <v>30686</v>
      </c>
      <c r="M237" s="115">
        <v>0</v>
      </c>
      <c r="N237" s="119">
        <v>154774.25</v>
      </c>
      <c r="O237" s="116">
        <v>0</v>
      </c>
      <c r="P237" s="70">
        <v>0</v>
      </c>
      <c r="Q237" s="115">
        <v>0</v>
      </c>
      <c r="R237" s="33">
        <f>VLOOKUP(B237,'[4]2014-15 Public MATCH'!$C$1:$E$425,3,FALSE)</f>
        <v>3581.44</v>
      </c>
      <c r="S237" s="36">
        <v>0</v>
      </c>
      <c r="T237" s="123">
        <v>0</v>
      </c>
      <c r="U237" s="33">
        <f>VLOOKUP(B237,'[2]2014-15 Public SSBA'!$C$1:$E$357,3,FALSE)</f>
        <v>2157.52</v>
      </c>
      <c r="V237" s="36">
        <v>0</v>
      </c>
      <c r="W237" s="26">
        <v>0</v>
      </c>
      <c r="X237" s="111">
        <v>0</v>
      </c>
      <c r="Y237" s="34">
        <v>0</v>
      </c>
      <c r="Z237" s="34">
        <f>VLOOKUP(B237,'[5]Vouchers'!$C$1:$M$462,11,FALSE)</f>
        <v>0</v>
      </c>
      <c r="AA237" s="70">
        <v>0</v>
      </c>
      <c r="AB237" s="70">
        <v>0</v>
      </c>
      <c r="AC237" s="35">
        <v>0</v>
      </c>
      <c r="AD237" s="35">
        <v>107550</v>
      </c>
      <c r="AE237" s="35">
        <v>0</v>
      </c>
      <c r="AF237" s="35">
        <v>0</v>
      </c>
      <c r="AG237" s="35">
        <v>0</v>
      </c>
      <c r="AH237" s="111">
        <v>165775</v>
      </c>
      <c r="AI237" s="75">
        <f t="shared" si="5"/>
        <v>1034024.34</v>
      </c>
      <c r="AJ237" s="44"/>
      <c r="AK237" s="87"/>
      <c r="AL237" s="44"/>
      <c r="AM237" s="22"/>
    </row>
    <row r="238" spans="1:39" ht="13.5" thickBot="1">
      <c r="A238" s="47" t="s">
        <v>444</v>
      </c>
      <c r="B238" s="20">
        <v>3654</v>
      </c>
      <c r="C238" s="47" t="s">
        <v>231</v>
      </c>
      <c r="D238" s="70">
        <v>0</v>
      </c>
      <c r="E238" s="70">
        <v>0</v>
      </c>
      <c r="F238" s="70">
        <v>0</v>
      </c>
      <c r="G238" s="70">
        <v>26390</v>
      </c>
      <c r="H238" s="112">
        <v>22124</v>
      </c>
      <c r="I238" s="27">
        <v>105292</v>
      </c>
      <c r="J238" s="27">
        <v>26679.61</v>
      </c>
      <c r="K238" s="111">
        <v>0</v>
      </c>
      <c r="L238" s="34">
        <v>12408</v>
      </c>
      <c r="M238" s="115">
        <v>0</v>
      </c>
      <c r="N238" s="119">
        <v>25691.12</v>
      </c>
      <c r="O238" s="116">
        <v>0</v>
      </c>
      <c r="P238" s="70">
        <v>0</v>
      </c>
      <c r="Q238" s="115">
        <v>0</v>
      </c>
      <c r="R238" s="33">
        <f>VLOOKUP(B238,'[4]2014-15 Public MATCH'!$C$1:$E$425,3,FALSE)</f>
        <v>1961.13</v>
      </c>
      <c r="S238" s="36">
        <v>0</v>
      </c>
      <c r="T238" s="26">
        <v>719.43</v>
      </c>
      <c r="U238" s="33">
        <f>VLOOKUP(B238,'[2]2014-15 Public SSBA'!$C$1:$E$357,3,FALSE)</f>
        <v>2667.21</v>
      </c>
      <c r="V238" s="36">
        <v>0</v>
      </c>
      <c r="W238" s="26">
        <v>120030.14</v>
      </c>
      <c r="X238" s="111">
        <v>0</v>
      </c>
      <c r="Y238" s="34">
        <v>0</v>
      </c>
      <c r="Z238" s="34">
        <f>VLOOKUP(B238,'[5]Vouchers'!$C$1:$M$462,11,FALSE)</f>
        <v>0</v>
      </c>
      <c r="AA238" s="70">
        <v>0</v>
      </c>
      <c r="AB238" s="70">
        <v>0</v>
      </c>
      <c r="AC238" s="35">
        <v>0</v>
      </c>
      <c r="AD238" s="35">
        <v>56550</v>
      </c>
      <c r="AE238" s="35">
        <v>0</v>
      </c>
      <c r="AF238" s="35">
        <v>0</v>
      </c>
      <c r="AG238" s="35">
        <v>0</v>
      </c>
      <c r="AH238" s="111">
        <v>93042</v>
      </c>
      <c r="AI238" s="75">
        <f t="shared" si="5"/>
        <v>493554.64</v>
      </c>
      <c r="AJ238" s="44"/>
      <c r="AK238" s="87"/>
      <c r="AL238" s="44"/>
      <c r="AM238" s="22"/>
    </row>
    <row r="239" spans="1:39" ht="13.5" thickBot="1">
      <c r="A239" s="47" t="s">
        <v>481</v>
      </c>
      <c r="B239" s="20">
        <v>3661</v>
      </c>
      <c r="C239" s="47" t="s">
        <v>232</v>
      </c>
      <c r="D239" s="70">
        <v>4356820</v>
      </c>
      <c r="E239" s="70">
        <v>0</v>
      </c>
      <c r="F239" s="70">
        <v>0</v>
      </c>
      <c r="G239" s="70">
        <v>0</v>
      </c>
      <c r="H239" s="70">
        <v>0</v>
      </c>
      <c r="I239" s="27">
        <v>292840</v>
      </c>
      <c r="J239" s="27">
        <v>33504.63</v>
      </c>
      <c r="K239" s="111">
        <v>0</v>
      </c>
      <c r="L239" s="34">
        <v>33853</v>
      </c>
      <c r="M239" s="115">
        <v>0</v>
      </c>
      <c r="N239" s="119">
        <v>0</v>
      </c>
      <c r="O239" s="116">
        <v>0</v>
      </c>
      <c r="P239" s="70">
        <v>0</v>
      </c>
      <c r="Q239" s="115">
        <v>0</v>
      </c>
      <c r="R239" s="33">
        <f>VLOOKUP(B239,'[4]2014-15 Public MATCH'!$C$1:$E$425,3,FALSE)</f>
        <v>4529.16</v>
      </c>
      <c r="S239" s="36">
        <v>0</v>
      </c>
      <c r="T239" s="26">
        <v>949.41</v>
      </c>
      <c r="U239" s="33">
        <f>VLOOKUP(B239,'[2]2014-15 Public SSBA'!$C$1:$E$357,3,FALSE)</f>
        <v>1781.49</v>
      </c>
      <c r="V239" s="36">
        <v>0</v>
      </c>
      <c r="W239" s="26">
        <v>0</v>
      </c>
      <c r="X239" s="111">
        <v>0</v>
      </c>
      <c r="Y239" s="34">
        <v>0</v>
      </c>
      <c r="Z239" s="34">
        <f>VLOOKUP(B239,'[5]Vouchers'!$C$1:$M$462,11,FALSE)</f>
        <v>0</v>
      </c>
      <c r="AA239" s="70">
        <v>0</v>
      </c>
      <c r="AB239" s="70">
        <v>0</v>
      </c>
      <c r="AC239" s="35">
        <v>0</v>
      </c>
      <c r="AD239" s="35">
        <v>123600</v>
      </c>
      <c r="AE239" s="35">
        <v>0</v>
      </c>
      <c r="AF239" s="35">
        <v>0</v>
      </c>
      <c r="AG239" s="35">
        <v>0</v>
      </c>
      <c r="AH239" s="111">
        <v>0</v>
      </c>
      <c r="AI239" s="75">
        <f t="shared" si="5"/>
        <v>4847877.69</v>
      </c>
      <c r="AJ239" s="44"/>
      <c r="AK239" s="87"/>
      <c r="AL239" s="44"/>
      <c r="AM239" s="22"/>
    </row>
    <row r="240" spans="1:39" ht="13.5" thickBot="1">
      <c r="A240" s="47" t="s">
        <v>421</v>
      </c>
      <c r="B240" s="20">
        <v>3668</v>
      </c>
      <c r="C240" s="47" t="s">
        <v>233</v>
      </c>
      <c r="D240" s="70">
        <v>6296521</v>
      </c>
      <c r="E240" s="70">
        <v>0</v>
      </c>
      <c r="F240" s="70">
        <v>0</v>
      </c>
      <c r="G240" s="70">
        <v>0</v>
      </c>
      <c r="H240" s="70">
        <v>0</v>
      </c>
      <c r="I240" s="27">
        <v>294729</v>
      </c>
      <c r="J240" s="27">
        <v>72945.65</v>
      </c>
      <c r="K240" s="111">
        <v>0</v>
      </c>
      <c r="L240" s="34">
        <v>33010</v>
      </c>
      <c r="M240" s="115">
        <v>0</v>
      </c>
      <c r="N240" s="119">
        <v>0</v>
      </c>
      <c r="O240" s="116">
        <v>0</v>
      </c>
      <c r="P240" s="70">
        <v>0</v>
      </c>
      <c r="Q240" s="115">
        <v>0</v>
      </c>
      <c r="R240" s="33">
        <f>VLOOKUP(B240,'[4]2014-15 Public MATCH'!$C$1:$E$425,3,FALSE)</f>
        <v>4918.13</v>
      </c>
      <c r="S240" s="36">
        <v>0</v>
      </c>
      <c r="T240" s="26">
        <v>1713.57</v>
      </c>
      <c r="U240" s="33">
        <f>VLOOKUP(B240,'[2]2014-15 Public SSBA'!$C$1:$E$357,3,FALSE)</f>
        <v>2827.5</v>
      </c>
      <c r="V240" s="36">
        <v>1000</v>
      </c>
      <c r="W240" s="26">
        <v>209017.6</v>
      </c>
      <c r="X240" s="111">
        <v>0</v>
      </c>
      <c r="Y240" s="34">
        <v>0</v>
      </c>
      <c r="Z240" s="34">
        <f>VLOOKUP(B240,'[5]Vouchers'!$C$1:$M$462,11,FALSE)</f>
        <v>0</v>
      </c>
      <c r="AA240" s="70">
        <v>0</v>
      </c>
      <c r="AB240" s="70">
        <v>0</v>
      </c>
      <c r="AC240" s="35">
        <v>0</v>
      </c>
      <c r="AD240" s="35">
        <v>140700</v>
      </c>
      <c r="AE240" s="35">
        <v>0</v>
      </c>
      <c r="AF240" s="35">
        <v>0</v>
      </c>
      <c r="AG240" s="35">
        <v>0</v>
      </c>
      <c r="AH240" s="111">
        <v>0</v>
      </c>
      <c r="AI240" s="75">
        <f t="shared" si="5"/>
        <v>7057382.45</v>
      </c>
      <c r="AJ240" s="44"/>
      <c r="AK240" s="87"/>
      <c r="AL240" s="44"/>
      <c r="AM240" s="22"/>
    </row>
    <row r="241" spans="1:39" ht="13.5" thickBot="1">
      <c r="A241" s="47" t="s">
        <v>441</v>
      </c>
      <c r="B241" s="20">
        <v>3675</v>
      </c>
      <c r="C241" s="47" t="s">
        <v>234</v>
      </c>
      <c r="D241" s="70">
        <v>10904521</v>
      </c>
      <c r="E241" s="70">
        <v>0</v>
      </c>
      <c r="F241" s="70">
        <v>0</v>
      </c>
      <c r="G241" s="70">
        <v>0</v>
      </c>
      <c r="H241" s="70">
        <v>0</v>
      </c>
      <c r="I241" s="27">
        <v>1219763</v>
      </c>
      <c r="J241" s="27">
        <v>74719.21</v>
      </c>
      <c r="K241" s="111">
        <v>0</v>
      </c>
      <c r="L241" s="34">
        <v>123585</v>
      </c>
      <c r="M241" s="115">
        <v>0</v>
      </c>
      <c r="N241" s="119">
        <v>0</v>
      </c>
      <c r="O241" s="116">
        <v>0</v>
      </c>
      <c r="P241" s="70">
        <v>0</v>
      </c>
      <c r="Q241" s="115">
        <v>0</v>
      </c>
      <c r="R241" s="33">
        <f>VLOOKUP(B241,'[4]2014-15 Public MATCH'!$C$1:$E$425,3,FALSE)</f>
        <v>10545.31</v>
      </c>
      <c r="S241" s="36">
        <v>0</v>
      </c>
      <c r="T241" s="123">
        <v>0</v>
      </c>
      <c r="U241" s="33">
        <f>VLOOKUP(B241,'[2]2014-15 Public SSBA'!$C$1:$E$357,3,FALSE)</f>
        <v>9385</v>
      </c>
      <c r="V241" s="36">
        <v>0</v>
      </c>
      <c r="W241" s="26">
        <v>0</v>
      </c>
      <c r="X241" s="111">
        <v>0</v>
      </c>
      <c r="Y241" s="34">
        <v>0</v>
      </c>
      <c r="Z241" s="34">
        <f>VLOOKUP(B241,'[5]Vouchers'!$C$1:$M$462,11,FALSE)</f>
        <v>0</v>
      </c>
      <c r="AA241" s="70">
        <v>0</v>
      </c>
      <c r="AB241" s="70">
        <v>0</v>
      </c>
      <c r="AC241" s="35">
        <v>0</v>
      </c>
      <c r="AD241" s="35">
        <v>438375</v>
      </c>
      <c r="AE241" s="35">
        <v>0</v>
      </c>
      <c r="AF241" s="35">
        <v>0</v>
      </c>
      <c r="AG241" s="35">
        <v>0</v>
      </c>
      <c r="AH241" s="111">
        <v>0</v>
      </c>
      <c r="AI241" s="75">
        <f t="shared" si="5"/>
        <v>12780893.52</v>
      </c>
      <c r="AJ241" s="44"/>
      <c r="AK241" s="87"/>
      <c r="AL241" s="44"/>
      <c r="AM241" s="22"/>
    </row>
    <row r="242" spans="1:39" ht="13.5" thickBot="1">
      <c r="A242" s="47" t="s">
        <v>419</v>
      </c>
      <c r="B242" s="20">
        <v>3682</v>
      </c>
      <c r="C242" s="47" t="s">
        <v>235</v>
      </c>
      <c r="D242" s="70">
        <v>16789749</v>
      </c>
      <c r="E242" s="70">
        <v>0</v>
      </c>
      <c r="F242" s="70">
        <v>0</v>
      </c>
      <c r="G242" s="70">
        <v>0</v>
      </c>
      <c r="H242" s="70">
        <v>0</v>
      </c>
      <c r="I242" s="27">
        <v>1409369</v>
      </c>
      <c r="J242" s="27">
        <v>45057.2</v>
      </c>
      <c r="K242" s="111">
        <v>0</v>
      </c>
      <c r="L242" s="34">
        <v>88192</v>
      </c>
      <c r="M242" s="115">
        <v>0</v>
      </c>
      <c r="N242" s="119">
        <v>0</v>
      </c>
      <c r="O242" s="116">
        <v>0</v>
      </c>
      <c r="P242" s="70">
        <v>0</v>
      </c>
      <c r="Q242" s="115">
        <v>0</v>
      </c>
      <c r="R242" s="33">
        <f>VLOOKUP(B242,'[4]2014-15 Public MATCH'!$C$1:$E$425,3,FALSE)</f>
        <v>11210.76</v>
      </c>
      <c r="S242" s="36">
        <v>0</v>
      </c>
      <c r="T242" s="26">
        <v>8023.18</v>
      </c>
      <c r="U242" s="33">
        <f>VLOOKUP(B242,'[2]2014-15 Public SSBA'!$C$1:$E$357,3,FALSE)</f>
        <v>6211.55</v>
      </c>
      <c r="V242" s="36">
        <v>0</v>
      </c>
      <c r="W242" s="26">
        <v>0</v>
      </c>
      <c r="X242" s="111">
        <v>0</v>
      </c>
      <c r="Y242" s="34">
        <v>0</v>
      </c>
      <c r="Z242" s="34">
        <f>VLOOKUP(B242,'[5]Vouchers'!$C$1:$M$462,11,FALSE)</f>
        <v>0</v>
      </c>
      <c r="AA242" s="70">
        <v>0</v>
      </c>
      <c r="AB242" s="70">
        <v>0</v>
      </c>
      <c r="AC242" s="35">
        <v>0</v>
      </c>
      <c r="AD242" s="35">
        <v>375900</v>
      </c>
      <c r="AE242" s="35">
        <v>0</v>
      </c>
      <c r="AF242" s="35">
        <v>0</v>
      </c>
      <c r="AG242" s="35">
        <v>0</v>
      </c>
      <c r="AH242" s="111">
        <v>0</v>
      </c>
      <c r="AI242" s="75">
        <f t="shared" si="5"/>
        <v>18733712.69</v>
      </c>
      <c r="AJ242" s="44"/>
      <c r="AK242" s="87"/>
      <c r="AL242" s="44"/>
      <c r="AM242" s="22"/>
    </row>
    <row r="243" spans="1:39" ht="13.5" thickBot="1">
      <c r="A243" s="47" t="s">
        <v>487</v>
      </c>
      <c r="B243" s="20">
        <v>3689</v>
      </c>
      <c r="C243" s="47" t="s">
        <v>236</v>
      </c>
      <c r="D243" s="70">
        <v>1412212</v>
      </c>
      <c r="E243" s="70">
        <v>0</v>
      </c>
      <c r="F243" s="70">
        <v>0</v>
      </c>
      <c r="G243" s="70">
        <v>0</v>
      </c>
      <c r="H243" s="112">
        <v>42671</v>
      </c>
      <c r="I243" s="27">
        <v>167852</v>
      </c>
      <c r="J243" s="27">
        <v>38894.18</v>
      </c>
      <c r="K243" s="111">
        <v>0</v>
      </c>
      <c r="L243" s="34">
        <v>30889</v>
      </c>
      <c r="M243" s="115">
        <v>0</v>
      </c>
      <c r="N243" s="119">
        <v>32277.66</v>
      </c>
      <c r="O243" s="116">
        <v>0</v>
      </c>
      <c r="P243" s="70">
        <v>0</v>
      </c>
      <c r="Q243" s="115">
        <v>0</v>
      </c>
      <c r="R243" s="33">
        <f>VLOOKUP(B243,'[4]2014-15 Public MATCH'!$C$1:$E$425,3,FALSE)</f>
        <v>3215.4</v>
      </c>
      <c r="S243" s="36">
        <v>0</v>
      </c>
      <c r="T243" s="26">
        <v>1336.75</v>
      </c>
      <c r="U243" s="33">
        <f>VLOOKUP(B243,'[2]2014-15 Public SSBA'!$C$1:$E$357,3,FALSE)</f>
        <v>4417.02</v>
      </c>
      <c r="V243" s="36">
        <v>0</v>
      </c>
      <c r="W243" s="26">
        <v>206949.28</v>
      </c>
      <c r="X243" s="111">
        <v>0</v>
      </c>
      <c r="Y243" s="34">
        <v>0</v>
      </c>
      <c r="Z243" s="34">
        <f>VLOOKUP(B243,'[5]Vouchers'!$C$1:$M$462,11,FALSE)</f>
        <v>0</v>
      </c>
      <c r="AA243" s="70">
        <v>0</v>
      </c>
      <c r="AB243" s="70">
        <v>0</v>
      </c>
      <c r="AC243" s="35">
        <v>0</v>
      </c>
      <c r="AD243" s="35">
        <v>110100</v>
      </c>
      <c r="AE243" s="35">
        <v>0</v>
      </c>
      <c r="AF243" s="35">
        <v>0</v>
      </c>
      <c r="AG243" s="35">
        <v>0</v>
      </c>
      <c r="AH243" s="111">
        <v>0</v>
      </c>
      <c r="AI243" s="75">
        <f t="shared" si="5"/>
        <v>2050814.29</v>
      </c>
      <c r="AJ243" s="44"/>
      <c r="AK243" s="87"/>
      <c r="AL243" s="44"/>
      <c r="AM243" s="22"/>
    </row>
    <row r="244" spans="1:39" ht="13.5" thickBot="1">
      <c r="A244" s="47" t="s">
        <v>419</v>
      </c>
      <c r="B244" s="20">
        <v>3696</v>
      </c>
      <c r="C244" s="47" t="s">
        <v>237</v>
      </c>
      <c r="D244" s="70">
        <v>2197499</v>
      </c>
      <c r="E244" s="70">
        <v>0</v>
      </c>
      <c r="F244" s="70">
        <v>0</v>
      </c>
      <c r="G244" s="70">
        <v>0</v>
      </c>
      <c r="H244" s="70">
        <v>0</v>
      </c>
      <c r="I244" s="27">
        <v>124738</v>
      </c>
      <c r="J244" s="27">
        <v>5376.41</v>
      </c>
      <c r="K244" s="111">
        <v>0</v>
      </c>
      <c r="L244" s="34">
        <v>12640</v>
      </c>
      <c r="M244" s="115">
        <v>0</v>
      </c>
      <c r="N244" s="119">
        <v>0</v>
      </c>
      <c r="O244" s="116">
        <v>0</v>
      </c>
      <c r="P244" s="70">
        <v>0</v>
      </c>
      <c r="Q244" s="115">
        <v>0</v>
      </c>
      <c r="R244" s="33">
        <f>VLOOKUP(B244,'[4]2014-15 Public MATCH'!$C$1:$E$425,3,FALSE)</f>
        <v>1760.39</v>
      </c>
      <c r="S244" s="36">
        <v>0</v>
      </c>
      <c r="T244" s="26">
        <v>644.84</v>
      </c>
      <c r="U244" s="33">
        <f>VLOOKUP(B244,'[2]2014-15 Public SSBA'!$C$1:$E$357,3,FALSE)</f>
        <v>1353.09</v>
      </c>
      <c r="V244" s="36">
        <v>948.67</v>
      </c>
      <c r="W244" s="26">
        <v>0</v>
      </c>
      <c r="X244" s="111">
        <v>0</v>
      </c>
      <c r="Y244" s="34">
        <v>0</v>
      </c>
      <c r="Z244" s="34">
        <f>VLOOKUP(B244,'[5]Vouchers'!$C$1:$M$462,11,FALSE)</f>
        <v>0</v>
      </c>
      <c r="AA244" s="70">
        <v>0</v>
      </c>
      <c r="AB244" s="70">
        <v>0</v>
      </c>
      <c r="AC244" s="35">
        <v>0</v>
      </c>
      <c r="AD244" s="35">
        <v>58200</v>
      </c>
      <c r="AE244" s="35">
        <v>0</v>
      </c>
      <c r="AF244" s="35">
        <v>0</v>
      </c>
      <c r="AG244" s="35">
        <v>0</v>
      </c>
      <c r="AH244" s="111">
        <v>90917</v>
      </c>
      <c r="AI244" s="75">
        <f t="shared" si="5"/>
        <v>2494077.4</v>
      </c>
      <c r="AJ244" s="44"/>
      <c r="AK244" s="87"/>
      <c r="AL244" s="44"/>
      <c r="AM244" s="22"/>
    </row>
    <row r="245" spans="1:39" ht="13.5" thickBot="1">
      <c r="A245" s="47" t="s">
        <v>432</v>
      </c>
      <c r="B245" s="20">
        <v>3787</v>
      </c>
      <c r="C245" s="47" t="s">
        <v>238</v>
      </c>
      <c r="D245" s="70">
        <v>11904877</v>
      </c>
      <c r="E245" s="70">
        <v>0</v>
      </c>
      <c r="F245" s="70">
        <v>0</v>
      </c>
      <c r="G245" s="70">
        <v>0</v>
      </c>
      <c r="H245" s="70">
        <v>0</v>
      </c>
      <c r="I245" s="27">
        <v>747913</v>
      </c>
      <c r="J245" s="27">
        <v>103489.96</v>
      </c>
      <c r="K245" s="111">
        <v>0</v>
      </c>
      <c r="L245" s="34">
        <v>73634</v>
      </c>
      <c r="M245" s="115">
        <v>0</v>
      </c>
      <c r="N245" s="119">
        <v>0</v>
      </c>
      <c r="O245" s="116">
        <v>0</v>
      </c>
      <c r="P245" s="70">
        <v>0</v>
      </c>
      <c r="Q245" s="115">
        <v>0</v>
      </c>
      <c r="R245" s="33">
        <f>VLOOKUP(B245,'[4]2014-15 Public MATCH'!$C$1:$E$425,3,FALSE)</f>
        <v>10605.93</v>
      </c>
      <c r="S245" s="36">
        <v>0</v>
      </c>
      <c r="T245" s="36">
        <v>0</v>
      </c>
      <c r="U245" s="33">
        <f>VLOOKUP(B245,'[2]2014-15 Public SSBA'!$C$1:$E$357,3,FALSE)</f>
        <v>3164.39</v>
      </c>
      <c r="V245" s="36">
        <v>0</v>
      </c>
      <c r="W245" s="26">
        <v>0</v>
      </c>
      <c r="X245" s="111">
        <v>0</v>
      </c>
      <c r="Y245" s="34">
        <v>0</v>
      </c>
      <c r="Z245" s="34">
        <f>VLOOKUP(B245,'[5]Vouchers'!$C$1:$M$462,11,FALSE)</f>
        <v>0</v>
      </c>
      <c r="AA245" s="70">
        <v>0</v>
      </c>
      <c r="AB245" s="70">
        <v>0</v>
      </c>
      <c r="AC245" s="35">
        <v>2636</v>
      </c>
      <c r="AD245" s="35">
        <v>309150</v>
      </c>
      <c r="AE245" s="35">
        <v>0</v>
      </c>
      <c r="AF245" s="35">
        <v>0</v>
      </c>
      <c r="AG245" s="35">
        <v>0</v>
      </c>
      <c r="AH245" s="111">
        <v>0</v>
      </c>
      <c r="AI245" s="75">
        <f t="shared" si="5"/>
        <v>13155470.28</v>
      </c>
      <c r="AJ245" s="44"/>
      <c r="AK245" s="87"/>
      <c r="AL245" s="44"/>
      <c r="AM245" s="22"/>
    </row>
    <row r="246" spans="1:39" ht="13.5" thickBot="1">
      <c r="A246" s="47" t="s">
        <v>441</v>
      </c>
      <c r="B246" s="20">
        <v>3794</v>
      </c>
      <c r="C246" s="47" t="s">
        <v>239</v>
      </c>
      <c r="D246" s="70">
        <v>12024428</v>
      </c>
      <c r="E246" s="70">
        <v>0</v>
      </c>
      <c r="F246" s="70">
        <v>0</v>
      </c>
      <c r="G246" s="70">
        <v>0</v>
      </c>
      <c r="H246" s="70">
        <v>0</v>
      </c>
      <c r="I246" s="27">
        <v>711582</v>
      </c>
      <c r="J246" s="27">
        <v>58748.25</v>
      </c>
      <c r="K246" s="111">
        <v>0</v>
      </c>
      <c r="L246" s="34">
        <v>84763</v>
      </c>
      <c r="M246" s="115">
        <v>0</v>
      </c>
      <c r="N246" s="119">
        <v>0</v>
      </c>
      <c r="O246" s="116">
        <v>0</v>
      </c>
      <c r="P246" s="70">
        <v>0</v>
      </c>
      <c r="Q246" s="115">
        <v>0</v>
      </c>
      <c r="R246" s="33">
        <f>VLOOKUP(B246,'[4]2014-15 Public MATCH'!$C$1:$E$425,3,FALSE)</f>
        <v>11557.86</v>
      </c>
      <c r="S246" s="36">
        <v>0</v>
      </c>
      <c r="T246" s="33">
        <v>1860.98</v>
      </c>
      <c r="U246" s="33">
        <f>VLOOKUP(B246,'[2]2014-15 Public SSBA'!$C$1:$E$357,3,FALSE)</f>
        <v>2250.98</v>
      </c>
      <c r="V246" s="36">
        <v>0</v>
      </c>
      <c r="W246" s="26">
        <v>0</v>
      </c>
      <c r="X246" s="111">
        <v>0</v>
      </c>
      <c r="Y246" s="34">
        <v>0</v>
      </c>
      <c r="Z246" s="34">
        <f>VLOOKUP(B246,'[5]Vouchers'!$C$1:$M$462,11,FALSE)</f>
        <v>0</v>
      </c>
      <c r="AA246" s="70">
        <v>0</v>
      </c>
      <c r="AB246" s="70">
        <v>0</v>
      </c>
      <c r="AC246" s="35">
        <v>0</v>
      </c>
      <c r="AD246" s="35">
        <v>357225</v>
      </c>
      <c r="AE246" s="35">
        <v>0</v>
      </c>
      <c r="AF246" s="35">
        <v>0</v>
      </c>
      <c r="AG246" s="35">
        <v>0</v>
      </c>
      <c r="AH246" s="111">
        <v>0</v>
      </c>
      <c r="AI246" s="75">
        <f t="shared" si="5"/>
        <v>13252416.07</v>
      </c>
      <c r="AJ246" s="44"/>
      <c r="AK246" s="87"/>
      <c r="AL246" s="44"/>
      <c r="AM246" s="22"/>
    </row>
    <row r="247" spans="1:39" ht="13.5" thickBot="1">
      <c r="A247" s="47" t="s">
        <v>452</v>
      </c>
      <c r="B247" s="20">
        <v>3822</v>
      </c>
      <c r="C247" s="47" t="s">
        <v>240</v>
      </c>
      <c r="D247" s="70">
        <v>18417285</v>
      </c>
      <c r="E247" s="70">
        <v>0</v>
      </c>
      <c r="F247" s="70">
        <v>0</v>
      </c>
      <c r="G247" s="70">
        <v>0</v>
      </c>
      <c r="H247" s="70">
        <v>0</v>
      </c>
      <c r="I247" s="27">
        <v>1788344</v>
      </c>
      <c r="J247" s="27">
        <v>161931.14</v>
      </c>
      <c r="K247" s="111">
        <v>0</v>
      </c>
      <c r="L247" s="34">
        <v>199573</v>
      </c>
      <c r="M247" s="115">
        <v>0</v>
      </c>
      <c r="N247" s="119">
        <v>0</v>
      </c>
      <c r="O247" s="116">
        <v>0</v>
      </c>
      <c r="P247" s="70">
        <v>0</v>
      </c>
      <c r="Q247" s="115">
        <v>0</v>
      </c>
      <c r="R247" s="33">
        <f>VLOOKUP(B247,'[4]2014-15 Public MATCH'!$C$1:$E$425,3,FALSE)</f>
        <v>21615.27</v>
      </c>
      <c r="S247" s="36">
        <v>0</v>
      </c>
      <c r="T247" s="36">
        <v>0</v>
      </c>
      <c r="U247" s="33">
        <f>VLOOKUP(B247,'[2]2014-15 Public SSBA'!$C$1:$E$357,3,FALSE)</f>
        <v>427.16</v>
      </c>
      <c r="V247" s="36">
        <v>0</v>
      </c>
      <c r="W247" s="26">
        <v>0</v>
      </c>
      <c r="X247" s="111">
        <v>0</v>
      </c>
      <c r="Y247" s="34">
        <v>0</v>
      </c>
      <c r="Z247" s="34">
        <f>VLOOKUP(B247,'[5]Vouchers'!$C$1:$M$462,11,FALSE)</f>
        <v>0</v>
      </c>
      <c r="AA247" s="70">
        <v>0</v>
      </c>
      <c r="AB247" s="70">
        <v>0</v>
      </c>
      <c r="AC247" s="35">
        <v>11520</v>
      </c>
      <c r="AD247" s="35">
        <v>684000</v>
      </c>
      <c r="AE247" s="35">
        <v>0</v>
      </c>
      <c r="AF247" s="35">
        <v>0</v>
      </c>
      <c r="AG247" s="35">
        <v>0</v>
      </c>
      <c r="AH247" s="111">
        <v>0</v>
      </c>
      <c r="AI247" s="75">
        <f t="shared" si="5"/>
        <v>21284695.57</v>
      </c>
      <c r="AJ247" s="44"/>
      <c r="AK247" s="87"/>
      <c r="AL247" s="44"/>
      <c r="AM247" s="22"/>
    </row>
    <row r="248" spans="1:39" ht="13.5" thickBot="1">
      <c r="A248" s="47" t="s">
        <v>447</v>
      </c>
      <c r="B248" s="20">
        <v>3850</v>
      </c>
      <c r="C248" s="47" t="s">
        <v>241</v>
      </c>
      <c r="D248" s="70">
        <v>4535032</v>
      </c>
      <c r="E248" s="70">
        <v>0</v>
      </c>
      <c r="F248" s="70">
        <v>0</v>
      </c>
      <c r="G248" s="70">
        <v>0</v>
      </c>
      <c r="H248" s="112">
        <v>41445</v>
      </c>
      <c r="I248" s="27">
        <v>294317</v>
      </c>
      <c r="J248" s="27">
        <v>30990.73</v>
      </c>
      <c r="K248" s="111">
        <v>0</v>
      </c>
      <c r="L248" s="34">
        <v>24409</v>
      </c>
      <c r="M248" s="115">
        <v>0</v>
      </c>
      <c r="N248" s="119">
        <v>0</v>
      </c>
      <c r="O248" s="116">
        <v>0</v>
      </c>
      <c r="P248" s="70">
        <v>0</v>
      </c>
      <c r="Q248" s="115">
        <v>0</v>
      </c>
      <c r="R248" s="33">
        <f>VLOOKUP(B248,'[4]2014-15 Public MATCH'!$C$1:$E$425,3,FALSE)</f>
        <v>3590.32</v>
      </c>
      <c r="S248" s="36">
        <v>0</v>
      </c>
      <c r="T248" s="33">
        <v>768.48</v>
      </c>
      <c r="U248" s="33">
        <f>VLOOKUP(B248,'[2]2014-15 Public SSBA'!$C$1:$E$357,3,FALSE)</f>
        <v>4186.89</v>
      </c>
      <c r="V248" s="36">
        <v>0</v>
      </c>
      <c r="W248" s="26">
        <v>231783.04</v>
      </c>
      <c r="X248" s="111">
        <v>0</v>
      </c>
      <c r="Y248" s="34">
        <v>0</v>
      </c>
      <c r="Z248" s="34">
        <f>VLOOKUP(B248,'[5]Vouchers'!$C$1:$M$462,11,FALSE)</f>
        <v>0</v>
      </c>
      <c r="AA248" s="70">
        <v>0</v>
      </c>
      <c r="AB248" s="70">
        <v>0</v>
      </c>
      <c r="AC248" s="35">
        <v>2565</v>
      </c>
      <c r="AD248" s="35">
        <v>105600</v>
      </c>
      <c r="AE248" s="35">
        <v>0</v>
      </c>
      <c r="AF248" s="35">
        <v>0</v>
      </c>
      <c r="AG248" s="35">
        <v>0</v>
      </c>
      <c r="AH248" s="111">
        <v>169317</v>
      </c>
      <c r="AI248" s="75">
        <f t="shared" si="5"/>
        <v>5444004.46</v>
      </c>
      <c r="AJ248" s="44"/>
      <c r="AK248" s="87"/>
      <c r="AL248" s="44"/>
      <c r="AM248" s="22"/>
    </row>
    <row r="249" spans="1:39" ht="13.5" thickBot="1">
      <c r="A249" s="47" t="s">
        <v>452</v>
      </c>
      <c r="B249" s="20">
        <v>3857</v>
      </c>
      <c r="C249" s="47" t="s">
        <v>242</v>
      </c>
      <c r="D249" s="70">
        <v>19539614</v>
      </c>
      <c r="E249" s="70">
        <v>0</v>
      </c>
      <c r="F249" s="70">
        <v>0</v>
      </c>
      <c r="G249" s="70">
        <v>0</v>
      </c>
      <c r="H249" s="70">
        <v>0</v>
      </c>
      <c r="I249" s="27">
        <v>1608153</v>
      </c>
      <c r="J249" s="27">
        <v>130579.7</v>
      </c>
      <c r="K249" s="111">
        <v>0</v>
      </c>
      <c r="L249" s="34">
        <v>206315</v>
      </c>
      <c r="M249" s="115">
        <v>0</v>
      </c>
      <c r="N249" s="119">
        <v>0</v>
      </c>
      <c r="O249" s="116">
        <v>0</v>
      </c>
      <c r="P249" s="70">
        <v>0</v>
      </c>
      <c r="Q249" s="115">
        <v>0</v>
      </c>
      <c r="R249" s="33">
        <f>VLOOKUP(B249,'[4]2014-15 Public MATCH'!$C$1:$E$425,3,FALSE)</f>
        <v>18349.95</v>
      </c>
      <c r="S249" s="36">
        <v>0</v>
      </c>
      <c r="T249" s="36">
        <v>0</v>
      </c>
      <c r="U249" s="36">
        <v>0</v>
      </c>
      <c r="V249" s="36">
        <v>0</v>
      </c>
      <c r="W249" s="26">
        <v>0</v>
      </c>
      <c r="X249" s="111">
        <v>0</v>
      </c>
      <c r="Y249" s="34">
        <v>0</v>
      </c>
      <c r="Z249" s="34">
        <f>VLOOKUP(B249,'[5]Vouchers'!$C$1:$M$462,11,FALSE)</f>
        <v>0</v>
      </c>
      <c r="AA249" s="70">
        <v>0</v>
      </c>
      <c r="AB249" s="70">
        <v>0</v>
      </c>
      <c r="AC249" s="35">
        <v>0</v>
      </c>
      <c r="AD249" s="35">
        <v>720300</v>
      </c>
      <c r="AE249" s="35">
        <v>0</v>
      </c>
      <c r="AF249" s="35">
        <v>0</v>
      </c>
      <c r="AG249" s="35">
        <v>0</v>
      </c>
      <c r="AH249" s="111">
        <v>0</v>
      </c>
      <c r="AI249" s="75">
        <f t="shared" si="5"/>
        <v>22223311.65</v>
      </c>
      <c r="AJ249" s="44"/>
      <c r="AK249" s="87"/>
      <c r="AL249" s="44"/>
      <c r="AM249" s="22"/>
    </row>
    <row r="250" spans="1:39" ht="13.5" thickBot="1">
      <c r="A250" s="47" t="s">
        <v>452</v>
      </c>
      <c r="B250" s="20">
        <v>3862</v>
      </c>
      <c r="C250" s="47" t="s">
        <v>243</v>
      </c>
      <c r="D250" s="70">
        <v>96768</v>
      </c>
      <c r="E250" s="70">
        <v>0</v>
      </c>
      <c r="F250" s="70">
        <v>0</v>
      </c>
      <c r="G250" s="70">
        <v>0</v>
      </c>
      <c r="H250" s="70">
        <v>0</v>
      </c>
      <c r="I250" s="27">
        <v>139987</v>
      </c>
      <c r="J250" s="27">
        <v>12480.11</v>
      </c>
      <c r="K250" s="111">
        <v>0</v>
      </c>
      <c r="L250" s="34">
        <v>13134</v>
      </c>
      <c r="M250" s="115">
        <v>0</v>
      </c>
      <c r="N250" s="119">
        <v>0</v>
      </c>
      <c r="O250" s="116">
        <v>0</v>
      </c>
      <c r="P250" s="70">
        <v>0</v>
      </c>
      <c r="Q250" s="115">
        <v>0</v>
      </c>
      <c r="R250" s="33">
        <f>VLOOKUP(B250,'[4]2014-15 Public MATCH'!$C$1:$E$425,3,FALSE)</f>
        <v>2476.68</v>
      </c>
      <c r="S250" s="36">
        <v>0</v>
      </c>
      <c r="T250" s="36">
        <v>0</v>
      </c>
      <c r="U250" s="36">
        <v>0</v>
      </c>
      <c r="V250" s="36">
        <v>0</v>
      </c>
      <c r="W250" s="26">
        <v>0</v>
      </c>
      <c r="X250" s="111">
        <v>0</v>
      </c>
      <c r="Y250" s="34">
        <v>0</v>
      </c>
      <c r="Z250" s="34">
        <f>VLOOKUP(B250,'[5]Vouchers'!$C$1:$M$462,11,FALSE)</f>
        <v>0</v>
      </c>
      <c r="AA250" s="70">
        <v>0</v>
      </c>
      <c r="AB250" s="70">
        <v>0</v>
      </c>
      <c r="AC250" s="35">
        <v>2316</v>
      </c>
      <c r="AD250" s="35">
        <v>58800</v>
      </c>
      <c r="AE250" s="35">
        <v>0</v>
      </c>
      <c r="AF250" s="35">
        <v>0</v>
      </c>
      <c r="AG250" s="35">
        <v>0</v>
      </c>
      <c r="AH250" s="111">
        <v>0</v>
      </c>
      <c r="AI250" s="75">
        <f t="shared" si="5"/>
        <v>325961.79</v>
      </c>
      <c r="AJ250" s="44"/>
      <c r="AK250" s="87"/>
      <c r="AL250" s="44"/>
      <c r="AM250" s="22"/>
    </row>
    <row r="251" spans="1:39" ht="13.5" thickBot="1">
      <c r="A251" s="47" t="s">
        <v>469</v>
      </c>
      <c r="B251" s="20">
        <v>3871</v>
      </c>
      <c r="C251" s="47" t="s">
        <v>244</v>
      </c>
      <c r="D251" s="70">
        <v>2413312</v>
      </c>
      <c r="E251" s="70">
        <v>0</v>
      </c>
      <c r="F251" s="70">
        <v>0</v>
      </c>
      <c r="G251" s="70">
        <v>63794</v>
      </c>
      <c r="H251" s="112">
        <v>43955</v>
      </c>
      <c r="I251" s="27">
        <v>141765</v>
      </c>
      <c r="J251" s="27">
        <v>35621.01</v>
      </c>
      <c r="K251" s="111">
        <v>0</v>
      </c>
      <c r="L251" s="34">
        <v>27838</v>
      </c>
      <c r="M251" s="115">
        <v>0</v>
      </c>
      <c r="N251" s="119">
        <v>10930.96</v>
      </c>
      <c r="O251" s="116">
        <v>0</v>
      </c>
      <c r="P251" s="70">
        <v>0</v>
      </c>
      <c r="Q251" s="115">
        <v>0</v>
      </c>
      <c r="R251" s="33">
        <f>VLOOKUP(B251,'[4]2014-15 Public MATCH'!$C$1:$E$425,3,FALSE)</f>
        <v>3803.56</v>
      </c>
      <c r="S251" s="36">
        <v>0</v>
      </c>
      <c r="T251" s="33">
        <v>1333.5</v>
      </c>
      <c r="U251" s="33">
        <f>VLOOKUP(B251,'[2]2014-15 Public SSBA'!$C$1:$E$357,3,FALSE)</f>
        <v>3021.06</v>
      </c>
      <c r="V251" s="36">
        <v>0</v>
      </c>
      <c r="W251" s="26">
        <v>235921.66</v>
      </c>
      <c r="X251" s="111">
        <v>0</v>
      </c>
      <c r="Y251" s="34">
        <v>0</v>
      </c>
      <c r="Z251" s="34">
        <f>VLOOKUP(B251,'[5]Vouchers'!$C$1:$M$462,11,FALSE)</f>
        <v>0</v>
      </c>
      <c r="AA251" s="70">
        <v>0</v>
      </c>
      <c r="AB251" s="70">
        <v>0</v>
      </c>
      <c r="AC251" s="35">
        <v>7604</v>
      </c>
      <c r="AD251" s="35">
        <v>106500</v>
      </c>
      <c r="AE251" s="35">
        <v>0</v>
      </c>
      <c r="AF251" s="35">
        <v>0</v>
      </c>
      <c r="AG251" s="35">
        <v>0</v>
      </c>
      <c r="AH251" s="111">
        <v>166484</v>
      </c>
      <c r="AI251" s="75">
        <f t="shared" si="5"/>
        <v>3261883.75</v>
      </c>
      <c r="AJ251" s="44"/>
      <c r="AK251" s="87"/>
      <c r="AL251" s="44"/>
      <c r="AM251" s="22"/>
    </row>
    <row r="252" spans="1:39" ht="13.5" thickBot="1">
      <c r="A252" s="47" t="s">
        <v>483</v>
      </c>
      <c r="B252" s="20">
        <v>3892</v>
      </c>
      <c r="C252" s="47" t="s">
        <v>245</v>
      </c>
      <c r="D252" s="70">
        <v>29519816</v>
      </c>
      <c r="E252" s="70">
        <v>0</v>
      </c>
      <c r="F252" s="70">
        <v>0</v>
      </c>
      <c r="G252" s="70">
        <v>0</v>
      </c>
      <c r="H252" s="70">
        <v>0</v>
      </c>
      <c r="I252" s="27">
        <v>2529777</v>
      </c>
      <c r="J252" s="27">
        <v>75643.06</v>
      </c>
      <c r="K252" s="111">
        <v>0</v>
      </c>
      <c r="L252" s="34">
        <v>279426</v>
      </c>
      <c r="M252" s="115">
        <v>0</v>
      </c>
      <c r="N252" s="119">
        <v>0</v>
      </c>
      <c r="O252" s="116">
        <v>0</v>
      </c>
      <c r="P252" s="70">
        <v>0</v>
      </c>
      <c r="Q252" s="115">
        <v>0</v>
      </c>
      <c r="R252" s="33">
        <f>VLOOKUP(B252,'[4]2014-15 Public MATCH'!$C$1:$E$425,3,FALSE)</f>
        <v>22116.81</v>
      </c>
      <c r="S252" s="36">
        <v>0</v>
      </c>
      <c r="T252" s="36">
        <v>0</v>
      </c>
      <c r="U252" s="33">
        <f>VLOOKUP(B252,'[2]2014-15 Public SSBA'!$C$1:$E$357,3,FALSE)</f>
        <v>13406.72</v>
      </c>
      <c r="V252" s="36">
        <v>0</v>
      </c>
      <c r="W252" s="26">
        <v>0</v>
      </c>
      <c r="X252" s="111">
        <v>0</v>
      </c>
      <c r="Y252" s="34">
        <v>0</v>
      </c>
      <c r="Z252" s="34">
        <f>VLOOKUP(B252,'[5]Vouchers'!$C$1:$M$462,11,FALSE)</f>
        <v>0</v>
      </c>
      <c r="AA252" s="70">
        <v>0</v>
      </c>
      <c r="AB252" s="70">
        <v>0</v>
      </c>
      <c r="AC252" s="35">
        <v>0</v>
      </c>
      <c r="AD252" s="35">
        <v>949950</v>
      </c>
      <c r="AE252" s="35">
        <v>0</v>
      </c>
      <c r="AF252" s="35">
        <v>0</v>
      </c>
      <c r="AG252" s="35">
        <v>0</v>
      </c>
      <c r="AH252" s="111">
        <v>0</v>
      </c>
      <c r="AI252" s="75">
        <f t="shared" si="5"/>
        <v>33390135.59</v>
      </c>
      <c r="AJ252" s="44"/>
      <c r="AK252" s="87"/>
      <c r="AL252" s="44"/>
      <c r="AM252" s="22"/>
    </row>
    <row r="253" spans="1:39" ht="13.5" thickBot="1">
      <c r="A253" s="47" t="s">
        <v>417</v>
      </c>
      <c r="B253" s="20">
        <v>3899</v>
      </c>
      <c r="C253" s="47" t="s">
        <v>246</v>
      </c>
      <c r="D253" s="70">
        <v>5707527</v>
      </c>
      <c r="E253" s="70">
        <v>0</v>
      </c>
      <c r="F253" s="70">
        <v>0</v>
      </c>
      <c r="G253" s="70">
        <v>0</v>
      </c>
      <c r="H253" s="70">
        <v>0</v>
      </c>
      <c r="I253" s="27">
        <v>4684</v>
      </c>
      <c r="J253" s="27">
        <v>35221.4</v>
      </c>
      <c r="K253" s="111">
        <v>0</v>
      </c>
      <c r="L253" s="34">
        <v>35771</v>
      </c>
      <c r="M253" s="115">
        <v>0</v>
      </c>
      <c r="N253" s="119">
        <v>0</v>
      </c>
      <c r="O253" s="116">
        <v>0</v>
      </c>
      <c r="P253" s="70">
        <v>0</v>
      </c>
      <c r="Q253" s="115">
        <v>0</v>
      </c>
      <c r="R253" s="33">
        <f>VLOOKUP(B253,'[4]2014-15 Public MATCH'!$C$1:$E$425,3,FALSE)</f>
        <v>5641.59</v>
      </c>
      <c r="S253" s="36">
        <v>0</v>
      </c>
      <c r="T253" s="33">
        <v>2707.4</v>
      </c>
      <c r="U253" s="33">
        <f>VLOOKUP(B253,'[2]2014-15 Public SSBA'!$C$1:$E$357,3,FALSE)</f>
        <v>3040.68</v>
      </c>
      <c r="V253" s="36">
        <v>0</v>
      </c>
      <c r="W253" s="26">
        <v>225574.1</v>
      </c>
      <c r="X253" s="111">
        <v>0</v>
      </c>
      <c r="Y253" s="34">
        <v>0</v>
      </c>
      <c r="Z253" s="34">
        <f>VLOOKUP(B253,'[5]Vouchers'!$C$1:$M$462,11,FALSE)</f>
        <v>0</v>
      </c>
      <c r="AA253" s="70">
        <v>0</v>
      </c>
      <c r="AB253" s="70">
        <v>0</v>
      </c>
      <c r="AC253" s="35">
        <v>0</v>
      </c>
      <c r="AD253" s="35">
        <v>148500</v>
      </c>
      <c r="AE253" s="35">
        <v>0</v>
      </c>
      <c r="AF253" s="35">
        <v>0</v>
      </c>
      <c r="AG253" s="35">
        <v>0</v>
      </c>
      <c r="AH253" s="111">
        <v>0</v>
      </c>
      <c r="AI253" s="75">
        <f t="shared" si="5"/>
        <v>6168667.17</v>
      </c>
      <c r="AJ253" s="44"/>
      <c r="AK253" s="87"/>
      <c r="AL253" s="44"/>
      <c r="AM253" s="22"/>
    </row>
    <row r="254" spans="1:39" ht="13.5" thickBot="1">
      <c r="A254" s="47" t="s">
        <v>433</v>
      </c>
      <c r="B254" s="20">
        <v>3906</v>
      </c>
      <c r="C254" s="47" t="s">
        <v>247</v>
      </c>
      <c r="D254" s="70">
        <v>3773013</v>
      </c>
      <c r="E254" s="70">
        <v>0</v>
      </c>
      <c r="F254" s="70">
        <v>0</v>
      </c>
      <c r="G254" s="70">
        <v>0</v>
      </c>
      <c r="H254" s="70">
        <v>0</v>
      </c>
      <c r="I254" s="27">
        <v>467603</v>
      </c>
      <c r="J254" s="27">
        <v>85802.76</v>
      </c>
      <c r="K254" s="111">
        <v>0</v>
      </c>
      <c r="L254" s="34">
        <v>50562</v>
      </c>
      <c r="M254" s="115">
        <v>0</v>
      </c>
      <c r="N254" s="119">
        <v>26111.7</v>
      </c>
      <c r="O254" s="116">
        <v>0</v>
      </c>
      <c r="P254" s="70">
        <v>0</v>
      </c>
      <c r="Q254" s="115">
        <v>0</v>
      </c>
      <c r="R254" s="33">
        <f>VLOOKUP(B254,'[4]2014-15 Public MATCH'!$C$1:$E$425,3,FALSE)</f>
        <v>6146.7</v>
      </c>
      <c r="S254" s="36">
        <v>0</v>
      </c>
      <c r="T254" s="36">
        <v>0</v>
      </c>
      <c r="U254" s="33">
        <f>VLOOKUP(B254,'[2]2014-15 Public SSBA'!$C$1:$E$357,3,FALSE)</f>
        <v>5062.14</v>
      </c>
      <c r="V254" s="36">
        <v>0</v>
      </c>
      <c r="W254" s="26">
        <v>378715.25</v>
      </c>
      <c r="X254" s="111">
        <v>0</v>
      </c>
      <c r="Y254" s="34">
        <v>0</v>
      </c>
      <c r="Z254" s="34">
        <f>VLOOKUP(B254,'[5]Vouchers'!$C$1:$M$462,11,FALSE)</f>
        <v>0</v>
      </c>
      <c r="AA254" s="70">
        <v>0</v>
      </c>
      <c r="AB254" s="70">
        <v>0</v>
      </c>
      <c r="AC254" s="35">
        <v>0</v>
      </c>
      <c r="AD254" s="35">
        <v>187800</v>
      </c>
      <c r="AE254" s="35">
        <v>0</v>
      </c>
      <c r="AF254" s="35">
        <v>0</v>
      </c>
      <c r="AG254" s="35">
        <v>0</v>
      </c>
      <c r="AH254" s="111">
        <v>0</v>
      </c>
      <c r="AI254" s="75">
        <f t="shared" si="5"/>
        <v>4980816.55</v>
      </c>
      <c r="AJ254" s="44"/>
      <c r="AK254" s="87"/>
      <c r="AL254" s="44"/>
      <c r="AM254" s="22"/>
    </row>
    <row r="255" spans="1:39" ht="13.5" thickBot="1">
      <c r="A255" s="47" t="s">
        <v>440</v>
      </c>
      <c r="B255" s="20">
        <v>3913</v>
      </c>
      <c r="C255" s="47" t="s">
        <v>248</v>
      </c>
      <c r="D255" s="70">
        <v>991044</v>
      </c>
      <c r="E255" s="70">
        <v>0</v>
      </c>
      <c r="F255" s="70">
        <v>0</v>
      </c>
      <c r="G255" s="70">
        <v>0</v>
      </c>
      <c r="H255" s="70">
        <v>0</v>
      </c>
      <c r="I255" s="27">
        <v>54397</v>
      </c>
      <c r="J255" s="27">
        <v>7766.22</v>
      </c>
      <c r="K255" s="111">
        <v>0</v>
      </c>
      <c r="L255" s="34">
        <v>7700</v>
      </c>
      <c r="M255" s="115">
        <v>0</v>
      </c>
      <c r="N255" s="119">
        <v>5082.67</v>
      </c>
      <c r="O255" s="116">
        <v>0</v>
      </c>
      <c r="P255" s="70">
        <v>0</v>
      </c>
      <c r="Q255" s="115">
        <v>0</v>
      </c>
      <c r="R255" s="33">
        <f>VLOOKUP(B255,'[4]2014-15 Public MATCH'!$C$1:$E$425,3,FALSE)</f>
        <v>1098.19</v>
      </c>
      <c r="S255" s="36">
        <v>0</v>
      </c>
      <c r="T255" s="33">
        <v>725.56</v>
      </c>
      <c r="U255" s="36">
        <v>0</v>
      </c>
      <c r="V255" s="36">
        <v>0</v>
      </c>
      <c r="W255" s="26">
        <v>0</v>
      </c>
      <c r="X255" s="111">
        <v>0</v>
      </c>
      <c r="Y255" s="34">
        <v>0</v>
      </c>
      <c r="Z255" s="34">
        <f>VLOOKUP(B255,'[5]Vouchers'!$C$1:$M$462,11,FALSE)</f>
        <v>0</v>
      </c>
      <c r="AA255" s="70">
        <v>0</v>
      </c>
      <c r="AB255" s="70">
        <v>0</v>
      </c>
      <c r="AC255" s="35">
        <v>0</v>
      </c>
      <c r="AD255" s="35">
        <v>31800</v>
      </c>
      <c r="AE255" s="35">
        <v>0</v>
      </c>
      <c r="AF255" s="35">
        <v>0</v>
      </c>
      <c r="AG255" s="35">
        <v>0</v>
      </c>
      <c r="AH255" s="111">
        <v>48882</v>
      </c>
      <c r="AI255" s="75">
        <f t="shared" si="5"/>
        <v>1148495.64</v>
      </c>
      <c r="AJ255" s="44"/>
      <c r="AK255" s="87"/>
      <c r="AL255" s="44"/>
      <c r="AM255" s="22"/>
    </row>
    <row r="256" spans="1:39" ht="13.5" thickBot="1">
      <c r="A256" s="47" t="s">
        <v>445</v>
      </c>
      <c r="B256" s="20">
        <v>3920</v>
      </c>
      <c r="C256" s="47" t="s">
        <v>249</v>
      </c>
      <c r="D256" s="70">
        <v>149250</v>
      </c>
      <c r="E256" s="70">
        <v>0</v>
      </c>
      <c r="F256" s="70">
        <v>0</v>
      </c>
      <c r="G256" s="70">
        <v>264945</v>
      </c>
      <c r="H256" s="112">
        <v>18680</v>
      </c>
      <c r="I256" s="27">
        <v>105024</v>
      </c>
      <c r="J256" s="27">
        <v>14599.65</v>
      </c>
      <c r="K256" s="111">
        <v>0</v>
      </c>
      <c r="L256" s="34">
        <v>10664</v>
      </c>
      <c r="M256" s="115">
        <v>0</v>
      </c>
      <c r="N256" s="119">
        <v>0</v>
      </c>
      <c r="O256" s="116">
        <v>0</v>
      </c>
      <c r="P256" s="70">
        <v>0</v>
      </c>
      <c r="Q256" s="115">
        <v>0</v>
      </c>
      <c r="R256" s="33">
        <f>VLOOKUP(B256,'[4]2014-15 Public MATCH'!$C$1:$E$425,3,FALSE)</f>
        <v>1766.83</v>
      </c>
      <c r="S256" s="36">
        <v>0</v>
      </c>
      <c r="T256" s="36">
        <v>0</v>
      </c>
      <c r="U256" s="33">
        <f>VLOOKUP(B256,'[2]2014-15 Public SSBA'!$C$1:$E$357,3,FALSE)</f>
        <v>1926.77</v>
      </c>
      <c r="V256" s="36">
        <v>0</v>
      </c>
      <c r="W256" s="26">
        <v>107612.27</v>
      </c>
      <c r="X256" s="111">
        <v>2253.1</v>
      </c>
      <c r="Y256" s="34">
        <v>0</v>
      </c>
      <c r="Z256" s="34">
        <f>VLOOKUP(B256,'[5]Vouchers'!$C$1:$M$462,11,FALSE)</f>
        <v>0</v>
      </c>
      <c r="AA256" s="70">
        <v>0</v>
      </c>
      <c r="AB256" s="70">
        <v>0</v>
      </c>
      <c r="AC256" s="35">
        <v>0</v>
      </c>
      <c r="AD256" s="35">
        <v>45450</v>
      </c>
      <c r="AE256" s="35">
        <v>0</v>
      </c>
      <c r="AF256" s="35">
        <v>0</v>
      </c>
      <c r="AG256" s="35">
        <v>0</v>
      </c>
      <c r="AH256" s="111">
        <v>70372</v>
      </c>
      <c r="AI256" s="75">
        <f t="shared" si="5"/>
        <v>792543.62</v>
      </c>
      <c r="AJ256" s="44"/>
      <c r="AK256" s="87"/>
      <c r="AL256" s="44"/>
      <c r="AM256" s="22"/>
    </row>
    <row r="257" spans="1:39" ht="13.5" thickBot="1">
      <c r="A257" s="47" t="s">
        <v>452</v>
      </c>
      <c r="B257" s="20">
        <v>3925</v>
      </c>
      <c r="C257" s="47" t="s">
        <v>250</v>
      </c>
      <c r="D257" s="70">
        <v>3100085</v>
      </c>
      <c r="E257" s="70">
        <v>0</v>
      </c>
      <c r="F257" s="70">
        <v>125016</v>
      </c>
      <c r="G257" s="70">
        <v>659778</v>
      </c>
      <c r="H257" s="70">
        <v>0</v>
      </c>
      <c r="I257" s="27">
        <v>1436374</v>
      </c>
      <c r="J257" s="27">
        <v>149921.63</v>
      </c>
      <c r="K257" s="111">
        <v>0</v>
      </c>
      <c r="L257" s="34">
        <v>165459</v>
      </c>
      <c r="M257" s="115">
        <v>0</v>
      </c>
      <c r="N257" s="119">
        <v>0</v>
      </c>
      <c r="O257" s="116">
        <v>0</v>
      </c>
      <c r="P257" s="70">
        <v>0</v>
      </c>
      <c r="Q257" s="115">
        <v>0</v>
      </c>
      <c r="R257" s="33">
        <f>VLOOKUP(B257,'[4]2014-15 Public MATCH'!$C$1:$E$425,3,FALSE)</f>
        <v>14504.22</v>
      </c>
      <c r="S257" s="36">
        <v>0</v>
      </c>
      <c r="T257" s="36">
        <v>0</v>
      </c>
      <c r="U257" s="36">
        <v>0</v>
      </c>
      <c r="V257" s="36">
        <v>0</v>
      </c>
      <c r="W257" s="26">
        <v>0</v>
      </c>
      <c r="X257" s="111">
        <v>0</v>
      </c>
      <c r="Y257" s="34">
        <v>0</v>
      </c>
      <c r="Z257" s="34">
        <f>VLOOKUP(B257,'[5]Vouchers'!$C$1:$M$462,11,FALSE)</f>
        <v>0</v>
      </c>
      <c r="AA257" s="70">
        <v>0</v>
      </c>
      <c r="AB257" s="70">
        <v>0</v>
      </c>
      <c r="AC257" s="35">
        <v>0</v>
      </c>
      <c r="AD257" s="35">
        <v>691725</v>
      </c>
      <c r="AE257" s="35">
        <v>0</v>
      </c>
      <c r="AF257" s="35">
        <v>0</v>
      </c>
      <c r="AG257" s="35">
        <v>0</v>
      </c>
      <c r="AH257" s="111">
        <v>0</v>
      </c>
      <c r="AI257" s="75">
        <f t="shared" si="5"/>
        <v>6342862.85</v>
      </c>
      <c r="AJ257" s="44"/>
      <c r="AK257" s="87"/>
      <c r="AL257" s="44"/>
      <c r="AM257" s="22"/>
    </row>
    <row r="258" spans="1:39" ht="13.5" thickBot="1">
      <c r="A258" s="47" t="s">
        <v>419</v>
      </c>
      <c r="B258" s="20">
        <v>3934</v>
      </c>
      <c r="C258" s="47" t="s">
        <v>251</v>
      </c>
      <c r="D258" s="70">
        <v>5299375</v>
      </c>
      <c r="E258" s="70">
        <v>0</v>
      </c>
      <c r="F258" s="70">
        <v>0</v>
      </c>
      <c r="G258" s="70">
        <v>0</v>
      </c>
      <c r="H258" s="70">
        <v>0</v>
      </c>
      <c r="I258" s="27">
        <v>306351</v>
      </c>
      <c r="J258" s="27">
        <v>26048.64</v>
      </c>
      <c r="K258" s="111">
        <v>0</v>
      </c>
      <c r="L258" s="34">
        <v>33998</v>
      </c>
      <c r="M258" s="115">
        <v>0</v>
      </c>
      <c r="N258" s="119">
        <v>0</v>
      </c>
      <c r="O258" s="116">
        <v>0</v>
      </c>
      <c r="P258" s="70">
        <v>0</v>
      </c>
      <c r="Q258" s="115">
        <v>0</v>
      </c>
      <c r="R258" s="33">
        <f>VLOOKUP(B258,'[4]2014-15 Public MATCH'!$C$1:$E$425,3,FALSE)</f>
        <v>4805.4</v>
      </c>
      <c r="S258" s="36">
        <v>0</v>
      </c>
      <c r="T258" s="33">
        <v>1196.39</v>
      </c>
      <c r="U258" s="33">
        <f>VLOOKUP(B258,'[2]2014-15 Public SSBA'!$C$1:$E$357,3,FALSE)</f>
        <v>998.62</v>
      </c>
      <c r="V258" s="36">
        <v>0</v>
      </c>
      <c r="W258" s="26">
        <v>0</v>
      </c>
      <c r="X258" s="111">
        <v>0</v>
      </c>
      <c r="Y258" s="34">
        <v>0</v>
      </c>
      <c r="Z258" s="34">
        <f>VLOOKUP(B258,'[5]Vouchers'!$C$1:$M$462,11,FALSE)</f>
        <v>0</v>
      </c>
      <c r="AA258" s="70">
        <v>0</v>
      </c>
      <c r="AB258" s="70">
        <v>0</v>
      </c>
      <c r="AC258" s="35">
        <v>10523</v>
      </c>
      <c r="AD258" s="35">
        <v>130350</v>
      </c>
      <c r="AE258" s="35">
        <v>0</v>
      </c>
      <c r="AF258" s="35">
        <v>0</v>
      </c>
      <c r="AG258" s="35">
        <v>0</v>
      </c>
      <c r="AH258" s="111">
        <v>0</v>
      </c>
      <c r="AI258" s="75">
        <f t="shared" si="5"/>
        <v>5813646.05</v>
      </c>
      <c r="AJ258" s="44"/>
      <c r="AK258" s="87"/>
      <c r="AL258" s="44"/>
      <c r="AM258" s="22"/>
    </row>
    <row r="259" spans="1:39" ht="13.5" thickBot="1">
      <c r="A259" s="47" t="s">
        <v>451</v>
      </c>
      <c r="B259" s="20">
        <v>3941</v>
      </c>
      <c r="C259" s="47" t="s">
        <v>252</v>
      </c>
      <c r="D259" s="70">
        <v>5416355</v>
      </c>
      <c r="E259" s="70">
        <v>0</v>
      </c>
      <c r="F259" s="70">
        <v>0</v>
      </c>
      <c r="G259" s="70">
        <v>0</v>
      </c>
      <c r="H259" s="70">
        <v>0</v>
      </c>
      <c r="I259" s="27">
        <v>184778</v>
      </c>
      <c r="J259" s="27">
        <v>128757.77</v>
      </c>
      <c r="K259" s="111">
        <v>0</v>
      </c>
      <c r="L259" s="34">
        <v>60064</v>
      </c>
      <c r="M259" s="115">
        <v>0</v>
      </c>
      <c r="N259" s="119">
        <v>0</v>
      </c>
      <c r="O259" s="116">
        <v>0</v>
      </c>
      <c r="P259" s="70">
        <v>0</v>
      </c>
      <c r="Q259" s="115">
        <v>0</v>
      </c>
      <c r="R259" s="33">
        <f>VLOOKUP(B259,'[4]2014-15 Public MATCH'!$C$1:$E$425,3,FALSE)</f>
        <v>5412.02</v>
      </c>
      <c r="S259" s="36">
        <v>0</v>
      </c>
      <c r="T259" s="33">
        <v>662.06</v>
      </c>
      <c r="U259" s="33">
        <f>VLOOKUP(B259,'[2]2014-15 Public SSBA'!$C$1:$E$357,3,FALSE)</f>
        <v>3029.14</v>
      </c>
      <c r="V259" s="36">
        <v>0</v>
      </c>
      <c r="W259" s="26">
        <v>130377.71</v>
      </c>
      <c r="X259" s="111">
        <v>0</v>
      </c>
      <c r="Y259" s="34">
        <v>0</v>
      </c>
      <c r="Z259" s="34">
        <f>VLOOKUP(B259,'[5]Vouchers'!$C$1:$M$462,11,FALSE)</f>
        <v>0</v>
      </c>
      <c r="AA259" s="70">
        <v>0</v>
      </c>
      <c r="AB259" s="70">
        <v>0</v>
      </c>
      <c r="AC259" s="35">
        <v>0</v>
      </c>
      <c r="AD259" s="35">
        <v>173400</v>
      </c>
      <c r="AE259" s="35">
        <v>0</v>
      </c>
      <c r="AF259" s="35">
        <v>0</v>
      </c>
      <c r="AG259" s="35">
        <v>0</v>
      </c>
      <c r="AH259" s="111">
        <v>0</v>
      </c>
      <c r="AI259" s="75">
        <f t="shared" si="5"/>
        <v>6102835.7</v>
      </c>
      <c r="AJ259" s="44"/>
      <c r="AK259" s="87"/>
      <c r="AL259" s="44"/>
      <c r="AM259" s="22"/>
    </row>
    <row r="260" spans="1:39" ht="13.5" thickBot="1">
      <c r="A260" s="47" t="s">
        <v>469</v>
      </c>
      <c r="B260" s="20">
        <v>3948</v>
      </c>
      <c r="C260" s="47" t="s">
        <v>253</v>
      </c>
      <c r="D260" s="70">
        <v>3158621</v>
      </c>
      <c r="E260" s="70">
        <v>0</v>
      </c>
      <c r="F260" s="70">
        <v>0</v>
      </c>
      <c r="G260" s="70">
        <v>0</v>
      </c>
      <c r="H260" s="112">
        <v>36075</v>
      </c>
      <c r="I260" s="27">
        <v>185701</v>
      </c>
      <c r="J260" s="27">
        <v>22473.13</v>
      </c>
      <c r="K260" s="111">
        <v>0</v>
      </c>
      <c r="L260" s="34">
        <v>25600</v>
      </c>
      <c r="M260" s="115">
        <v>0</v>
      </c>
      <c r="N260" s="119">
        <v>7226.41</v>
      </c>
      <c r="O260" s="116">
        <v>0</v>
      </c>
      <c r="P260" s="70">
        <v>0</v>
      </c>
      <c r="Q260" s="115">
        <v>0</v>
      </c>
      <c r="R260" s="33">
        <f>VLOOKUP(B260,'[4]2014-15 Public MATCH'!$C$1:$E$425,3,FALSE)</f>
        <v>3819.9</v>
      </c>
      <c r="S260" s="36">
        <v>0</v>
      </c>
      <c r="T260" s="33">
        <v>1388.91</v>
      </c>
      <c r="U260" s="33">
        <f>VLOOKUP(B260,'[2]2014-15 Public SSBA'!$C$1:$E$357,3,FALSE)</f>
        <v>4843.99</v>
      </c>
      <c r="V260" s="36">
        <v>0</v>
      </c>
      <c r="W260" s="26">
        <v>281450.55</v>
      </c>
      <c r="X260" s="111">
        <v>0</v>
      </c>
      <c r="Y260" s="34">
        <v>0</v>
      </c>
      <c r="Z260" s="34">
        <f>VLOOKUP(B260,'[5]Vouchers'!$C$1:$M$462,11,FALSE)</f>
        <v>0</v>
      </c>
      <c r="AA260" s="70">
        <v>0</v>
      </c>
      <c r="AB260" s="70">
        <v>0</v>
      </c>
      <c r="AC260" s="35">
        <v>0</v>
      </c>
      <c r="AD260" s="35">
        <v>92850</v>
      </c>
      <c r="AE260" s="35">
        <v>0</v>
      </c>
      <c r="AF260" s="35">
        <v>0</v>
      </c>
      <c r="AG260" s="35">
        <v>0</v>
      </c>
      <c r="AH260" s="111">
        <v>150898</v>
      </c>
      <c r="AI260" s="75">
        <f t="shared" si="5"/>
        <v>3970947.89</v>
      </c>
      <c r="AJ260" s="44"/>
      <c r="AK260" s="87"/>
      <c r="AL260" s="44"/>
      <c r="AM260" s="22"/>
    </row>
    <row r="261" spans="1:39" ht="13.5" thickBot="1">
      <c r="A261" s="47" t="s">
        <v>461</v>
      </c>
      <c r="B261" s="20">
        <v>3955</v>
      </c>
      <c r="C261" s="47" t="s">
        <v>254</v>
      </c>
      <c r="D261" s="70">
        <v>15151464</v>
      </c>
      <c r="E261" s="70">
        <v>0</v>
      </c>
      <c r="F261" s="70">
        <v>0</v>
      </c>
      <c r="G261" s="70">
        <v>0</v>
      </c>
      <c r="H261" s="70">
        <v>0</v>
      </c>
      <c r="I261" s="27">
        <v>788173</v>
      </c>
      <c r="J261" s="27">
        <v>65037.46</v>
      </c>
      <c r="K261" s="111">
        <v>0</v>
      </c>
      <c r="L261" s="34">
        <v>137185</v>
      </c>
      <c r="M261" s="115">
        <v>29739.6</v>
      </c>
      <c r="N261" s="119">
        <v>0</v>
      </c>
      <c r="O261" s="116">
        <v>0</v>
      </c>
      <c r="P261" s="70">
        <v>0</v>
      </c>
      <c r="Q261" s="115">
        <v>0</v>
      </c>
      <c r="R261" s="33">
        <f>VLOOKUP(B261,'[4]2014-15 Public MATCH'!$C$1:$E$425,3,FALSE)</f>
        <v>11461.55</v>
      </c>
      <c r="S261" s="36">
        <v>0</v>
      </c>
      <c r="T261" s="33">
        <v>4833.49</v>
      </c>
      <c r="U261" s="33">
        <f>VLOOKUP(B261,'[2]2014-15 Public SSBA'!$C$1:$E$357,3,FALSE)</f>
        <v>4234.55</v>
      </c>
      <c r="V261" s="36">
        <v>0</v>
      </c>
      <c r="W261" s="26">
        <v>0</v>
      </c>
      <c r="X261" s="111">
        <v>0</v>
      </c>
      <c r="Y261" s="34">
        <v>0</v>
      </c>
      <c r="Z261" s="34">
        <f>VLOOKUP(B261,'[5]Vouchers'!$C$1:$M$462,11,FALSE)</f>
        <v>0</v>
      </c>
      <c r="AA261" s="70">
        <v>0</v>
      </c>
      <c r="AB261" s="70">
        <v>0</v>
      </c>
      <c r="AC261" s="35">
        <v>0</v>
      </c>
      <c r="AD261" s="35">
        <v>367650</v>
      </c>
      <c r="AE261" s="35">
        <v>0</v>
      </c>
      <c r="AF261" s="35">
        <v>0</v>
      </c>
      <c r="AG261" s="35">
        <v>0</v>
      </c>
      <c r="AH261" s="111">
        <v>0</v>
      </c>
      <c r="AI261" s="75">
        <f aca="true" t="shared" si="6" ref="AI261:AI324">SUM(D261:AH261)</f>
        <v>16559778.65</v>
      </c>
      <c r="AJ261" s="44"/>
      <c r="AK261" s="87"/>
      <c r="AL261" s="44"/>
      <c r="AM261" s="22"/>
    </row>
    <row r="262" spans="1:39" ht="13.5" thickBot="1">
      <c r="A262" s="47" t="s">
        <v>434</v>
      </c>
      <c r="B262" s="20">
        <v>3962</v>
      </c>
      <c r="C262" s="47" t="s">
        <v>255</v>
      </c>
      <c r="D262" s="70">
        <v>21958551</v>
      </c>
      <c r="E262" s="70">
        <v>0</v>
      </c>
      <c r="F262" s="70">
        <v>0</v>
      </c>
      <c r="G262" s="70">
        <v>0</v>
      </c>
      <c r="H262" s="70">
        <v>0</v>
      </c>
      <c r="I262" s="27">
        <v>895591</v>
      </c>
      <c r="J262" s="27">
        <v>101888.87</v>
      </c>
      <c r="K262" s="111">
        <v>0</v>
      </c>
      <c r="L262" s="34">
        <v>114519</v>
      </c>
      <c r="M262" s="115">
        <v>0</v>
      </c>
      <c r="N262" s="119">
        <v>0</v>
      </c>
      <c r="O262" s="116">
        <v>0</v>
      </c>
      <c r="P262" s="70">
        <v>0</v>
      </c>
      <c r="Q262" s="115">
        <v>0</v>
      </c>
      <c r="R262" s="33">
        <f>VLOOKUP(B262,'[4]2014-15 Public MATCH'!$C$1:$E$425,3,FALSE)</f>
        <v>17931.21</v>
      </c>
      <c r="S262" s="36">
        <v>0</v>
      </c>
      <c r="T262" s="33">
        <v>4419.78</v>
      </c>
      <c r="U262" s="33">
        <f>VLOOKUP(B262,'[2]2014-15 Public SSBA'!$C$1:$E$357,3,FALSE)</f>
        <v>6578.98</v>
      </c>
      <c r="V262" s="36">
        <v>0</v>
      </c>
      <c r="W262" s="26">
        <v>0</v>
      </c>
      <c r="X262" s="111">
        <v>0</v>
      </c>
      <c r="Y262" s="34">
        <v>0</v>
      </c>
      <c r="Z262" s="34">
        <f>VLOOKUP(B262,'[5]Vouchers'!$C$1:$M$462,11,FALSE)</f>
        <v>0</v>
      </c>
      <c r="AA262" s="70">
        <v>0</v>
      </c>
      <c r="AB262" s="70">
        <v>0</v>
      </c>
      <c r="AC262" s="35">
        <v>4116</v>
      </c>
      <c r="AD262" s="35">
        <v>476400</v>
      </c>
      <c r="AE262" s="35">
        <v>0</v>
      </c>
      <c r="AF262" s="35">
        <v>0</v>
      </c>
      <c r="AG262" s="35">
        <v>0</v>
      </c>
      <c r="AH262" s="111">
        <v>0</v>
      </c>
      <c r="AI262" s="75">
        <f t="shared" si="6"/>
        <v>23579995.84</v>
      </c>
      <c r="AJ262" s="44"/>
      <c r="AK262" s="87"/>
      <c r="AL262" s="44"/>
      <c r="AM262" s="22"/>
    </row>
    <row r="263" spans="1:39" ht="13.5" thickBot="1">
      <c r="A263" s="47" t="s">
        <v>462</v>
      </c>
      <c r="B263" s="20">
        <v>3969</v>
      </c>
      <c r="C263" s="47" t="s">
        <v>256</v>
      </c>
      <c r="D263" s="70">
        <v>2556172</v>
      </c>
      <c r="E263" s="70">
        <v>0</v>
      </c>
      <c r="F263" s="70">
        <v>0</v>
      </c>
      <c r="G263" s="70">
        <v>0</v>
      </c>
      <c r="H263" s="112">
        <v>24225</v>
      </c>
      <c r="I263" s="27">
        <v>115379</v>
      </c>
      <c r="J263" s="27">
        <v>10579.3</v>
      </c>
      <c r="K263" s="111">
        <v>0</v>
      </c>
      <c r="L263" s="34">
        <v>14733</v>
      </c>
      <c r="M263" s="115">
        <v>0</v>
      </c>
      <c r="N263" s="119">
        <v>0</v>
      </c>
      <c r="O263" s="116">
        <v>0</v>
      </c>
      <c r="P263" s="70">
        <v>0</v>
      </c>
      <c r="Q263" s="115">
        <v>0</v>
      </c>
      <c r="R263" s="33">
        <f>VLOOKUP(B263,'[4]2014-15 Public MATCH'!$C$1:$E$425,3,FALSE)</f>
        <v>2361.6</v>
      </c>
      <c r="S263" s="36">
        <v>0</v>
      </c>
      <c r="T263" s="33">
        <v>1255.35</v>
      </c>
      <c r="U263" s="33">
        <f>VLOOKUP(B263,'[2]2014-15 Public SSBA'!$C$1:$E$357,3,FALSE)</f>
        <v>761.66</v>
      </c>
      <c r="V263" s="36">
        <v>0</v>
      </c>
      <c r="W263" s="26">
        <v>0</v>
      </c>
      <c r="X263" s="111">
        <v>0</v>
      </c>
      <c r="Y263" s="34">
        <v>0</v>
      </c>
      <c r="Z263" s="34">
        <f>VLOOKUP(B263,'[5]Vouchers'!$C$1:$M$462,11,FALSE)</f>
        <v>0</v>
      </c>
      <c r="AA263" s="70">
        <v>0</v>
      </c>
      <c r="AB263" s="70">
        <v>0</v>
      </c>
      <c r="AC263" s="35">
        <v>0</v>
      </c>
      <c r="AD263" s="35">
        <v>57900</v>
      </c>
      <c r="AE263" s="35">
        <v>0</v>
      </c>
      <c r="AF263" s="35">
        <v>0</v>
      </c>
      <c r="AG263" s="35">
        <v>0</v>
      </c>
      <c r="AH263" s="111">
        <v>92097</v>
      </c>
      <c r="AI263" s="75">
        <f t="shared" si="6"/>
        <v>2875463.91</v>
      </c>
      <c r="AJ263" s="44"/>
      <c r="AK263" s="87"/>
      <c r="AL263" s="44"/>
      <c r="AM263" s="22"/>
    </row>
    <row r="264" spans="1:39" ht="13.5" thickBot="1">
      <c r="A264" s="47" t="s">
        <v>452</v>
      </c>
      <c r="B264" s="20">
        <v>3976</v>
      </c>
      <c r="C264" s="47" t="s">
        <v>257</v>
      </c>
      <c r="D264" s="70">
        <v>495429</v>
      </c>
      <c r="E264" s="70">
        <v>0</v>
      </c>
      <c r="F264" s="70">
        <v>0</v>
      </c>
      <c r="G264" s="70">
        <v>0</v>
      </c>
      <c r="H264" s="70">
        <v>0</v>
      </c>
      <c r="I264" s="27">
        <v>123322</v>
      </c>
      <c r="J264" s="27">
        <v>0</v>
      </c>
      <c r="K264" s="111">
        <v>0</v>
      </c>
      <c r="L264" s="34">
        <v>2819</v>
      </c>
      <c r="M264" s="115">
        <v>0</v>
      </c>
      <c r="N264" s="119">
        <v>0</v>
      </c>
      <c r="O264" s="116">
        <v>0</v>
      </c>
      <c r="P264" s="70">
        <v>0</v>
      </c>
      <c r="Q264" s="115">
        <v>0</v>
      </c>
      <c r="R264" s="115">
        <v>0</v>
      </c>
      <c r="S264" s="36">
        <v>0</v>
      </c>
      <c r="T264" s="36">
        <v>0</v>
      </c>
      <c r="U264" s="36">
        <v>0</v>
      </c>
      <c r="V264" s="36">
        <v>0</v>
      </c>
      <c r="W264" s="26">
        <v>0</v>
      </c>
      <c r="X264" s="111">
        <v>0</v>
      </c>
      <c r="Y264" s="34">
        <v>0</v>
      </c>
      <c r="Z264" s="34">
        <f>VLOOKUP(B264,'[5]Vouchers'!$C$1:$M$462,11,FALSE)</f>
        <v>0</v>
      </c>
      <c r="AA264" s="70">
        <v>0</v>
      </c>
      <c r="AB264" s="70">
        <v>0</v>
      </c>
      <c r="AC264" s="35">
        <v>0</v>
      </c>
      <c r="AD264" s="35">
        <v>7650</v>
      </c>
      <c r="AE264" s="35">
        <v>0</v>
      </c>
      <c r="AF264" s="35">
        <v>0</v>
      </c>
      <c r="AG264" s="35">
        <v>0</v>
      </c>
      <c r="AH264" s="111">
        <v>0</v>
      </c>
      <c r="AI264" s="75">
        <f t="shared" si="6"/>
        <v>629220</v>
      </c>
      <c r="AJ264" s="44"/>
      <c r="AK264" s="87"/>
      <c r="AL264" s="44"/>
      <c r="AM264" s="22"/>
    </row>
    <row r="265" spans="1:39" ht="13.5" thickBot="1">
      <c r="A265" s="47" t="s">
        <v>457</v>
      </c>
      <c r="B265" s="20">
        <v>3983</v>
      </c>
      <c r="C265" s="47" t="s">
        <v>258</v>
      </c>
      <c r="D265" s="70">
        <v>7766803</v>
      </c>
      <c r="E265" s="70">
        <v>0</v>
      </c>
      <c r="F265" s="70">
        <v>0</v>
      </c>
      <c r="G265" s="70">
        <v>0</v>
      </c>
      <c r="H265" s="70">
        <v>0</v>
      </c>
      <c r="I265" s="27">
        <v>578016</v>
      </c>
      <c r="J265" s="27">
        <v>15971.48</v>
      </c>
      <c r="K265" s="111">
        <v>0</v>
      </c>
      <c r="L265" s="34">
        <v>52625</v>
      </c>
      <c r="M265" s="115">
        <v>0</v>
      </c>
      <c r="N265" s="119">
        <v>0</v>
      </c>
      <c r="O265" s="116">
        <v>0</v>
      </c>
      <c r="P265" s="70">
        <v>0</v>
      </c>
      <c r="Q265" s="115">
        <v>0</v>
      </c>
      <c r="R265" s="33">
        <f>VLOOKUP(B265,'[4]2014-15 Public MATCH'!$C$1:$E$425,3,FALSE)</f>
        <v>6049.91</v>
      </c>
      <c r="S265" s="36">
        <v>0</v>
      </c>
      <c r="T265" s="33">
        <v>3326.46</v>
      </c>
      <c r="U265" s="33">
        <f>VLOOKUP(B265,'[2]2014-15 Public SSBA'!$C$1:$E$357,3,FALSE)</f>
        <v>4341.84</v>
      </c>
      <c r="V265" s="36">
        <v>0</v>
      </c>
      <c r="W265" s="26">
        <v>0</v>
      </c>
      <c r="X265" s="111">
        <v>0</v>
      </c>
      <c r="Y265" s="34">
        <v>0</v>
      </c>
      <c r="Z265" s="34">
        <f>VLOOKUP(B265,'[5]Vouchers'!$C$1:$M$462,11,FALSE)</f>
        <v>0</v>
      </c>
      <c r="AA265" s="70">
        <v>0</v>
      </c>
      <c r="AB265" s="70">
        <v>0</v>
      </c>
      <c r="AC265" s="35">
        <v>0</v>
      </c>
      <c r="AD265" s="35">
        <v>183000</v>
      </c>
      <c r="AE265" s="35">
        <v>150000</v>
      </c>
      <c r="AF265" s="35">
        <v>0</v>
      </c>
      <c r="AG265" s="35">
        <v>0</v>
      </c>
      <c r="AH265" s="111">
        <v>0</v>
      </c>
      <c r="AI265" s="75">
        <f t="shared" si="6"/>
        <v>8760133.69</v>
      </c>
      <c r="AJ265" s="44"/>
      <c r="AK265" s="87"/>
      <c r="AL265" s="44"/>
      <c r="AM265" s="22"/>
    </row>
    <row r="266" spans="1:39" ht="13.5" thickBot="1">
      <c r="A266" s="47" t="s">
        <v>458</v>
      </c>
      <c r="B266" s="20">
        <v>3990</v>
      </c>
      <c r="C266" s="47" t="s">
        <v>259</v>
      </c>
      <c r="D266" s="70">
        <v>5524463</v>
      </c>
      <c r="E266" s="70">
        <v>0</v>
      </c>
      <c r="F266" s="70">
        <v>0</v>
      </c>
      <c r="G266" s="70">
        <v>0</v>
      </c>
      <c r="H266" s="112">
        <v>40394</v>
      </c>
      <c r="I266" s="27">
        <v>225068</v>
      </c>
      <c r="J266" s="27">
        <v>44288.99</v>
      </c>
      <c r="K266" s="111">
        <v>0</v>
      </c>
      <c r="L266" s="34">
        <v>24903</v>
      </c>
      <c r="M266" s="115">
        <v>0</v>
      </c>
      <c r="N266" s="119">
        <v>36314.43</v>
      </c>
      <c r="O266" s="116">
        <v>0</v>
      </c>
      <c r="P266" s="70">
        <v>0</v>
      </c>
      <c r="Q266" s="115">
        <v>0</v>
      </c>
      <c r="R266" s="33">
        <f>VLOOKUP(B266,'[4]2014-15 Public MATCH'!$C$1:$E$425,3,FALSE)</f>
        <v>4733.81</v>
      </c>
      <c r="S266" s="36">
        <v>0</v>
      </c>
      <c r="T266" s="36">
        <v>0</v>
      </c>
      <c r="U266" s="33">
        <f>VLOOKUP(B266,'[2]2014-15 Public SSBA'!$C$1:$E$357,3,FALSE)</f>
        <v>6391.53</v>
      </c>
      <c r="V266" s="36">
        <v>0</v>
      </c>
      <c r="W266" s="26">
        <v>248337.54</v>
      </c>
      <c r="X266" s="111">
        <v>0</v>
      </c>
      <c r="Y266" s="34">
        <v>0</v>
      </c>
      <c r="Z266" s="34">
        <f>VLOOKUP(B266,'[5]Vouchers'!$C$1:$M$462,11,FALSE)</f>
        <v>0</v>
      </c>
      <c r="AA266" s="70">
        <v>0</v>
      </c>
      <c r="AB266" s="70">
        <v>0</v>
      </c>
      <c r="AC266" s="35">
        <v>0</v>
      </c>
      <c r="AD266" s="35">
        <v>105750</v>
      </c>
      <c r="AE266" s="35">
        <v>0</v>
      </c>
      <c r="AF266" s="35">
        <v>0</v>
      </c>
      <c r="AG266" s="35">
        <v>0</v>
      </c>
      <c r="AH266" s="111">
        <v>168373</v>
      </c>
      <c r="AI266" s="75">
        <f t="shared" si="6"/>
        <v>6429017.3</v>
      </c>
      <c r="AJ266" s="44"/>
      <c r="AK266" s="87"/>
      <c r="AL266" s="44"/>
      <c r="AM266" s="22"/>
    </row>
    <row r="267" spans="1:39" ht="13.5" thickBot="1">
      <c r="A267" s="47" t="s">
        <v>455</v>
      </c>
      <c r="B267" s="20">
        <v>4011</v>
      </c>
      <c r="C267" s="47" t="s">
        <v>260</v>
      </c>
      <c r="D267" s="70">
        <v>44810</v>
      </c>
      <c r="E267" s="70">
        <v>0</v>
      </c>
      <c r="F267" s="70">
        <v>0</v>
      </c>
      <c r="G267" s="70">
        <v>135777</v>
      </c>
      <c r="H267" s="70">
        <v>0</v>
      </c>
      <c r="I267" s="27">
        <v>4356</v>
      </c>
      <c r="J267" s="27">
        <v>2297.79</v>
      </c>
      <c r="K267" s="111">
        <v>0</v>
      </c>
      <c r="L267" s="34">
        <v>2702</v>
      </c>
      <c r="M267" s="115">
        <v>0</v>
      </c>
      <c r="N267" s="119">
        <v>3639.95</v>
      </c>
      <c r="O267" s="116">
        <v>0</v>
      </c>
      <c r="P267" s="70">
        <v>0</v>
      </c>
      <c r="Q267" s="115">
        <v>0</v>
      </c>
      <c r="R267" s="115">
        <v>0</v>
      </c>
      <c r="S267" s="36">
        <v>0</v>
      </c>
      <c r="T267" s="36">
        <v>0</v>
      </c>
      <c r="U267" s="36">
        <v>0</v>
      </c>
      <c r="V267" s="36">
        <v>0</v>
      </c>
      <c r="W267" s="26">
        <v>20695.13</v>
      </c>
      <c r="X267" s="111">
        <v>0</v>
      </c>
      <c r="Y267" s="34">
        <v>0</v>
      </c>
      <c r="Z267" s="34">
        <f>VLOOKUP(B267,'[5]Vouchers'!$C$1:$M$462,11,FALSE)</f>
        <v>0</v>
      </c>
      <c r="AA267" s="70">
        <v>0</v>
      </c>
      <c r="AB267" s="70">
        <v>0</v>
      </c>
      <c r="AC267" s="35">
        <v>0</v>
      </c>
      <c r="AD267" s="35">
        <v>12525</v>
      </c>
      <c r="AE267" s="35">
        <v>0</v>
      </c>
      <c r="AF267" s="35">
        <v>0</v>
      </c>
      <c r="AG267" s="35">
        <v>0</v>
      </c>
      <c r="AH267" s="111">
        <v>19128</v>
      </c>
      <c r="AI267" s="75">
        <f t="shared" si="6"/>
        <v>245930.87</v>
      </c>
      <c r="AJ267" s="44"/>
      <c r="AK267" s="87"/>
      <c r="AL267" s="44"/>
      <c r="AM267" s="22"/>
    </row>
    <row r="268" spans="1:39" ht="13.5" thickBot="1">
      <c r="A268" s="47" t="s">
        <v>453</v>
      </c>
      <c r="B268" s="20">
        <v>4018</v>
      </c>
      <c r="C268" s="47" t="s">
        <v>261</v>
      </c>
      <c r="D268" s="70">
        <v>28757876</v>
      </c>
      <c r="E268" s="70">
        <v>0</v>
      </c>
      <c r="F268" s="70">
        <v>1147278</v>
      </c>
      <c r="G268" s="70">
        <v>0</v>
      </c>
      <c r="H268" s="70">
        <v>0</v>
      </c>
      <c r="I268" s="27">
        <v>1760938</v>
      </c>
      <c r="J268" s="27">
        <v>132377.98</v>
      </c>
      <c r="K268" s="111">
        <v>0</v>
      </c>
      <c r="L268" s="34">
        <v>201317</v>
      </c>
      <c r="M268" s="115">
        <v>0</v>
      </c>
      <c r="N268" s="119">
        <v>0</v>
      </c>
      <c r="O268" s="116">
        <v>0</v>
      </c>
      <c r="P268" s="70">
        <v>0</v>
      </c>
      <c r="Q268" s="115">
        <v>0</v>
      </c>
      <c r="R268" s="33">
        <f>VLOOKUP(B268,'[4]2014-15 Public MATCH'!$C$1:$E$425,3,FALSE)</f>
        <v>29107.1</v>
      </c>
      <c r="S268" s="36">
        <v>0</v>
      </c>
      <c r="T268" s="36">
        <v>0</v>
      </c>
      <c r="U268" s="33">
        <f>VLOOKUP(B268,'[2]2014-15 Public SSBA'!$C$1:$E$357,3,FALSE)</f>
        <v>4067.34</v>
      </c>
      <c r="V268" s="36">
        <v>0</v>
      </c>
      <c r="W268" s="26">
        <v>0</v>
      </c>
      <c r="X268" s="111">
        <v>0</v>
      </c>
      <c r="Y268" s="34">
        <v>0</v>
      </c>
      <c r="Z268" s="34">
        <f>VLOOKUP(B268,'[5]Vouchers'!$C$1:$M$462,11,FALSE)</f>
        <v>0</v>
      </c>
      <c r="AA268" s="70">
        <v>0</v>
      </c>
      <c r="AB268" s="70">
        <v>0</v>
      </c>
      <c r="AC268" s="35">
        <v>25530</v>
      </c>
      <c r="AD268" s="35">
        <v>922575</v>
      </c>
      <c r="AE268" s="35">
        <v>0</v>
      </c>
      <c r="AF268" s="35">
        <v>0</v>
      </c>
      <c r="AG268" s="35">
        <v>0</v>
      </c>
      <c r="AH268" s="111">
        <v>0</v>
      </c>
      <c r="AI268" s="75">
        <f t="shared" si="6"/>
        <v>32981066.42</v>
      </c>
      <c r="AJ268" s="44"/>
      <c r="AK268" s="87"/>
      <c r="AL268" s="44"/>
      <c r="AM268" s="22"/>
    </row>
    <row r="269" spans="1:39" ht="13.5" thickBot="1">
      <c r="A269" s="47" t="s">
        <v>457</v>
      </c>
      <c r="B269" s="20">
        <v>4025</v>
      </c>
      <c r="C269" s="47" t="s">
        <v>262</v>
      </c>
      <c r="D269" s="70">
        <v>3031028</v>
      </c>
      <c r="E269" s="70">
        <v>0</v>
      </c>
      <c r="F269" s="70">
        <v>0</v>
      </c>
      <c r="G269" s="70">
        <v>0</v>
      </c>
      <c r="H269" s="70">
        <v>0</v>
      </c>
      <c r="I269" s="27">
        <v>85501</v>
      </c>
      <c r="J269" s="27">
        <v>15384.68</v>
      </c>
      <c r="K269" s="111">
        <v>0</v>
      </c>
      <c r="L269" s="34">
        <v>17871</v>
      </c>
      <c r="M269" s="115">
        <v>0</v>
      </c>
      <c r="N269" s="119">
        <v>0</v>
      </c>
      <c r="O269" s="116">
        <v>0</v>
      </c>
      <c r="P269" s="70">
        <v>0</v>
      </c>
      <c r="Q269" s="115">
        <v>0</v>
      </c>
      <c r="R269" s="33">
        <f>VLOOKUP(B269,'[4]2014-15 Public MATCH'!$C$1:$E$425,3,FALSE)</f>
        <v>2322.21</v>
      </c>
      <c r="S269" s="36">
        <v>0</v>
      </c>
      <c r="T269" s="33">
        <v>555.31</v>
      </c>
      <c r="U269" s="33">
        <f>VLOOKUP(B269,'[2]2014-15 Public SSBA'!$C$1:$E$357,3,FALSE)</f>
        <v>375.59</v>
      </c>
      <c r="V269" s="36">
        <v>0</v>
      </c>
      <c r="W269" s="26">
        <v>0</v>
      </c>
      <c r="X269" s="111">
        <v>0</v>
      </c>
      <c r="Y269" s="34">
        <v>0</v>
      </c>
      <c r="Z269" s="34">
        <f>VLOOKUP(B269,'[5]Vouchers'!$C$1:$M$462,11,FALSE)</f>
        <v>0</v>
      </c>
      <c r="AA269" s="70">
        <v>0</v>
      </c>
      <c r="AB269" s="70">
        <v>0</v>
      </c>
      <c r="AC269" s="35">
        <v>0</v>
      </c>
      <c r="AD269" s="35">
        <v>72300</v>
      </c>
      <c r="AE269" s="35">
        <v>0</v>
      </c>
      <c r="AF269" s="35">
        <v>0</v>
      </c>
      <c r="AG269" s="35">
        <v>0</v>
      </c>
      <c r="AH269" s="111">
        <v>0</v>
      </c>
      <c r="AI269" s="75">
        <f t="shared" si="6"/>
        <v>3225337.79</v>
      </c>
      <c r="AJ269" s="44"/>
      <c r="AK269" s="87"/>
      <c r="AL269" s="44"/>
      <c r="AM269" s="22"/>
    </row>
    <row r="270" spans="1:39" ht="13.5" thickBot="1">
      <c r="A270" s="47" t="s">
        <v>452</v>
      </c>
      <c r="B270" s="20">
        <v>4060</v>
      </c>
      <c r="C270" s="47" t="s">
        <v>263</v>
      </c>
      <c r="D270" s="70">
        <v>9801983</v>
      </c>
      <c r="E270" s="70">
        <v>0</v>
      </c>
      <c r="F270" s="70">
        <v>0</v>
      </c>
      <c r="G270" s="70">
        <v>0</v>
      </c>
      <c r="H270" s="70">
        <v>0</v>
      </c>
      <c r="I270" s="27">
        <v>1721468</v>
      </c>
      <c r="J270" s="27">
        <v>149590.37</v>
      </c>
      <c r="K270" s="111">
        <v>0</v>
      </c>
      <c r="L270" s="34">
        <v>213463</v>
      </c>
      <c r="M270" s="115">
        <v>0</v>
      </c>
      <c r="N270" s="119">
        <v>0</v>
      </c>
      <c r="O270" s="116">
        <v>0</v>
      </c>
      <c r="P270" s="70">
        <v>0</v>
      </c>
      <c r="Q270" s="115">
        <v>0</v>
      </c>
      <c r="R270" s="33">
        <f>VLOOKUP(B270,'[4]2014-15 Public MATCH'!$C$1:$E$425,3,FALSE)</f>
        <v>18550.21</v>
      </c>
      <c r="S270" s="36">
        <v>0</v>
      </c>
      <c r="T270" s="36">
        <v>0</v>
      </c>
      <c r="U270" s="33">
        <f>VLOOKUP(B270,'[2]2014-15 Public SSBA'!$C$1:$E$357,3,FALSE)</f>
        <v>2161.16</v>
      </c>
      <c r="V270" s="36">
        <v>0</v>
      </c>
      <c r="W270" s="26">
        <v>0</v>
      </c>
      <c r="X270" s="111">
        <v>0</v>
      </c>
      <c r="Y270" s="34">
        <v>0</v>
      </c>
      <c r="Z270" s="34">
        <f>VLOOKUP(B270,'[5]Vouchers'!$C$1:$M$462,11,FALSE)</f>
        <v>0</v>
      </c>
      <c r="AA270" s="70">
        <v>0</v>
      </c>
      <c r="AB270" s="70">
        <v>0</v>
      </c>
      <c r="AC270" s="35">
        <v>9964</v>
      </c>
      <c r="AD270" s="35">
        <v>797400</v>
      </c>
      <c r="AE270" s="35">
        <v>0</v>
      </c>
      <c r="AF270" s="35">
        <v>0</v>
      </c>
      <c r="AG270" s="35">
        <v>0</v>
      </c>
      <c r="AH270" s="111">
        <v>0</v>
      </c>
      <c r="AI270" s="75">
        <f t="shared" si="6"/>
        <v>12714579.74</v>
      </c>
      <c r="AJ270" s="44"/>
      <c r="AK270" s="87"/>
      <c r="AL270" s="44"/>
      <c r="AM270" s="22"/>
    </row>
    <row r="271" spans="1:39" ht="13.5" thickBot="1">
      <c r="A271" s="47" t="s">
        <v>475</v>
      </c>
      <c r="B271" s="20">
        <v>4067</v>
      </c>
      <c r="C271" s="47" t="s">
        <v>264</v>
      </c>
      <c r="D271" s="70">
        <v>7428644</v>
      </c>
      <c r="E271" s="70">
        <v>0</v>
      </c>
      <c r="F271" s="70">
        <v>0</v>
      </c>
      <c r="G271" s="70">
        <v>0</v>
      </c>
      <c r="H271" s="70">
        <v>0</v>
      </c>
      <c r="I271" s="27">
        <v>528295</v>
      </c>
      <c r="J271" s="27">
        <v>24208.3</v>
      </c>
      <c r="K271" s="111">
        <v>0</v>
      </c>
      <c r="L271" s="34">
        <v>35684</v>
      </c>
      <c r="M271" s="115">
        <v>0</v>
      </c>
      <c r="N271" s="119">
        <v>0</v>
      </c>
      <c r="O271" s="116">
        <v>21587</v>
      </c>
      <c r="P271" s="70">
        <v>0</v>
      </c>
      <c r="Q271" s="115">
        <v>0</v>
      </c>
      <c r="R271" s="33">
        <f>VLOOKUP(B271,'[4]2014-15 Public MATCH'!$C$1:$E$425,3,FALSE)</f>
        <v>4257.33</v>
      </c>
      <c r="S271" s="36">
        <v>0</v>
      </c>
      <c r="T271" s="36">
        <v>0</v>
      </c>
      <c r="U271" s="33">
        <f>VLOOKUP(B271,'[2]2014-15 Public SSBA'!$C$1:$E$357,3,FALSE)</f>
        <v>4924.58</v>
      </c>
      <c r="V271" s="36">
        <v>0</v>
      </c>
      <c r="W271" s="26">
        <v>333186.37</v>
      </c>
      <c r="X271" s="111">
        <v>0</v>
      </c>
      <c r="Y271" s="34">
        <v>0</v>
      </c>
      <c r="Z271" s="34">
        <f>VLOOKUP(B271,'[5]Vouchers'!$C$1:$M$462,11,FALSE)</f>
        <v>0</v>
      </c>
      <c r="AA271" s="70">
        <v>0</v>
      </c>
      <c r="AB271" s="70">
        <v>0</v>
      </c>
      <c r="AC271" s="35">
        <v>0</v>
      </c>
      <c r="AD271" s="35">
        <v>168000</v>
      </c>
      <c r="AE271" s="35">
        <v>0</v>
      </c>
      <c r="AF271" s="35">
        <v>0</v>
      </c>
      <c r="AG271" s="35">
        <v>0</v>
      </c>
      <c r="AH271" s="111">
        <v>0</v>
      </c>
      <c r="AI271" s="75">
        <f t="shared" si="6"/>
        <v>8548786.58</v>
      </c>
      <c r="AJ271" s="44"/>
      <c r="AK271" s="87"/>
      <c r="AL271" s="44"/>
      <c r="AM271" s="22"/>
    </row>
    <row r="272" spans="1:39" ht="13.5" thickBot="1">
      <c r="A272" s="47" t="s">
        <v>475</v>
      </c>
      <c r="B272" s="20">
        <v>4074</v>
      </c>
      <c r="C272" s="47" t="s">
        <v>265</v>
      </c>
      <c r="D272" s="70">
        <v>10736603</v>
      </c>
      <c r="E272" s="70">
        <v>0</v>
      </c>
      <c r="F272" s="70">
        <v>0</v>
      </c>
      <c r="G272" s="70">
        <v>0</v>
      </c>
      <c r="H272" s="70">
        <v>0</v>
      </c>
      <c r="I272" s="27">
        <v>630075</v>
      </c>
      <c r="J272" s="27">
        <v>163075.83</v>
      </c>
      <c r="K272" s="111">
        <v>0</v>
      </c>
      <c r="L272" s="34">
        <v>77121</v>
      </c>
      <c r="M272" s="115">
        <v>0</v>
      </c>
      <c r="N272" s="119">
        <v>0</v>
      </c>
      <c r="O272" s="116">
        <v>0</v>
      </c>
      <c r="P272" s="70">
        <v>0</v>
      </c>
      <c r="Q272" s="115">
        <v>0</v>
      </c>
      <c r="R272" s="33">
        <f>VLOOKUP(B272,'[4]2014-15 Public MATCH'!$C$1:$E$425,3,FALSE)</f>
        <v>7341.56</v>
      </c>
      <c r="S272" s="36">
        <v>0</v>
      </c>
      <c r="T272" s="33">
        <v>1342.47</v>
      </c>
      <c r="U272" s="33">
        <f>VLOOKUP(B272,'[2]2014-15 Public SSBA'!$C$1:$E$357,3,FALSE)</f>
        <v>3809.96</v>
      </c>
      <c r="V272" s="36">
        <v>6171.29</v>
      </c>
      <c r="W272" s="26">
        <v>411828.25</v>
      </c>
      <c r="X272" s="111">
        <v>14572.24</v>
      </c>
      <c r="Y272" s="34">
        <v>0</v>
      </c>
      <c r="Z272" s="34">
        <f>VLOOKUP(B272,'[5]Vouchers'!$C$1:$M$462,11,FALSE)</f>
        <v>0</v>
      </c>
      <c r="AA272" s="70">
        <v>0</v>
      </c>
      <c r="AB272" s="70">
        <v>0</v>
      </c>
      <c r="AC272" s="35">
        <v>4367</v>
      </c>
      <c r="AD272" s="35">
        <v>267300</v>
      </c>
      <c r="AE272" s="35">
        <v>0</v>
      </c>
      <c r="AF272" s="35">
        <v>0</v>
      </c>
      <c r="AG272" s="35">
        <v>0</v>
      </c>
      <c r="AH272" s="111">
        <v>0</v>
      </c>
      <c r="AI272" s="75">
        <f t="shared" si="6"/>
        <v>12323607.6</v>
      </c>
      <c r="AJ272" s="44"/>
      <c r="AK272" s="87"/>
      <c r="AL272" s="44"/>
      <c r="AM272" s="22"/>
    </row>
    <row r="273" spans="1:39" ht="13.5" thickBot="1">
      <c r="A273" s="47" t="s">
        <v>483</v>
      </c>
      <c r="B273" s="20">
        <v>4088</v>
      </c>
      <c r="C273" s="47" t="s">
        <v>266</v>
      </c>
      <c r="D273" s="70">
        <v>8071240</v>
      </c>
      <c r="E273" s="70">
        <v>0</v>
      </c>
      <c r="F273" s="70">
        <v>0</v>
      </c>
      <c r="G273" s="70">
        <v>0</v>
      </c>
      <c r="H273" s="70">
        <v>0</v>
      </c>
      <c r="I273" s="27">
        <v>396068</v>
      </c>
      <c r="J273" s="27">
        <v>40569.94</v>
      </c>
      <c r="K273" s="111">
        <v>0</v>
      </c>
      <c r="L273" s="34">
        <v>50387</v>
      </c>
      <c r="M273" s="115">
        <v>0</v>
      </c>
      <c r="N273" s="119">
        <v>0</v>
      </c>
      <c r="O273" s="116">
        <v>0</v>
      </c>
      <c r="P273" s="70">
        <v>0</v>
      </c>
      <c r="Q273" s="115">
        <v>0</v>
      </c>
      <c r="R273" s="33">
        <f>VLOOKUP(B273,'[4]2014-15 Public MATCH'!$C$1:$E$425,3,FALSE)</f>
        <v>5896.09</v>
      </c>
      <c r="S273" s="36">
        <v>0</v>
      </c>
      <c r="T273" s="36">
        <v>0</v>
      </c>
      <c r="U273" s="33">
        <f>VLOOKUP(B273,'[2]2014-15 Public SSBA'!$C$1:$E$357,3,FALSE)</f>
        <v>5224.11</v>
      </c>
      <c r="V273" s="36">
        <v>0</v>
      </c>
      <c r="W273" s="26">
        <v>0</v>
      </c>
      <c r="X273" s="111">
        <v>0</v>
      </c>
      <c r="Y273" s="34">
        <v>0</v>
      </c>
      <c r="Z273" s="34">
        <f>VLOOKUP(B273,'[5]Vouchers'!$C$1:$M$462,11,FALSE)</f>
        <v>0</v>
      </c>
      <c r="AA273" s="70">
        <v>0</v>
      </c>
      <c r="AB273" s="70">
        <v>0</v>
      </c>
      <c r="AC273" s="35">
        <v>0</v>
      </c>
      <c r="AD273" s="35">
        <v>191700</v>
      </c>
      <c r="AE273" s="35">
        <v>0</v>
      </c>
      <c r="AF273" s="35">
        <v>0</v>
      </c>
      <c r="AG273" s="35">
        <v>0</v>
      </c>
      <c r="AH273" s="111">
        <v>0</v>
      </c>
      <c r="AI273" s="75">
        <f t="shared" si="6"/>
        <v>8761085.14</v>
      </c>
      <c r="AJ273" s="44"/>
      <c r="AK273" s="87"/>
      <c r="AL273" s="44"/>
      <c r="AM273" s="22"/>
    </row>
    <row r="274" spans="1:39" ht="13.5" thickBot="1">
      <c r="A274" s="47" t="s">
        <v>435</v>
      </c>
      <c r="B274" s="20">
        <v>4095</v>
      </c>
      <c r="C274" s="47" t="s">
        <v>267</v>
      </c>
      <c r="D274" s="70">
        <v>13309807</v>
      </c>
      <c r="E274" s="70">
        <v>0</v>
      </c>
      <c r="F274" s="70">
        <v>0</v>
      </c>
      <c r="G274" s="70">
        <v>0</v>
      </c>
      <c r="H274" s="70">
        <v>0</v>
      </c>
      <c r="I274" s="27">
        <v>1050105</v>
      </c>
      <c r="J274" s="27">
        <v>34713.99</v>
      </c>
      <c r="K274" s="111">
        <v>0</v>
      </c>
      <c r="L274" s="34">
        <v>103390</v>
      </c>
      <c r="M274" s="115">
        <v>21769.79</v>
      </c>
      <c r="N274" s="119">
        <v>0</v>
      </c>
      <c r="O274" s="116">
        <v>0</v>
      </c>
      <c r="P274" s="70">
        <v>0</v>
      </c>
      <c r="Q274" s="115">
        <v>0</v>
      </c>
      <c r="R274" s="33">
        <f>VLOOKUP(B274,'[4]2014-15 Public MATCH'!$C$1:$E$425,3,FALSE)</f>
        <v>13725.62</v>
      </c>
      <c r="S274" s="36">
        <v>0</v>
      </c>
      <c r="T274" s="33">
        <v>7107.53</v>
      </c>
      <c r="U274" s="33">
        <f>VLOOKUP(B274,'[2]2014-15 Public SSBA'!$C$1:$E$357,3,FALSE)</f>
        <v>6610.75</v>
      </c>
      <c r="V274" s="36">
        <v>0</v>
      </c>
      <c r="W274" s="26">
        <v>0</v>
      </c>
      <c r="X274" s="111">
        <v>0</v>
      </c>
      <c r="Y274" s="34">
        <v>0</v>
      </c>
      <c r="Z274" s="34">
        <f>VLOOKUP(B274,'[5]Vouchers'!$C$1:$M$462,11,FALSE)</f>
        <v>0</v>
      </c>
      <c r="AA274" s="70">
        <v>0</v>
      </c>
      <c r="AB274" s="70">
        <v>0</v>
      </c>
      <c r="AC274" s="35">
        <v>12476</v>
      </c>
      <c r="AD274" s="35">
        <v>428175</v>
      </c>
      <c r="AE274" s="35">
        <v>0</v>
      </c>
      <c r="AF274" s="35">
        <v>0</v>
      </c>
      <c r="AG274" s="35">
        <v>0</v>
      </c>
      <c r="AH274" s="111">
        <v>0</v>
      </c>
      <c r="AI274" s="75">
        <f t="shared" si="6"/>
        <v>14987880.68</v>
      </c>
      <c r="AJ274" s="44"/>
      <c r="AK274" s="87"/>
      <c r="AL274" s="44"/>
      <c r="AM274" s="22"/>
    </row>
    <row r="275" spans="1:39" ht="13.5" thickBot="1">
      <c r="A275" s="47" t="s">
        <v>460</v>
      </c>
      <c r="B275" s="20">
        <v>4137</v>
      </c>
      <c r="C275" s="47" t="s">
        <v>268</v>
      </c>
      <c r="D275" s="70">
        <v>5351728</v>
      </c>
      <c r="E275" s="70">
        <v>0</v>
      </c>
      <c r="F275" s="70">
        <v>0</v>
      </c>
      <c r="G275" s="70">
        <v>0</v>
      </c>
      <c r="H275" s="70">
        <v>0</v>
      </c>
      <c r="I275" s="27">
        <v>254685</v>
      </c>
      <c r="J275" s="27">
        <v>33620.3</v>
      </c>
      <c r="K275" s="111">
        <v>0</v>
      </c>
      <c r="L275" s="34">
        <v>43065</v>
      </c>
      <c r="M275" s="115">
        <v>0</v>
      </c>
      <c r="N275" s="119">
        <v>0</v>
      </c>
      <c r="O275" s="116">
        <v>0</v>
      </c>
      <c r="P275" s="70">
        <v>0</v>
      </c>
      <c r="Q275" s="115">
        <v>0</v>
      </c>
      <c r="R275" s="33">
        <f>VLOOKUP(B275,'[4]2014-15 Public MATCH'!$C$1:$E$425,3,FALSE)</f>
        <v>4219.1</v>
      </c>
      <c r="S275" s="36">
        <v>0</v>
      </c>
      <c r="T275" s="36">
        <v>0</v>
      </c>
      <c r="U275" s="36">
        <v>0</v>
      </c>
      <c r="V275" s="36">
        <v>0</v>
      </c>
      <c r="W275" s="26">
        <v>0</v>
      </c>
      <c r="X275" s="111">
        <v>0</v>
      </c>
      <c r="Y275" s="34">
        <v>0</v>
      </c>
      <c r="Z275" s="34">
        <f>VLOOKUP(B275,'[5]Vouchers'!$C$1:$M$462,11,FALSE)</f>
        <v>0</v>
      </c>
      <c r="AA275" s="70">
        <v>0</v>
      </c>
      <c r="AB275" s="70">
        <v>0</v>
      </c>
      <c r="AC275" s="35">
        <v>0</v>
      </c>
      <c r="AD275" s="35">
        <v>152100</v>
      </c>
      <c r="AE275" s="35">
        <v>0</v>
      </c>
      <c r="AF275" s="35">
        <v>0</v>
      </c>
      <c r="AG275" s="35">
        <v>0</v>
      </c>
      <c r="AH275" s="111">
        <v>0</v>
      </c>
      <c r="AI275" s="75">
        <f t="shared" si="6"/>
        <v>5839417.4</v>
      </c>
      <c r="AJ275" s="44"/>
      <c r="AK275" s="87"/>
      <c r="AL275" s="44"/>
      <c r="AM275" s="22"/>
    </row>
    <row r="276" spans="1:39" ht="13.5" thickBot="1">
      <c r="A276" s="47" t="s">
        <v>441</v>
      </c>
      <c r="B276" s="20">
        <v>4144</v>
      </c>
      <c r="C276" s="47" t="s">
        <v>269</v>
      </c>
      <c r="D276" s="70">
        <v>19317669</v>
      </c>
      <c r="E276" s="70">
        <v>0</v>
      </c>
      <c r="F276" s="70">
        <v>0</v>
      </c>
      <c r="G276" s="70">
        <v>0</v>
      </c>
      <c r="H276" s="70">
        <v>0</v>
      </c>
      <c r="I276" s="27">
        <v>1612902</v>
      </c>
      <c r="J276" s="27">
        <v>63920.12</v>
      </c>
      <c r="K276" s="111">
        <v>0</v>
      </c>
      <c r="L276" s="34">
        <v>123963</v>
      </c>
      <c r="M276" s="115">
        <v>6903.44</v>
      </c>
      <c r="N276" s="119">
        <v>0</v>
      </c>
      <c r="O276" s="116">
        <v>0</v>
      </c>
      <c r="P276" s="70">
        <v>0</v>
      </c>
      <c r="Q276" s="115">
        <v>0</v>
      </c>
      <c r="R276" s="33">
        <f>VLOOKUP(B276,'[4]2014-15 Public MATCH'!$C$1:$E$425,3,FALSE)</f>
        <v>13062.81</v>
      </c>
      <c r="S276" s="36">
        <v>0</v>
      </c>
      <c r="T276" s="36">
        <v>0</v>
      </c>
      <c r="U276" s="33">
        <f>VLOOKUP(B276,'[2]2014-15 Public SSBA'!$C$1:$E$357,3,FALSE)</f>
        <v>4006.37</v>
      </c>
      <c r="V276" s="36">
        <v>0</v>
      </c>
      <c r="W276" s="26">
        <v>0</v>
      </c>
      <c r="X276" s="111">
        <v>0</v>
      </c>
      <c r="Y276" s="34">
        <v>0</v>
      </c>
      <c r="Z276" s="34">
        <f>VLOOKUP(B276,'[5]Vouchers'!$C$1:$M$462,11,FALSE)</f>
        <v>0</v>
      </c>
      <c r="AA276" s="70">
        <v>0</v>
      </c>
      <c r="AB276" s="70">
        <v>0</v>
      </c>
      <c r="AC276" s="35">
        <v>7928</v>
      </c>
      <c r="AD276" s="35">
        <v>542100</v>
      </c>
      <c r="AE276" s="35">
        <v>0</v>
      </c>
      <c r="AF276" s="35">
        <v>0</v>
      </c>
      <c r="AG276" s="35">
        <v>0</v>
      </c>
      <c r="AH276" s="111">
        <v>0</v>
      </c>
      <c r="AI276" s="75">
        <f t="shared" si="6"/>
        <v>21692454.74</v>
      </c>
      <c r="AJ276" s="44"/>
      <c r="AK276" s="87"/>
      <c r="AL276" s="44"/>
      <c r="AM276" s="22"/>
    </row>
    <row r="277" spans="1:39" ht="13.5" thickBot="1">
      <c r="A277" s="47" t="s">
        <v>442</v>
      </c>
      <c r="B277" s="20">
        <v>4151</v>
      </c>
      <c r="C277" s="47" t="s">
        <v>270</v>
      </c>
      <c r="D277" s="70">
        <v>5481605</v>
      </c>
      <c r="E277" s="70">
        <v>0</v>
      </c>
      <c r="F277" s="70">
        <v>0</v>
      </c>
      <c r="G277" s="70">
        <v>0</v>
      </c>
      <c r="H277" s="70">
        <v>0</v>
      </c>
      <c r="I277" s="27">
        <v>383001</v>
      </c>
      <c r="J277" s="27">
        <v>49384.09</v>
      </c>
      <c r="K277" s="111">
        <v>0</v>
      </c>
      <c r="L277" s="34">
        <v>36788</v>
      </c>
      <c r="M277" s="115">
        <v>0</v>
      </c>
      <c r="N277" s="119">
        <v>0</v>
      </c>
      <c r="O277" s="116">
        <v>0</v>
      </c>
      <c r="P277" s="70">
        <v>0</v>
      </c>
      <c r="Q277" s="115">
        <v>0</v>
      </c>
      <c r="R277" s="33">
        <f>VLOOKUP(B277,'[4]2014-15 Public MATCH'!$C$1:$E$425,3,FALSE)</f>
        <v>3981.54</v>
      </c>
      <c r="S277" s="36">
        <v>0</v>
      </c>
      <c r="T277" s="33">
        <v>2235.8</v>
      </c>
      <c r="U277" s="33">
        <f>VLOOKUP(B277,'[2]2014-15 Public SSBA'!$C$1:$E$357,3,FALSE)</f>
        <v>2043.3</v>
      </c>
      <c r="V277" s="36">
        <v>0</v>
      </c>
      <c r="W277" s="26">
        <v>0</v>
      </c>
      <c r="X277" s="111">
        <v>0</v>
      </c>
      <c r="Y277" s="34">
        <v>0</v>
      </c>
      <c r="Z277" s="34">
        <f>VLOOKUP(B277,'[5]Vouchers'!$C$1:$M$462,11,FALSE)</f>
        <v>0</v>
      </c>
      <c r="AA277" s="70">
        <v>0</v>
      </c>
      <c r="AB277" s="70">
        <v>0</v>
      </c>
      <c r="AC277" s="35">
        <v>0</v>
      </c>
      <c r="AD277" s="35">
        <v>135300</v>
      </c>
      <c r="AE277" s="35">
        <v>0</v>
      </c>
      <c r="AF277" s="35">
        <v>0</v>
      </c>
      <c r="AG277" s="35">
        <v>0</v>
      </c>
      <c r="AH277" s="111">
        <v>0</v>
      </c>
      <c r="AI277" s="75">
        <f t="shared" si="6"/>
        <v>6094338.73</v>
      </c>
      <c r="AJ277" s="44"/>
      <c r="AK277" s="87"/>
      <c r="AL277" s="44"/>
      <c r="AM277" s="22"/>
    </row>
    <row r="278" spans="1:39" ht="13.5" thickBot="1">
      <c r="A278" s="47" t="s">
        <v>425</v>
      </c>
      <c r="B278" s="20">
        <v>4165</v>
      </c>
      <c r="C278" s="47" t="s">
        <v>271</v>
      </c>
      <c r="D278" s="70">
        <v>10569466</v>
      </c>
      <c r="E278" s="70">
        <v>0</v>
      </c>
      <c r="F278" s="70">
        <v>0</v>
      </c>
      <c r="G278" s="70">
        <v>0</v>
      </c>
      <c r="H278" s="70">
        <v>0</v>
      </c>
      <c r="I278" s="27">
        <v>598656</v>
      </c>
      <c r="J278" s="27">
        <v>106167.39</v>
      </c>
      <c r="K278" s="111">
        <v>0</v>
      </c>
      <c r="L278" s="34">
        <v>68491</v>
      </c>
      <c r="M278" s="115">
        <v>0</v>
      </c>
      <c r="N278" s="119">
        <v>0</v>
      </c>
      <c r="O278" s="116">
        <v>0</v>
      </c>
      <c r="P278" s="70">
        <v>0</v>
      </c>
      <c r="Q278" s="115">
        <v>0</v>
      </c>
      <c r="R278" s="33">
        <f>VLOOKUP(B278,'[4]2014-15 Public MATCH'!$C$1:$E$425,3,FALSE)</f>
        <v>10393.29</v>
      </c>
      <c r="S278" s="36">
        <v>0</v>
      </c>
      <c r="T278" s="33">
        <v>954.78</v>
      </c>
      <c r="U278" s="33">
        <f>VLOOKUP(B278,'[2]2014-15 Public SSBA'!$C$1:$E$357,3,FALSE)</f>
        <v>6379.91</v>
      </c>
      <c r="V278" s="36">
        <v>0</v>
      </c>
      <c r="W278" s="26">
        <v>0</v>
      </c>
      <c r="X278" s="111">
        <v>0</v>
      </c>
      <c r="Y278" s="34">
        <v>0</v>
      </c>
      <c r="Z278" s="34">
        <f>VLOOKUP(B278,'[5]Vouchers'!$C$1:$M$462,11,FALSE)</f>
        <v>0</v>
      </c>
      <c r="AA278" s="70">
        <v>0</v>
      </c>
      <c r="AB278" s="70">
        <v>0</v>
      </c>
      <c r="AC278" s="35">
        <v>34822</v>
      </c>
      <c r="AD278" s="35">
        <v>251700</v>
      </c>
      <c r="AE278" s="35">
        <v>0</v>
      </c>
      <c r="AF278" s="35">
        <v>0</v>
      </c>
      <c r="AG278" s="35">
        <v>0</v>
      </c>
      <c r="AH278" s="111">
        <v>0</v>
      </c>
      <c r="AI278" s="75">
        <f t="shared" si="6"/>
        <v>11647030.37</v>
      </c>
      <c r="AJ278" s="44"/>
      <c r="AK278" s="87"/>
      <c r="AL278" s="44"/>
      <c r="AM278" s="22"/>
    </row>
    <row r="279" spans="1:39" ht="13.5" thickBot="1">
      <c r="A279" s="47" t="s">
        <v>483</v>
      </c>
      <c r="B279" s="20">
        <v>4179</v>
      </c>
      <c r="C279" s="47" t="s">
        <v>272</v>
      </c>
      <c r="D279" s="70">
        <v>52306868</v>
      </c>
      <c r="E279" s="70">
        <v>0</v>
      </c>
      <c r="F279" s="70">
        <v>0</v>
      </c>
      <c r="G279" s="70">
        <v>0</v>
      </c>
      <c r="H279" s="70">
        <v>0</v>
      </c>
      <c r="I279" s="27">
        <v>5607409</v>
      </c>
      <c r="J279" s="27">
        <v>141915.12</v>
      </c>
      <c r="K279" s="111">
        <v>0</v>
      </c>
      <c r="L279" s="34">
        <v>408794</v>
      </c>
      <c r="M279" s="115">
        <v>20058.8</v>
      </c>
      <c r="N279" s="119">
        <v>0</v>
      </c>
      <c r="O279" s="116">
        <v>26070</v>
      </c>
      <c r="P279" s="70">
        <v>0</v>
      </c>
      <c r="Q279" s="115">
        <v>0</v>
      </c>
      <c r="R279" s="33">
        <f>VLOOKUP(B279,'[4]2014-15 Public MATCH'!$C$1:$E$425,3,FALSE)</f>
        <v>34685.54</v>
      </c>
      <c r="S279" s="36">
        <v>0</v>
      </c>
      <c r="T279" s="33">
        <v>19718.24</v>
      </c>
      <c r="U279" s="33">
        <f>VLOOKUP(B279,'[2]2014-15 Public SSBA'!$C$1:$E$357,3,FALSE)</f>
        <v>16979.19</v>
      </c>
      <c r="V279" s="36">
        <v>0</v>
      </c>
      <c r="W279" s="26">
        <v>821584.2</v>
      </c>
      <c r="X279" s="111">
        <v>0</v>
      </c>
      <c r="Y279" s="34">
        <v>0</v>
      </c>
      <c r="Z279" s="34">
        <f>VLOOKUP(B279,'[5]Vouchers'!$C$1:$M$462,11,FALSE)</f>
        <v>0</v>
      </c>
      <c r="AA279" s="70">
        <v>0</v>
      </c>
      <c r="AB279" s="70">
        <v>0</v>
      </c>
      <c r="AC279" s="35">
        <v>28367</v>
      </c>
      <c r="AD279" s="35">
        <v>1470750</v>
      </c>
      <c r="AE279" s="35">
        <v>0</v>
      </c>
      <c r="AF279" s="35">
        <v>0</v>
      </c>
      <c r="AG279" s="35">
        <v>0</v>
      </c>
      <c r="AH279" s="111">
        <v>0</v>
      </c>
      <c r="AI279" s="75">
        <f t="shared" si="6"/>
        <v>60903199.09</v>
      </c>
      <c r="AJ279" s="44"/>
      <c r="AK279" s="87"/>
      <c r="AL279" s="44"/>
      <c r="AM279" s="22"/>
    </row>
    <row r="280" spans="1:39" ht="13.5" thickBot="1">
      <c r="A280" s="47" t="s">
        <v>428</v>
      </c>
      <c r="B280" s="20">
        <v>4186</v>
      </c>
      <c r="C280" s="47" t="s">
        <v>273</v>
      </c>
      <c r="D280" s="70">
        <v>6473391</v>
      </c>
      <c r="E280" s="70">
        <v>0</v>
      </c>
      <c r="F280" s="70">
        <v>0</v>
      </c>
      <c r="G280" s="70">
        <v>0</v>
      </c>
      <c r="H280" s="70">
        <v>0</v>
      </c>
      <c r="I280" s="27">
        <v>186429</v>
      </c>
      <c r="J280" s="27">
        <v>45968.43</v>
      </c>
      <c r="K280" s="111">
        <v>0</v>
      </c>
      <c r="L280" s="34">
        <v>40943</v>
      </c>
      <c r="M280" s="115">
        <v>0</v>
      </c>
      <c r="N280" s="119">
        <v>0</v>
      </c>
      <c r="O280" s="116">
        <v>0</v>
      </c>
      <c r="P280" s="70">
        <v>0</v>
      </c>
      <c r="Q280" s="115">
        <v>0</v>
      </c>
      <c r="R280" s="33">
        <f>VLOOKUP(B280,'[4]2014-15 Public MATCH'!$C$1:$E$425,3,FALSE)</f>
        <v>4433.11</v>
      </c>
      <c r="S280" s="36">
        <v>0</v>
      </c>
      <c r="T280" s="33">
        <v>1795.18</v>
      </c>
      <c r="U280" s="33">
        <f>VLOOKUP(B280,'[2]2014-15 Public SSBA'!$C$1:$E$357,3,FALSE)</f>
        <v>3456.83</v>
      </c>
      <c r="V280" s="36">
        <v>0</v>
      </c>
      <c r="W280" s="26">
        <v>213156.22</v>
      </c>
      <c r="X280" s="111">
        <v>0</v>
      </c>
      <c r="Y280" s="34">
        <v>0</v>
      </c>
      <c r="Z280" s="34">
        <f>VLOOKUP(B280,'[5]Vouchers'!$C$1:$M$462,11,FALSE)</f>
        <v>0</v>
      </c>
      <c r="AA280" s="70">
        <v>0</v>
      </c>
      <c r="AB280" s="70">
        <v>0</v>
      </c>
      <c r="AC280" s="35">
        <v>0</v>
      </c>
      <c r="AD280" s="35">
        <v>142650</v>
      </c>
      <c r="AE280" s="35">
        <v>0</v>
      </c>
      <c r="AF280" s="35">
        <v>0</v>
      </c>
      <c r="AG280" s="35">
        <v>0</v>
      </c>
      <c r="AH280" s="111">
        <v>0</v>
      </c>
      <c r="AI280" s="75">
        <f t="shared" si="6"/>
        <v>7112222.77</v>
      </c>
      <c r="AJ280" s="44"/>
      <c r="AK280" s="87"/>
      <c r="AL280" s="44"/>
      <c r="AM280" s="22"/>
    </row>
    <row r="281" spans="1:39" ht="13.5" thickBot="1">
      <c r="A281" s="47" t="s">
        <v>417</v>
      </c>
      <c r="B281" s="20">
        <v>4207</v>
      </c>
      <c r="C281" s="47" t="s">
        <v>274</v>
      </c>
      <c r="D281" s="70">
        <v>3261082</v>
      </c>
      <c r="E281" s="70">
        <v>0</v>
      </c>
      <c r="F281" s="70">
        <v>0</v>
      </c>
      <c r="G281" s="70">
        <v>0</v>
      </c>
      <c r="H281" s="112">
        <v>31288</v>
      </c>
      <c r="I281" s="27">
        <v>134367</v>
      </c>
      <c r="J281" s="27">
        <v>18209.86</v>
      </c>
      <c r="K281" s="111">
        <v>0</v>
      </c>
      <c r="L281" s="34">
        <v>28390</v>
      </c>
      <c r="M281" s="115">
        <v>0</v>
      </c>
      <c r="N281" s="119">
        <v>32140.11</v>
      </c>
      <c r="O281" s="116">
        <v>0</v>
      </c>
      <c r="P281" s="70">
        <v>0</v>
      </c>
      <c r="Q281" s="115">
        <v>0</v>
      </c>
      <c r="R281" s="33">
        <f>VLOOKUP(B281,'[4]2014-15 Public MATCH'!$C$1:$E$425,3,FALSE)</f>
        <v>2655.94</v>
      </c>
      <c r="S281" s="36">
        <v>0</v>
      </c>
      <c r="T281" s="33">
        <v>1818.84</v>
      </c>
      <c r="U281" s="33">
        <f>VLOOKUP(B281,'[2]2014-15 Public SSBA'!$C$1:$E$357,3,FALSE)</f>
        <v>1779.89</v>
      </c>
      <c r="V281" s="36">
        <v>0</v>
      </c>
      <c r="W281" s="26">
        <v>196601.72</v>
      </c>
      <c r="X281" s="111">
        <v>0</v>
      </c>
      <c r="Y281" s="34">
        <v>0</v>
      </c>
      <c r="Z281" s="34">
        <f>VLOOKUP(B281,'[5]Vouchers'!$C$1:$M$462,11,FALSE)</f>
        <v>0</v>
      </c>
      <c r="AA281" s="70">
        <v>0</v>
      </c>
      <c r="AB281" s="70">
        <v>0</v>
      </c>
      <c r="AC281" s="35">
        <v>0</v>
      </c>
      <c r="AD281" s="35">
        <v>77100</v>
      </c>
      <c r="AE281" s="35">
        <v>0</v>
      </c>
      <c r="AF281" s="35">
        <v>0</v>
      </c>
      <c r="AG281" s="35">
        <v>0</v>
      </c>
      <c r="AH281" s="111">
        <v>124213</v>
      </c>
      <c r="AI281" s="75">
        <f t="shared" si="6"/>
        <v>3909646.36</v>
      </c>
      <c r="AJ281" s="44"/>
      <c r="AK281" s="87"/>
      <c r="AL281" s="44"/>
      <c r="AM281" s="22"/>
    </row>
    <row r="282" spans="1:39" ht="13.5" thickBot="1">
      <c r="A282" s="47" t="s">
        <v>472</v>
      </c>
      <c r="B282" s="20">
        <v>4221</v>
      </c>
      <c r="C282" s="47" t="s">
        <v>275</v>
      </c>
      <c r="D282" s="70">
        <v>5101146</v>
      </c>
      <c r="E282" s="70">
        <v>0</v>
      </c>
      <c r="F282" s="70">
        <v>0</v>
      </c>
      <c r="G282" s="70">
        <v>0</v>
      </c>
      <c r="H282" s="70">
        <v>0</v>
      </c>
      <c r="I282" s="27">
        <v>442800</v>
      </c>
      <c r="J282" s="27">
        <v>25790.99</v>
      </c>
      <c r="K282" s="111">
        <v>0</v>
      </c>
      <c r="L282" s="34">
        <v>43210</v>
      </c>
      <c r="M282" s="115">
        <v>0</v>
      </c>
      <c r="N282" s="119">
        <v>0</v>
      </c>
      <c r="O282" s="116">
        <v>0</v>
      </c>
      <c r="P282" s="70">
        <v>0</v>
      </c>
      <c r="Q282" s="115">
        <v>0</v>
      </c>
      <c r="R282" s="33">
        <f>VLOOKUP(B282,'[4]2014-15 Public MATCH'!$C$1:$E$425,3,FALSE)</f>
        <v>3881.34</v>
      </c>
      <c r="S282" s="36">
        <v>0</v>
      </c>
      <c r="T282" s="36">
        <v>0</v>
      </c>
      <c r="U282" s="36">
        <v>0</v>
      </c>
      <c r="V282" s="36">
        <v>0</v>
      </c>
      <c r="W282" s="26">
        <v>0</v>
      </c>
      <c r="X282" s="111">
        <v>0</v>
      </c>
      <c r="Y282" s="34">
        <v>0</v>
      </c>
      <c r="Z282" s="34">
        <f>VLOOKUP(B282,'[5]Vouchers'!$C$1:$M$462,11,FALSE)</f>
        <v>0</v>
      </c>
      <c r="AA282" s="70">
        <v>0</v>
      </c>
      <c r="AB282" s="70">
        <v>0</v>
      </c>
      <c r="AC282" s="35">
        <v>0</v>
      </c>
      <c r="AD282" s="35">
        <v>178650</v>
      </c>
      <c r="AE282" s="35">
        <v>0</v>
      </c>
      <c r="AF282" s="35">
        <v>0</v>
      </c>
      <c r="AG282" s="35">
        <v>0</v>
      </c>
      <c r="AH282" s="111">
        <v>0</v>
      </c>
      <c r="AI282" s="75">
        <f t="shared" si="6"/>
        <v>5795478.33</v>
      </c>
      <c r="AJ282" s="44"/>
      <c r="AK282" s="87"/>
      <c r="AL282" s="44"/>
      <c r="AM282" s="22"/>
    </row>
    <row r="283" spans="1:39" ht="13.5" thickBot="1">
      <c r="A283" s="47" t="s">
        <v>456</v>
      </c>
      <c r="B283" s="20">
        <v>4228</v>
      </c>
      <c r="C283" s="47" t="s">
        <v>276</v>
      </c>
      <c r="D283" s="70">
        <v>4167772</v>
      </c>
      <c r="E283" s="70">
        <v>0</v>
      </c>
      <c r="F283" s="70">
        <v>0</v>
      </c>
      <c r="G283" s="70">
        <v>0</v>
      </c>
      <c r="H283" s="70">
        <v>0</v>
      </c>
      <c r="I283" s="27">
        <v>161472</v>
      </c>
      <c r="J283" s="27">
        <v>31493.4</v>
      </c>
      <c r="K283" s="111">
        <v>0</v>
      </c>
      <c r="L283" s="34">
        <v>56955</v>
      </c>
      <c r="M283" s="115">
        <v>0</v>
      </c>
      <c r="N283" s="119">
        <v>0</v>
      </c>
      <c r="O283" s="116">
        <v>0</v>
      </c>
      <c r="P283" s="70">
        <v>0</v>
      </c>
      <c r="Q283" s="115">
        <v>0</v>
      </c>
      <c r="R283" s="33">
        <f>VLOOKUP(B283,'[4]2014-15 Public MATCH'!$C$1:$E$425,3,FALSE)</f>
        <v>3849.29</v>
      </c>
      <c r="S283" s="36">
        <v>0</v>
      </c>
      <c r="T283" s="36">
        <v>0</v>
      </c>
      <c r="U283" s="33">
        <f>VLOOKUP(B283,'[2]2014-15 Public SSBA'!$C$1:$E$357,3,FALSE)</f>
        <v>952.03</v>
      </c>
      <c r="V283" s="36">
        <v>0</v>
      </c>
      <c r="W283" s="26">
        <v>0</v>
      </c>
      <c r="X283" s="111">
        <v>0</v>
      </c>
      <c r="Y283" s="34">
        <v>0</v>
      </c>
      <c r="Z283" s="34">
        <f>VLOOKUP(B283,'[5]Vouchers'!$C$1:$M$462,11,FALSE)</f>
        <v>0</v>
      </c>
      <c r="AA283" s="70">
        <v>0</v>
      </c>
      <c r="AB283" s="70">
        <v>0</v>
      </c>
      <c r="AC283" s="35">
        <v>14803</v>
      </c>
      <c r="AD283" s="35">
        <v>132600</v>
      </c>
      <c r="AE283" s="35">
        <v>0</v>
      </c>
      <c r="AF283" s="35">
        <v>0</v>
      </c>
      <c r="AG283" s="35">
        <v>0</v>
      </c>
      <c r="AH283" s="111">
        <v>0</v>
      </c>
      <c r="AI283" s="75">
        <f t="shared" si="6"/>
        <v>4569896.72</v>
      </c>
      <c r="AJ283" s="44"/>
      <c r="AK283" s="87"/>
      <c r="AL283" s="44"/>
      <c r="AM283" s="22"/>
    </row>
    <row r="284" spans="1:39" ht="13.5" thickBot="1">
      <c r="A284" s="47" t="s">
        <v>450</v>
      </c>
      <c r="B284" s="20">
        <v>4235</v>
      </c>
      <c r="C284" s="47" t="s">
        <v>277</v>
      </c>
      <c r="D284" s="70">
        <v>67427</v>
      </c>
      <c r="E284" s="70">
        <v>0</v>
      </c>
      <c r="F284" s="70">
        <v>0</v>
      </c>
      <c r="G284" s="70">
        <v>117428</v>
      </c>
      <c r="H284" s="70">
        <v>0</v>
      </c>
      <c r="I284" s="27">
        <v>56265</v>
      </c>
      <c r="J284" s="27">
        <v>6614.69</v>
      </c>
      <c r="K284" s="111">
        <v>0</v>
      </c>
      <c r="L284" s="34">
        <v>5405</v>
      </c>
      <c r="M284" s="115">
        <v>0</v>
      </c>
      <c r="N284" s="119">
        <v>4656.42</v>
      </c>
      <c r="O284" s="116">
        <v>0</v>
      </c>
      <c r="P284" s="70">
        <v>0</v>
      </c>
      <c r="Q284" s="115">
        <v>0</v>
      </c>
      <c r="R284" s="33">
        <f>VLOOKUP(B284,'[4]2014-15 Public MATCH'!$C$1:$E$425,3,FALSE)</f>
        <v>1373.05</v>
      </c>
      <c r="S284" s="36">
        <v>0</v>
      </c>
      <c r="T284" s="33">
        <v>474.2</v>
      </c>
      <c r="U284" s="36">
        <v>0</v>
      </c>
      <c r="V284" s="36">
        <v>0</v>
      </c>
      <c r="W284" s="26">
        <v>0</v>
      </c>
      <c r="X284" s="111">
        <v>0</v>
      </c>
      <c r="Y284" s="34">
        <v>0</v>
      </c>
      <c r="Z284" s="34">
        <f>VLOOKUP(B284,'[5]Vouchers'!$C$1:$M$462,11,FALSE)</f>
        <v>0</v>
      </c>
      <c r="AA284" s="70">
        <v>0</v>
      </c>
      <c r="AB284" s="70">
        <v>0</v>
      </c>
      <c r="AC284" s="35">
        <v>0</v>
      </c>
      <c r="AD284" s="35">
        <v>26400</v>
      </c>
      <c r="AE284" s="35">
        <v>0</v>
      </c>
      <c r="AF284" s="35">
        <v>0</v>
      </c>
      <c r="AG284" s="35">
        <v>0</v>
      </c>
      <c r="AH284" s="111">
        <v>40381</v>
      </c>
      <c r="AI284" s="75">
        <f t="shared" si="6"/>
        <v>326424.36</v>
      </c>
      <c r="AJ284" s="44"/>
      <c r="AK284" s="87"/>
      <c r="AL284" s="44"/>
      <c r="AM284" s="22"/>
    </row>
    <row r="285" spans="1:39" ht="13.5" thickBot="1">
      <c r="A285" s="47" t="s">
        <v>462</v>
      </c>
      <c r="B285" s="20">
        <v>4263</v>
      </c>
      <c r="C285" s="47" t="s">
        <v>278</v>
      </c>
      <c r="D285" s="70">
        <v>128144</v>
      </c>
      <c r="E285" s="70">
        <v>0</v>
      </c>
      <c r="F285" s="70">
        <v>0</v>
      </c>
      <c r="G285" s="70">
        <v>4708</v>
      </c>
      <c r="H285" s="112">
        <v>15177</v>
      </c>
      <c r="I285" s="27">
        <v>55128</v>
      </c>
      <c r="J285" s="27">
        <v>10952.63</v>
      </c>
      <c r="K285" s="111">
        <v>0</v>
      </c>
      <c r="L285" s="34">
        <v>9560</v>
      </c>
      <c r="M285" s="115">
        <v>0</v>
      </c>
      <c r="N285" s="119">
        <v>490.46</v>
      </c>
      <c r="O285" s="116">
        <v>0</v>
      </c>
      <c r="P285" s="70">
        <v>0</v>
      </c>
      <c r="Q285" s="115">
        <v>0</v>
      </c>
      <c r="R285" s="33">
        <f>VLOOKUP(B285,'[4]2014-15 Public MATCH'!$C$1:$E$425,3,FALSE)</f>
        <v>1401.88</v>
      </c>
      <c r="S285" s="36">
        <v>0</v>
      </c>
      <c r="T285" s="36">
        <v>0</v>
      </c>
      <c r="U285" s="33">
        <f>VLOOKUP(B285,'[2]2014-15 Public SSBA'!$C$1:$E$357,3,FALSE)</f>
        <v>781.8</v>
      </c>
      <c r="V285" s="36">
        <v>1000</v>
      </c>
      <c r="W285" s="26">
        <v>68292.32</v>
      </c>
      <c r="X285" s="111">
        <v>0</v>
      </c>
      <c r="Y285" s="34">
        <v>0</v>
      </c>
      <c r="Z285" s="34">
        <f>VLOOKUP(B285,'[5]Vouchers'!$C$1:$M$462,11,FALSE)</f>
        <v>0</v>
      </c>
      <c r="AA285" s="70">
        <v>0</v>
      </c>
      <c r="AB285" s="70">
        <v>0</v>
      </c>
      <c r="AC285" s="35">
        <v>1782</v>
      </c>
      <c r="AD285" s="35">
        <v>38550</v>
      </c>
      <c r="AE285" s="35">
        <v>0</v>
      </c>
      <c r="AF285" s="35">
        <v>0</v>
      </c>
      <c r="AG285" s="35">
        <v>0</v>
      </c>
      <c r="AH285" s="111">
        <v>61871</v>
      </c>
      <c r="AI285" s="75">
        <f t="shared" si="6"/>
        <v>397839.09</v>
      </c>
      <c r="AJ285" s="44"/>
      <c r="AK285" s="87"/>
      <c r="AL285" s="44"/>
      <c r="AM285" s="22"/>
    </row>
    <row r="286" spans="1:39" ht="13.5" thickBot="1">
      <c r="A286" s="47" t="s">
        <v>467</v>
      </c>
      <c r="B286" s="20">
        <v>4270</v>
      </c>
      <c r="C286" s="47" t="s">
        <v>279</v>
      </c>
      <c r="D286" s="70">
        <v>131831</v>
      </c>
      <c r="E286" s="70">
        <v>0</v>
      </c>
      <c r="F286" s="70">
        <v>0</v>
      </c>
      <c r="G286" s="70">
        <v>263270</v>
      </c>
      <c r="H286" s="70">
        <v>0</v>
      </c>
      <c r="I286" s="27">
        <v>84087</v>
      </c>
      <c r="J286" s="27">
        <v>12454.34</v>
      </c>
      <c r="K286" s="111">
        <v>0</v>
      </c>
      <c r="L286" s="34">
        <v>10170</v>
      </c>
      <c r="M286" s="115">
        <v>0</v>
      </c>
      <c r="N286" s="119">
        <v>0</v>
      </c>
      <c r="O286" s="116">
        <v>0</v>
      </c>
      <c r="P286" s="70">
        <v>0</v>
      </c>
      <c r="Q286" s="115">
        <v>0</v>
      </c>
      <c r="R286" s="33">
        <f>VLOOKUP(B286,'[4]2014-15 Public MATCH'!$C$1:$E$425,3,FALSE)</f>
        <v>1058.34</v>
      </c>
      <c r="S286" s="36">
        <v>0</v>
      </c>
      <c r="T286" s="33">
        <v>160.42</v>
      </c>
      <c r="U286" s="33">
        <f>VLOOKUP(B286,'[2]2014-15 Public SSBA'!$C$1:$E$357,3,FALSE)</f>
        <v>436.39</v>
      </c>
      <c r="V286" s="36">
        <v>0</v>
      </c>
      <c r="W286" s="26">
        <v>49667.51</v>
      </c>
      <c r="X286" s="111">
        <v>0</v>
      </c>
      <c r="Y286" s="34">
        <v>0</v>
      </c>
      <c r="Z286" s="34">
        <f>VLOOKUP(B286,'[5]Vouchers'!$C$1:$M$462,11,FALSE)</f>
        <v>0</v>
      </c>
      <c r="AA286" s="70">
        <v>0</v>
      </c>
      <c r="AB286" s="70">
        <v>0</v>
      </c>
      <c r="AC286" s="35">
        <v>0</v>
      </c>
      <c r="AD286" s="35">
        <v>36150</v>
      </c>
      <c r="AE286" s="35">
        <v>0</v>
      </c>
      <c r="AF286" s="35">
        <v>0</v>
      </c>
      <c r="AG286" s="35">
        <v>0</v>
      </c>
      <c r="AH286" s="111">
        <v>57620</v>
      </c>
      <c r="AI286" s="75">
        <f t="shared" si="6"/>
        <v>646905</v>
      </c>
      <c r="AJ286" s="44"/>
      <c r="AK286" s="87"/>
      <c r="AL286" s="44"/>
      <c r="AM286" s="22"/>
    </row>
    <row r="287" spans="1:39" ht="13.5" thickBot="1">
      <c r="A287" s="47" t="s">
        <v>462</v>
      </c>
      <c r="B287" s="20">
        <v>4305</v>
      </c>
      <c r="C287" s="47" t="s">
        <v>280</v>
      </c>
      <c r="D287" s="70">
        <v>7983862</v>
      </c>
      <c r="E287" s="70">
        <v>0</v>
      </c>
      <c r="F287" s="70">
        <v>0</v>
      </c>
      <c r="G287" s="70">
        <v>0</v>
      </c>
      <c r="H287" s="112">
        <v>68005</v>
      </c>
      <c r="I287" s="27">
        <v>365922</v>
      </c>
      <c r="J287" s="27">
        <v>37390.36</v>
      </c>
      <c r="K287" s="111">
        <v>0</v>
      </c>
      <c r="L287" s="34">
        <v>69043</v>
      </c>
      <c r="M287" s="115">
        <v>0</v>
      </c>
      <c r="N287" s="119">
        <v>0</v>
      </c>
      <c r="O287" s="116">
        <v>0</v>
      </c>
      <c r="P287" s="70">
        <v>0</v>
      </c>
      <c r="Q287" s="115">
        <v>0</v>
      </c>
      <c r="R287" s="33">
        <f>VLOOKUP(B287,'[4]2014-15 Public MATCH'!$C$1:$E$425,3,FALSE)</f>
        <v>5448.51</v>
      </c>
      <c r="S287" s="36">
        <v>0</v>
      </c>
      <c r="T287" s="33">
        <v>2883.4</v>
      </c>
      <c r="U287" s="33">
        <f>VLOOKUP(B287,'[2]2014-15 Public SSBA'!$C$1:$E$357,3,FALSE)</f>
        <v>1018.77</v>
      </c>
      <c r="V287" s="36">
        <v>1000</v>
      </c>
      <c r="W287" s="26">
        <v>322838.8</v>
      </c>
      <c r="X287" s="111">
        <v>0</v>
      </c>
      <c r="Y287" s="34">
        <v>0</v>
      </c>
      <c r="Z287" s="34">
        <f>VLOOKUP(B287,'[5]Vouchers'!$C$1:$M$462,11,FALSE)</f>
        <v>0</v>
      </c>
      <c r="AA287" s="70">
        <v>0</v>
      </c>
      <c r="AB287" s="70">
        <v>0</v>
      </c>
      <c r="AC287" s="35">
        <v>0</v>
      </c>
      <c r="AD287" s="35">
        <v>171900</v>
      </c>
      <c r="AE287" s="35">
        <v>0</v>
      </c>
      <c r="AF287" s="35">
        <v>0</v>
      </c>
      <c r="AG287" s="35">
        <v>0</v>
      </c>
      <c r="AH287" s="111">
        <v>0</v>
      </c>
      <c r="AI287" s="75">
        <f t="shared" si="6"/>
        <v>9029311.84</v>
      </c>
      <c r="AJ287" s="44"/>
      <c r="AK287" s="87"/>
      <c r="AL287" s="44"/>
      <c r="AM287" s="22"/>
    </row>
    <row r="288" spans="1:39" ht="13.5" thickBot="1">
      <c r="A288" s="47" t="s">
        <v>452</v>
      </c>
      <c r="B288" s="20">
        <v>4312</v>
      </c>
      <c r="C288" s="47" t="s">
        <v>281</v>
      </c>
      <c r="D288" s="70">
        <v>3344741</v>
      </c>
      <c r="E288" s="70">
        <v>0</v>
      </c>
      <c r="F288" s="70">
        <v>0</v>
      </c>
      <c r="G288" s="70">
        <v>0</v>
      </c>
      <c r="H288" s="70">
        <v>0</v>
      </c>
      <c r="I288" s="27">
        <v>781412</v>
      </c>
      <c r="J288" s="27">
        <v>75311.79</v>
      </c>
      <c r="K288" s="111">
        <v>0</v>
      </c>
      <c r="L288" s="34">
        <v>98682</v>
      </c>
      <c r="M288" s="115">
        <v>0</v>
      </c>
      <c r="N288" s="119">
        <v>0</v>
      </c>
      <c r="O288" s="116">
        <v>0</v>
      </c>
      <c r="P288" s="70">
        <v>0</v>
      </c>
      <c r="Q288" s="115">
        <v>0</v>
      </c>
      <c r="R288" s="33">
        <f>VLOOKUP(B288,'[4]2014-15 Public MATCH'!$C$1:$E$425,3,FALSE)</f>
        <v>10302.04</v>
      </c>
      <c r="S288" s="36">
        <v>0</v>
      </c>
      <c r="T288" s="36">
        <v>0</v>
      </c>
      <c r="U288" s="36">
        <v>0</v>
      </c>
      <c r="V288" s="36">
        <v>0</v>
      </c>
      <c r="W288" s="26">
        <v>0</v>
      </c>
      <c r="X288" s="111">
        <v>0</v>
      </c>
      <c r="Y288" s="34">
        <v>0</v>
      </c>
      <c r="Z288" s="34">
        <f>VLOOKUP(B288,'[5]Vouchers'!$C$1:$M$462,11,FALSE)</f>
        <v>0</v>
      </c>
      <c r="AA288" s="70">
        <v>0</v>
      </c>
      <c r="AB288" s="70">
        <v>0</v>
      </c>
      <c r="AC288" s="35">
        <v>0</v>
      </c>
      <c r="AD288" s="35">
        <v>384975</v>
      </c>
      <c r="AE288" s="35">
        <v>0</v>
      </c>
      <c r="AF288" s="35">
        <v>0</v>
      </c>
      <c r="AG288" s="35">
        <v>0</v>
      </c>
      <c r="AH288" s="111">
        <v>0</v>
      </c>
      <c r="AI288" s="75">
        <f t="shared" si="6"/>
        <v>4695423.83</v>
      </c>
      <c r="AJ288" s="44"/>
      <c r="AK288" s="87"/>
      <c r="AL288" s="44"/>
      <c r="AM288" s="22"/>
    </row>
    <row r="289" spans="1:39" ht="13.5" thickBot="1">
      <c r="A289" s="47" t="s">
        <v>448</v>
      </c>
      <c r="B289" s="20">
        <v>4330</v>
      </c>
      <c r="C289" s="47" t="s">
        <v>282</v>
      </c>
      <c r="D289" s="70">
        <v>0</v>
      </c>
      <c r="E289" s="70">
        <v>0</v>
      </c>
      <c r="F289" s="70">
        <v>0</v>
      </c>
      <c r="G289" s="70">
        <v>8379</v>
      </c>
      <c r="H289" s="112">
        <v>8231</v>
      </c>
      <c r="I289" s="27">
        <v>23457</v>
      </c>
      <c r="J289" s="27">
        <v>5468.43</v>
      </c>
      <c r="K289" s="111">
        <v>0</v>
      </c>
      <c r="L289" s="34">
        <v>5318</v>
      </c>
      <c r="M289" s="115">
        <v>0</v>
      </c>
      <c r="N289" s="119">
        <v>18328.95</v>
      </c>
      <c r="O289" s="116">
        <v>0</v>
      </c>
      <c r="P289" s="70">
        <v>0</v>
      </c>
      <c r="Q289" s="115">
        <v>0</v>
      </c>
      <c r="R289" s="33">
        <f>VLOOKUP(B289,'[4]2014-15 Public MATCH'!$C$1:$E$425,3,FALSE)</f>
        <v>919.83</v>
      </c>
      <c r="S289" s="36">
        <v>0</v>
      </c>
      <c r="T289" s="33">
        <v>511.12</v>
      </c>
      <c r="U289" s="33">
        <f>VLOOKUP(B289,'[2]2014-15 Public SSBA'!$C$1:$E$357,3,FALSE)</f>
        <v>618.68</v>
      </c>
      <c r="V289" s="36">
        <v>0</v>
      </c>
      <c r="W289" s="26">
        <v>33111.01</v>
      </c>
      <c r="X289" s="111">
        <v>0</v>
      </c>
      <c r="Y289" s="34">
        <v>0</v>
      </c>
      <c r="Z289" s="34">
        <f>VLOOKUP(B289,'[5]Vouchers'!$C$1:$M$462,11,FALSE)</f>
        <v>0</v>
      </c>
      <c r="AA289" s="70">
        <v>0</v>
      </c>
      <c r="AB289" s="70">
        <v>0</v>
      </c>
      <c r="AC289" s="35">
        <v>0</v>
      </c>
      <c r="AD289" s="35">
        <v>21300</v>
      </c>
      <c r="AE289" s="35">
        <v>0</v>
      </c>
      <c r="AF289" s="35">
        <v>0</v>
      </c>
      <c r="AG289" s="35">
        <v>0</v>
      </c>
      <c r="AH289" s="111">
        <v>34714</v>
      </c>
      <c r="AI289" s="75">
        <f t="shared" si="6"/>
        <v>160357.02</v>
      </c>
      <c r="AJ289" s="44"/>
      <c r="AK289" s="87"/>
      <c r="AL289" s="44"/>
      <c r="AM289" s="22"/>
    </row>
    <row r="290" spans="1:39" ht="13.5" thickBot="1">
      <c r="A290" s="47" t="s">
        <v>488</v>
      </c>
      <c r="B290" s="20">
        <v>4347</v>
      </c>
      <c r="C290" s="47" t="s">
        <v>283</v>
      </c>
      <c r="D290" s="70">
        <v>2518412</v>
      </c>
      <c r="E290" s="70">
        <v>0</v>
      </c>
      <c r="F290" s="70">
        <v>0</v>
      </c>
      <c r="G290" s="70">
        <v>0</v>
      </c>
      <c r="H290" s="70">
        <v>0</v>
      </c>
      <c r="I290" s="27">
        <v>253618</v>
      </c>
      <c r="J290" s="27">
        <v>64281.35</v>
      </c>
      <c r="K290" s="111">
        <v>0</v>
      </c>
      <c r="L290" s="34">
        <v>29291</v>
      </c>
      <c r="M290" s="115">
        <v>0</v>
      </c>
      <c r="N290" s="119">
        <v>25332.74</v>
      </c>
      <c r="O290" s="116">
        <v>0</v>
      </c>
      <c r="P290" s="70">
        <v>0</v>
      </c>
      <c r="Q290" s="115">
        <v>0</v>
      </c>
      <c r="R290" s="33">
        <f>VLOOKUP(B290,'[4]2014-15 Public MATCH'!$C$1:$E$425,3,FALSE)</f>
        <v>3668.47</v>
      </c>
      <c r="S290" s="36">
        <v>0</v>
      </c>
      <c r="T290" s="36">
        <v>0</v>
      </c>
      <c r="U290" s="33">
        <f>VLOOKUP(B290,'[2]2014-15 Public SSBA'!$C$1:$E$357,3,FALSE)</f>
        <v>2513.85</v>
      </c>
      <c r="V290" s="36">
        <v>0</v>
      </c>
      <c r="W290" s="26">
        <v>242128.6</v>
      </c>
      <c r="X290" s="111">
        <v>0</v>
      </c>
      <c r="Y290" s="34">
        <v>0</v>
      </c>
      <c r="Z290" s="34">
        <f>VLOOKUP(B290,'[5]Vouchers'!$C$1:$M$462,11,FALSE)</f>
        <v>0</v>
      </c>
      <c r="AA290" s="70">
        <v>0</v>
      </c>
      <c r="AB290" s="70">
        <v>0</v>
      </c>
      <c r="AC290" s="35">
        <v>0</v>
      </c>
      <c r="AD290" s="35">
        <v>123150</v>
      </c>
      <c r="AE290" s="35">
        <v>0</v>
      </c>
      <c r="AF290" s="35">
        <v>0</v>
      </c>
      <c r="AG290" s="35">
        <v>0</v>
      </c>
      <c r="AH290" s="111">
        <v>0</v>
      </c>
      <c r="AI290" s="75">
        <f t="shared" si="6"/>
        <v>3262396.01</v>
      </c>
      <c r="AJ290" s="44"/>
      <c r="AK290" s="87"/>
      <c r="AL290" s="44"/>
      <c r="AM290" s="22"/>
    </row>
    <row r="291" spans="1:39" ht="13.5" thickBot="1">
      <c r="A291" s="47" t="s">
        <v>433</v>
      </c>
      <c r="B291" s="20">
        <v>4368</v>
      </c>
      <c r="C291" s="47" t="s">
        <v>284</v>
      </c>
      <c r="D291" s="70">
        <v>3182187</v>
      </c>
      <c r="E291" s="70">
        <v>0</v>
      </c>
      <c r="F291" s="70">
        <v>0</v>
      </c>
      <c r="G291" s="70">
        <v>0</v>
      </c>
      <c r="H291" s="70">
        <v>0</v>
      </c>
      <c r="I291" s="27">
        <v>128297</v>
      </c>
      <c r="J291" s="27">
        <v>37882</v>
      </c>
      <c r="K291" s="111">
        <v>0</v>
      </c>
      <c r="L291" s="34">
        <v>26356</v>
      </c>
      <c r="M291" s="115">
        <v>0</v>
      </c>
      <c r="N291" s="119">
        <v>28733.86</v>
      </c>
      <c r="O291" s="116">
        <v>0</v>
      </c>
      <c r="P291" s="70">
        <v>0</v>
      </c>
      <c r="Q291" s="115">
        <v>0</v>
      </c>
      <c r="R291" s="33">
        <f>VLOOKUP(B291,'[4]2014-15 Public MATCH'!$C$1:$E$425,3,FALSE)</f>
        <v>2887.67</v>
      </c>
      <c r="S291" s="36">
        <v>0</v>
      </c>
      <c r="T291" s="36">
        <v>0</v>
      </c>
      <c r="U291" s="33">
        <f>VLOOKUP(B291,'[2]2014-15 Public SSBA'!$C$1:$E$357,3,FALSE)</f>
        <v>1686.7</v>
      </c>
      <c r="V291" s="36">
        <v>0</v>
      </c>
      <c r="W291" s="26">
        <v>107612.27</v>
      </c>
      <c r="X291" s="111">
        <v>0</v>
      </c>
      <c r="Y291" s="34">
        <v>0</v>
      </c>
      <c r="Z291" s="34">
        <f>VLOOKUP(B291,'[5]Vouchers'!$C$1:$M$462,11,FALSE)</f>
        <v>0</v>
      </c>
      <c r="AA291" s="70">
        <v>0</v>
      </c>
      <c r="AB291" s="70">
        <v>0</v>
      </c>
      <c r="AC291" s="35">
        <v>0</v>
      </c>
      <c r="AD291" s="35">
        <v>90750</v>
      </c>
      <c r="AE291" s="35">
        <v>0</v>
      </c>
      <c r="AF291" s="35">
        <v>0</v>
      </c>
      <c r="AG291" s="35">
        <v>0</v>
      </c>
      <c r="AH291" s="111">
        <v>144050</v>
      </c>
      <c r="AI291" s="75">
        <f t="shared" si="6"/>
        <v>3750442.5</v>
      </c>
      <c r="AJ291" s="44"/>
      <c r="AK291" s="87"/>
      <c r="AL291" s="44"/>
      <c r="AM291" s="22"/>
    </row>
    <row r="292" spans="1:39" ht="13.5" thickBot="1">
      <c r="A292" s="47" t="s">
        <v>489</v>
      </c>
      <c r="B292" s="20">
        <v>4375</v>
      </c>
      <c r="C292" s="47" t="s">
        <v>285</v>
      </c>
      <c r="D292" s="70">
        <v>3124328</v>
      </c>
      <c r="E292" s="70">
        <v>0</v>
      </c>
      <c r="F292" s="70">
        <v>0</v>
      </c>
      <c r="G292" s="70">
        <v>0</v>
      </c>
      <c r="H292" s="112">
        <v>40044</v>
      </c>
      <c r="I292" s="27">
        <v>177921</v>
      </c>
      <c r="J292" s="27">
        <v>31324.62</v>
      </c>
      <c r="K292" s="111">
        <v>0</v>
      </c>
      <c r="L292" s="34">
        <v>28041</v>
      </c>
      <c r="M292" s="115">
        <v>0</v>
      </c>
      <c r="N292" s="119">
        <v>19186.65</v>
      </c>
      <c r="O292" s="116">
        <v>0</v>
      </c>
      <c r="P292" s="70">
        <v>0</v>
      </c>
      <c r="Q292" s="115">
        <v>0</v>
      </c>
      <c r="R292" s="33">
        <f>VLOOKUP(B292,'[4]2014-15 Public MATCH'!$C$1:$E$425,3,FALSE)</f>
        <v>3611.28</v>
      </c>
      <c r="S292" s="36">
        <v>0</v>
      </c>
      <c r="T292" s="33">
        <v>1990.46</v>
      </c>
      <c r="U292" s="33">
        <f>VLOOKUP(B292,'[2]2014-15 Public SSBA'!$C$1:$E$357,3,FALSE)</f>
        <v>2415.34</v>
      </c>
      <c r="V292" s="36">
        <v>0</v>
      </c>
      <c r="W292" s="26">
        <v>254546.48</v>
      </c>
      <c r="X292" s="111">
        <v>0</v>
      </c>
      <c r="Y292" s="34">
        <v>0</v>
      </c>
      <c r="Z292" s="34">
        <f>VLOOKUP(B292,'[5]Vouchers'!$C$1:$M$462,11,FALSE)</f>
        <v>0</v>
      </c>
      <c r="AA292" s="70">
        <v>0</v>
      </c>
      <c r="AB292" s="70">
        <v>0</v>
      </c>
      <c r="AC292" s="35">
        <v>7443</v>
      </c>
      <c r="AD292" s="35">
        <v>100950</v>
      </c>
      <c r="AE292" s="35">
        <v>0</v>
      </c>
      <c r="AF292" s="35">
        <v>0</v>
      </c>
      <c r="AG292" s="35">
        <v>0</v>
      </c>
      <c r="AH292" s="111">
        <v>153023</v>
      </c>
      <c r="AI292" s="75">
        <f t="shared" si="6"/>
        <v>3944824.83</v>
      </c>
      <c r="AJ292" s="44"/>
      <c r="AK292" s="87"/>
      <c r="AL292" s="44"/>
      <c r="AM292" s="22"/>
    </row>
    <row r="293" spans="1:39" ht="13.5" thickBot="1">
      <c r="A293" s="47" t="s">
        <v>447</v>
      </c>
      <c r="B293" s="20">
        <v>4389</v>
      </c>
      <c r="C293" s="47" t="s">
        <v>286</v>
      </c>
      <c r="D293" s="70">
        <v>7717516</v>
      </c>
      <c r="E293" s="70">
        <v>0</v>
      </c>
      <c r="F293" s="70">
        <v>0</v>
      </c>
      <c r="G293" s="70">
        <v>0</v>
      </c>
      <c r="H293" s="70">
        <v>0</v>
      </c>
      <c r="I293" s="27">
        <v>500069</v>
      </c>
      <c r="J293" s="27">
        <v>30341.88</v>
      </c>
      <c r="K293" s="111">
        <v>0</v>
      </c>
      <c r="L293" s="34">
        <v>51288</v>
      </c>
      <c r="M293" s="115">
        <v>0</v>
      </c>
      <c r="N293" s="119">
        <v>0</v>
      </c>
      <c r="O293" s="116">
        <v>40474</v>
      </c>
      <c r="P293" s="70">
        <v>0</v>
      </c>
      <c r="Q293" s="115">
        <v>0</v>
      </c>
      <c r="R293" s="33">
        <f>VLOOKUP(B293,'[4]2014-15 Public MATCH'!$C$1:$E$425,3,FALSE)</f>
        <v>8420.59</v>
      </c>
      <c r="S293" s="36">
        <v>0</v>
      </c>
      <c r="T293" s="33">
        <v>3408.28</v>
      </c>
      <c r="U293" s="33">
        <f>VLOOKUP(B293,'[2]2014-15 Public SSBA'!$C$1:$E$357,3,FALSE)</f>
        <v>4832.55</v>
      </c>
      <c r="V293" s="36">
        <v>0</v>
      </c>
      <c r="W293" s="26">
        <v>0</v>
      </c>
      <c r="X293" s="111">
        <v>0</v>
      </c>
      <c r="Y293" s="34">
        <v>0</v>
      </c>
      <c r="Z293" s="34">
        <f>VLOOKUP(B293,'[5]Vouchers'!$C$1:$M$462,11,FALSE)</f>
        <v>0</v>
      </c>
      <c r="AA293" s="70">
        <v>0</v>
      </c>
      <c r="AB293" s="70">
        <v>0</v>
      </c>
      <c r="AC293" s="35">
        <v>0</v>
      </c>
      <c r="AD293" s="35">
        <v>220725</v>
      </c>
      <c r="AE293" s="35">
        <v>0</v>
      </c>
      <c r="AF293" s="35">
        <v>0</v>
      </c>
      <c r="AG293" s="35">
        <v>0</v>
      </c>
      <c r="AH293" s="111">
        <v>0</v>
      </c>
      <c r="AI293" s="75">
        <f t="shared" si="6"/>
        <v>8577075.3</v>
      </c>
      <c r="AJ293" s="44"/>
      <c r="AK293" s="87"/>
      <c r="AL293" s="44"/>
      <c r="AM293" s="22"/>
    </row>
    <row r="294" spans="1:39" ht="13.5" thickBot="1">
      <c r="A294" s="47" t="s">
        <v>468</v>
      </c>
      <c r="B294" s="20">
        <v>4459</v>
      </c>
      <c r="C294" s="47" t="s">
        <v>287</v>
      </c>
      <c r="D294" s="70">
        <v>1605233</v>
      </c>
      <c r="E294" s="70">
        <v>0</v>
      </c>
      <c r="F294" s="70">
        <v>0</v>
      </c>
      <c r="G294" s="70">
        <v>0</v>
      </c>
      <c r="H294" s="70">
        <v>0</v>
      </c>
      <c r="I294" s="27">
        <v>51132</v>
      </c>
      <c r="J294" s="27">
        <v>14319.91</v>
      </c>
      <c r="K294" s="111">
        <v>0</v>
      </c>
      <c r="L294" s="34">
        <v>11507</v>
      </c>
      <c r="M294" s="115">
        <v>0</v>
      </c>
      <c r="N294" s="119">
        <v>0</v>
      </c>
      <c r="O294" s="116">
        <v>0</v>
      </c>
      <c r="P294" s="70">
        <v>0</v>
      </c>
      <c r="Q294" s="115">
        <v>0</v>
      </c>
      <c r="R294" s="33">
        <f>VLOOKUP(B294,'[4]2014-15 Public MATCH'!$C$1:$E$425,3,FALSE)</f>
        <v>1601.6</v>
      </c>
      <c r="S294" s="36">
        <v>0</v>
      </c>
      <c r="T294" s="36">
        <v>0</v>
      </c>
      <c r="U294" s="33">
        <f>VLOOKUP(B294,'[2]2014-15 Public SSBA'!$C$1:$E$357,3,FALSE)</f>
        <v>1059.06</v>
      </c>
      <c r="V294" s="36">
        <v>0</v>
      </c>
      <c r="W294" s="26">
        <v>0</v>
      </c>
      <c r="X294" s="111">
        <v>0</v>
      </c>
      <c r="Y294" s="34">
        <v>0</v>
      </c>
      <c r="Z294" s="34">
        <f>VLOOKUP(B294,'[5]Vouchers'!$C$1:$M$462,11,FALSE)</f>
        <v>0</v>
      </c>
      <c r="AA294" s="70">
        <v>0</v>
      </c>
      <c r="AB294" s="70">
        <v>0</v>
      </c>
      <c r="AC294" s="35">
        <v>0</v>
      </c>
      <c r="AD294" s="35">
        <v>41400</v>
      </c>
      <c r="AE294" s="35">
        <v>0</v>
      </c>
      <c r="AF294" s="35">
        <v>0</v>
      </c>
      <c r="AG294" s="35">
        <v>0</v>
      </c>
      <c r="AH294" s="111">
        <v>66121</v>
      </c>
      <c r="AI294" s="75">
        <f t="shared" si="6"/>
        <v>1792373.57</v>
      </c>
      <c r="AJ294" s="44"/>
      <c r="AK294" s="87"/>
      <c r="AL294" s="44"/>
      <c r="AM294" s="22"/>
    </row>
    <row r="295" spans="1:39" ht="13.5" thickBot="1">
      <c r="A295" s="47" t="s">
        <v>460</v>
      </c>
      <c r="B295" s="20">
        <v>4473</v>
      </c>
      <c r="C295" s="47" t="s">
        <v>288</v>
      </c>
      <c r="D295" s="70">
        <v>10494961</v>
      </c>
      <c r="E295" s="70">
        <v>0</v>
      </c>
      <c r="F295" s="70">
        <v>0</v>
      </c>
      <c r="G295" s="70">
        <v>0</v>
      </c>
      <c r="H295" s="70">
        <v>0</v>
      </c>
      <c r="I295" s="27">
        <v>1019398</v>
      </c>
      <c r="J295" s="27">
        <v>53137.33</v>
      </c>
      <c r="K295" s="111">
        <v>0</v>
      </c>
      <c r="L295" s="34">
        <v>91679</v>
      </c>
      <c r="M295" s="115">
        <v>0</v>
      </c>
      <c r="N295" s="119">
        <v>0</v>
      </c>
      <c r="O295" s="116">
        <v>0</v>
      </c>
      <c r="P295" s="70">
        <v>0</v>
      </c>
      <c r="Q295" s="115">
        <v>0</v>
      </c>
      <c r="R295" s="33">
        <f>VLOOKUP(B295,'[4]2014-15 Public MATCH'!$C$1:$E$425,3,FALSE)</f>
        <v>8715.56</v>
      </c>
      <c r="S295" s="36">
        <v>0</v>
      </c>
      <c r="T295" s="33">
        <v>3151.29</v>
      </c>
      <c r="U295" s="36">
        <v>0</v>
      </c>
      <c r="V295" s="36">
        <v>0</v>
      </c>
      <c r="W295" s="26">
        <v>0</v>
      </c>
      <c r="X295" s="111">
        <v>0</v>
      </c>
      <c r="Y295" s="34">
        <v>0</v>
      </c>
      <c r="Z295" s="34">
        <f>VLOOKUP(B295,'[5]Vouchers'!$C$1:$M$462,11,FALSE)</f>
        <v>0</v>
      </c>
      <c r="AA295" s="70">
        <v>0</v>
      </c>
      <c r="AB295" s="70">
        <v>0</v>
      </c>
      <c r="AC295" s="35">
        <v>0</v>
      </c>
      <c r="AD295" s="35">
        <v>334500</v>
      </c>
      <c r="AE295" s="35">
        <v>0</v>
      </c>
      <c r="AF295" s="35">
        <v>0</v>
      </c>
      <c r="AG295" s="35">
        <v>0</v>
      </c>
      <c r="AH295" s="111">
        <v>0</v>
      </c>
      <c r="AI295" s="75">
        <f t="shared" si="6"/>
        <v>12005542.18</v>
      </c>
      <c r="AJ295" s="44"/>
      <c r="AK295" s="87"/>
      <c r="AL295" s="44"/>
      <c r="AM295" s="22"/>
    </row>
    <row r="296" spans="1:39" ht="13.5" thickBot="1">
      <c r="A296" s="47" t="s">
        <v>456</v>
      </c>
      <c r="B296" s="20">
        <v>4501</v>
      </c>
      <c r="C296" s="47" t="s">
        <v>289</v>
      </c>
      <c r="D296" s="70">
        <v>13464519</v>
      </c>
      <c r="E296" s="70">
        <v>0</v>
      </c>
      <c r="F296" s="70">
        <v>0</v>
      </c>
      <c r="G296" s="70">
        <v>0</v>
      </c>
      <c r="H296" s="70">
        <v>0</v>
      </c>
      <c r="I296" s="27">
        <v>693715</v>
      </c>
      <c r="J296" s="27">
        <v>76112.6</v>
      </c>
      <c r="K296" s="111">
        <v>0</v>
      </c>
      <c r="L296" s="34">
        <v>87437</v>
      </c>
      <c r="M296" s="115">
        <v>0</v>
      </c>
      <c r="N296" s="119">
        <v>0</v>
      </c>
      <c r="O296" s="116">
        <v>0</v>
      </c>
      <c r="P296" s="70">
        <v>0</v>
      </c>
      <c r="Q296" s="115">
        <v>0</v>
      </c>
      <c r="R296" s="33">
        <f>VLOOKUP(B296,'[4]2014-15 Public MATCH'!$C$1:$E$425,3,FALSE)</f>
        <v>10350.99</v>
      </c>
      <c r="S296" s="36">
        <v>0</v>
      </c>
      <c r="T296" s="36">
        <v>0</v>
      </c>
      <c r="U296" s="33">
        <f>VLOOKUP(B296,'[2]2014-15 Public SSBA'!$C$1:$E$357,3,FALSE)</f>
        <v>2938.97</v>
      </c>
      <c r="V296" s="36">
        <v>0</v>
      </c>
      <c r="W296" s="26">
        <v>577385.28</v>
      </c>
      <c r="X296" s="111">
        <v>0</v>
      </c>
      <c r="Y296" s="34">
        <v>0</v>
      </c>
      <c r="Z296" s="34">
        <f>VLOOKUP(B296,'[5]Vouchers'!$C$1:$M$462,11,FALSE)</f>
        <v>0</v>
      </c>
      <c r="AA296" s="70">
        <v>0</v>
      </c>
      <c r="AB296" s="70">
        <v>0</v>
      </c>
      <c r="AC296" s="35">
        <v>33411</v>
      </c>
      <c r="AD296" s="35">
        <v>365700</v>
      </c>
      <c r="AE296" s="35">
        <v>0</v>
      </c>
      <c r="AF296" s="35">
        <v>0</v>
      </c>
      <c r="AG296" s="35">
        <v>0</v>
      </c>
      <c r="AH296" s="111">
        <v>0</v>
      </c>
      <c r="AI296" s="75">
        <f t="shared" si="6"/>
        <v>15311569.84</v>
      </c>
      <c r="AJ296" s="44"/>
      <c r="AK296" s="87"/>
      <c r="AL296" s="44"/>
      <c r="AM296" s="22"/>
    </row>
    <row r="297" spans="1:39" ht="13.5" thickBot="1">
      <c r="A297" s="47" t="s">
        <v>433</v>
      </c>
      <c r="B297" s="20">
        <v>4508</v>
      </c>
      <c r="C297" s="47" t="s">
        <v>290</v>
      </c>
      <c r="D297" s="70">
        <v>2593384</v>
      </c>
      <c r="E297" s="70">
        <v>0</v>
      </c>
      <c r="F297" s="70">
        <v>0</v>
      </c>
      <c r="G297" s="70">
        <v>0</v>
      </c>
      <c r="H297" s="70">
        <v>0</v>
      </c>
      <c r="I297" s="27">
        <v>75897</v>
      </c>
      <c r="J297" s="27">
        <v>8368.27</v>
      </c>
      <c r="K297" s="111">
        <v>0</v>
      </c>
      <c r="L297" s="34">
        <v>15314</v>
      </c>
      <c r="M297" s="115">
        <v>0</v>
      </c>
      <c r="N297" s="119">
        <v>0</v>
      </c>
      <c r="O297" s="116">
        <v>0</v>
      </c>
      <c r="P297" s="70">
        <v>0</v>
      </c>
      <c r="Q297" s="115">
        <v>0</v>
      </c>
      <c r="R297" s="33">
        <f>VLOOKUP(B297,'[4]2014-15 Public MATCH'!$C$1:$E$425,3,FALSE)</f>
        <v>1986.15</v>
      </c>
      <c r="S297" s="36">
        <v>0</v>
      </c>
      <c r="T297" s="33">
        <v>1203.65</v>
      </c>
      <c r="U297" s="33">
        <f>VLOOKUP(B297,'[2]2014-15 Public SSBA'!$C$1:$E$357,3,FALSE)</f>
        <v>1782.73</v>
      </c>
      <c r="V297" s="36">
        <v>0</v>
      </c>
      <c r="W297" s="26">
        <v>0</v>
      </c>
      <c r="X297" s="111">
        <v>0</v>
      </c>
      <c r="Y297" s="34">
        <v>0</v>
      </c>
      <c r="Z297" s="34">
        <f>VLOOKUP(B297,'[5]Vouchers'!$C$1:$M$462,11,FALSE)</f>
        <v>0</v>
      </c>
      <c r="AA297" s="70">
        <v>0</v>
      </c>
      <c r="AB297" s="70">
        <v>0</v>
      </c>
      <c r="AC297" s="35">
        <v>0</v>
      </c>
      <c r="AD297" s="35">
        <v>59025</v>
      </c>
      <c r="AE297" s="35">
        <v>0</v>
      </c>
      <c r="AF297" s="35">
        <v>0</v>
      </c>
      <c r="AG297" s="35">
        <v>0</v>
      </c>
      <c r="AH297" s="111">
        <v>97765</v>
      </c>
      <c r="AI297" s="75">
        <f t="shared" si="6"/>
        <v>2854725.8</v>
      </c>
      <c r="AJ297" s="44"/>
      <c r="AK297" s="87"/>
      <c r="AL297" s="44"/>
      <c r="AM297" s="22"/>
    </row>
    <row r="298" spans="1:39" ht="13.5" thickBot="1">
      <c r="A298" s="47" t="s">
        <v>459</v>
      </c>
      <c r="B298" s="20">
        <v>4515</v>
      </c>
      <c r="C298" s="47" t="s">
        <v>291</v>
      </c>
      <c r="D298" s="70">
        <v>13493562</v>
      </c>
      <c r="E298" s="70">
        <v>0</v>
      </c>
      <c r="F298" s="70">
        <v>0</v>
      </c>
      <c r="G298" s="70">
        <v>0</v>
      </c>
      <c r="H298" s="70">
        <v>0</v>
      </c>
      <c r="I298" s="27">
        <v>995276</v>
      </c>
      <c r="J298" s="27">
        <v>31935.08</v>
      </c>
      <c r="K298" s="111">
        <v>0</v>
      </c>
      <c r="L298" s="34">
        <v>112282</v>
      </c>
      <c r="M298" s="115">
        <v>0</v>
      </c>
      <c r="N298" s="119">
        <v>0</v>
      </c>
      <c r="O298" s="116">
        <v>17339</v>
      </c>
      <c r="P298" s="70">
        <v>0</v>
      </c>
      <c r="Q298" s="115">
        <v>0</v>
      </c>
      <c r="R298" s="33">
        <f>VLOOKUP(B298,'[4]2014-15 Public MATCH'!$C$1:$E$425,3,FALSE)</f>
        <v>9338.6</v>
      </c>
      <c r="S298" s="36">
        <v>0</v>
      </c>
      <c r="T298" s="36">
        <v>0</v>
      </c>
      <c r="U298" s="36">
        <v>0</v>
      </c>
      <c r="V298" s="36">
        <v>0</v>
      </c>
      <c r="W298" s="26">
        <v>0</v>
      </c>
      <c r="X298" s="111">
        <v>0</v>
      </c>
      <c r="Y298" s="34">
        <v>0</v>
      </c>
      <c r="Z298" s="34">
        <f>VLOOKUP(B298,'[5]Vouchers'!$C$1:$M$462,11,FALSE)</f>
        <v>0</v>
      </c>
      <c r="AA298" s="70">
        <v>0</v>
      </c>
      <c r="AB298" s="70">
        <v>0</v>
      </c>
      <c r="AC298" s="35">
        <v>17807</v>
      </c>
      <c r="AD298" s="35">
        <v>395850</v>
      </c>
      <c r="AE298" s="35">
        <v>0</v>
      </c>
      <c r="AF298" s="35">
        <v>0</v>
      </c>
      <c r="AG298" s="35">
        <v>0</v>
      </c>
      <c r="AH298" s="111">
        <v>0</v>
      </c>
      <c r="AI298" s="75">
        <f t="shared" si="6"/>
        <v>15073389.68</v>
      </c>
      <c r="AJ298" s="44"/>
      <c r="AK298" s="87"/>
      <c r="AL298" s="44"/>
      <c r="AM298" s="22"/>
    </row>
    <row r="299" spans="1:39" ht="13.5" thickBot="1">
      <c r="A299" s="47" t="s">
        <v>439</v>
      </c>
      <c r="B299" s="20">
        <v>4522</v>
      </c>
      <c r="C299" s="47" t="s">
        <v>292</v>
      </c>
      <c r="D299" s="70">
        <v>22882</v>
      </c>
      <c r="E299" s="70">
        <v>0</v>
      </c>
      <c r="F299" s="70">
        <v>0</v>
      </c>
      <c r="G299" s="70">
        <v>92671</v>
      </c>
      <c r="H299" s="70">
        <v>0</v>
      </c>
      <c r="I299" s="27">
        <v>110958</v>
      </c>
      <c r="J299" s="27">
        <v>28827.02</v>
      </c>
      <c r="K299" s="111">
        <v>0</v>
      </c>
      <c r="L299" s="34">
        <v>8514</v>
      </c>
      <c r="M299" s="115">
        <v>0</v>
      </c>
      <c r="N299" s="119">
        <v>62208.33</v>
      </c>
      <c r="O299" s="116">
        <v>0</v>
      </c>
      <c r="P299" s="70">
        <v>0</v>
      </c>
      <c r="Q299" s="115">
        <v>0</v>
      </c>
      <c r="R299" s="33">
        <f>VLOOKUP(B299,'[4]2014-15 Public MATCH'!$C$1:$E$425,3,FALSE)</f>
        <v>828.37</v>
      </c>
      <c r="S299" s="36">
        <v>0</v>
      </c>
      <c r="T299" s="33">
        <v>310.79</v>
      </c>
      <c r="U299" s="33">
        <f>VLOOKUP(B299,'[2]2014-15 Public SSBA'!$C$1:$E$357,3,FALSE)</f>
        <v>470.2</v>
      </c>
      <c r="V299" s="36">
        <v>0</v>
      </c>
      <c r="W299" s="26">
        <v>45528.88</v>
      </c>
      <c r="X299" s="111">
        <v>0</v>
      </c>
      <c r="Y299" s="34">
        <v>0</v>
      </c>
      <c r="Z299" s="34">
        <f>VLOOKUP(B299,'[5]Vouchers'!$C$1:$M$462,11,FALSE)</f>
        <v>0</v>
      </c>
      <c r="AA299" s="70">
        <v>0</v>
      </c>
      <c r="AB299" s="70">
        <v>0</v>
      </c>
      <c r="AC299" s="35">
        <v>0</v>
      </c>
      <c r="AD299" s="35">
        <v>28950</v>
      </c>
      <c r="AE299" s="35">
        <v>0</v>
      </c>
      <c r="AF299" s="35">
        <v>0</v>
      </c>
      <c r="AG299" s="35">
        <v>0</v>
      </c>
      <c r="AH299" s="111">
        <v>43923</v>
      </c>
      <c r="AI299" s="75">
        <f t="shared" si="6"/>
        <v>446071.59</v>
      </c>
      <c r="AJ299" s="44"/>
      <c r="AK299" s="87"/>
      <c r="AL299" s="44"/>
      <c r="AM299" s="22"/>
    </row>
    <row r="300" spans="1:39" ht="13.5" thickBot="1">
      <c r="A300" s="47" t="s">
        <v>447</v>
      </c>
      <c r="B300" s="20">
        <v>4529</v>
      </c>
      <c r="C300" s="47" t="s">
        <v>293</v>
      </c>
      <c r="D300" s="70">
        <v>2124707</v>
      </c>
      <c r="E300" s="70">
        <v>0</v>
      </c>
      <c r="F300" s="70">
        <v>0</v>
      </c>
      <c r="G300" s="70">
        <v>0</v>
      </c>
      <c r="H300" s="70">
        <v>0</v>
      </c>
      <c r="I300" s="27">
        <v>128481</v>
      </c>
      <c r="J300" s="27">
        <v>12232.97</v>
      </c>
      <c r="K300" s="111">
        <v>0</v>
      </c>
      <c r="L300" s="34">
        <v>12553</v>
      </c>
      <c r="M300" s="115">
        <v>0</v>
      </c>
      <c r="N300" s="119">
        <v>22133.81</v>
      </c>
      <c r="O300" s="116">
        <v>0</v>
      </c>
      <c r="P300" s="70">
        <v>0</v>
      </c>
      <c r="Q300" s="115">
        <v>0</v>
      </c>
      <c r="R300" s="33">
        <f>VLOOKUP(B300,'[4]2014-15 Public MATCH'!$C$1:$E$425,3,FALSE)</f>
        <v>2054.29</v>
      </c>
      <c r="S300" s="36">
        <v>0</v>
      </c>
      <c r="T300" s="33">
        <v>605.62</v>
      </c>
      <c r="U300" s="33">
        <f>VLOOKUP(B300,'[2]2014-15 Public SSBA'!$C$1:$E$357,3,FALSE)</f>
        <v>1822.4</v>
      </c>
      <c r="V300" s="36">
        <v>0</v>
      </c>
      <c r="W300" s="26">
        <v>62085.39</v>
      </c>
      <c r="X300" s="111">
        <v>5599.72</v>
      </c>
      <c r="Y300" s="34">
        <v>0</v>
      </c>
      <c r="Z300" s="34">
        <f>VLOOKUP(B300,'[5]Vouchers'!$C$1:$M$462,11,FALSE)</f>
        <v>0</v>
      </c>
      <c r="AA300" s="70">
        <v>0</v>
      </c>
      <c r="AB300" s="70">
        <v>0</v>
      </c>
      <c r="AC300" s="35">
        <v>0</v>
      </c>
      <c r="AD300" s="35">
        <v>48150</v>
      </c>
      <c r="AE300" s="35">
        <v>0</v>
      </c>
      <c r="AF300" s="35">
        <v>0</v>
      </c>
      <c r="AG300" s="35">
        <v>0</v>
      </c>
      <c r="AH300" s="111">
        <v>78165</v>
      </c>
      <c r="AI300" s="75">
        <f t="shared" si="6"/>
        <v>2498590.2</v>
      </c>
      <c r="AJ300" s="44"/>
      <c r="AK300" s="87"/>
      <c r="AL300" s="44"/>
      <c r="AM300" s="22"/>
    </row>
    <row r="301" spans="1:39" ht="13.5" thickBot="1">
      <c r="A301" s="47" t="s">
        <v>456</v>
      </c>
      <c r="B301" s="20">
        <v>4536</v>
      </c>
      <c r="C301" s="47" t="s">
        <v>294</v>
      </c>
      <c r="D301" s="70">
        <v>5496260</v>
      </c>
      <c r="E301" s="70">
        <v>0</v>
      </c>
      <c r="F301" s="70">
        <v>0</v>
      </c>
      <c r="G301" s="70">
        <v>0</v>
      </c>
      <c r="H301" s="70">
        <v>0</v>
      </c>
      <c r="I301" s="27">
        <v>279070</v>
      </c>
      <c r="J301" s="27">
        <v>30457.56</v>
      </c>
      <c r="K301" s="111">
        <v>0</v>
      </c>
      <c r="L301" s="34">
        <v>37776</v>
      </c>
      <c r="M301" s="115">
        <v>0</v>
      </c>
      <c r="N301" s="119">
        <v>0</v>
      </c>
      <c r="O301" s="116">
        <v>0</v>
      </c>
      <c r="P301" s="70">
        <v>0</v>
      </c>
      <c r="Q301" s="115">
        <v>0</v>
      </c>
      <c r="R301" s="33">
        <f>VLOOKUP(B301,'[4]2014-15 Public MATCH'!$C$1:$E$425,3,FALSE)</f>
        <v>4237.24</v>
      </c>
      <c r="S301" s="36">
        <v>0</v>
      </c>
      <c r="T301" s="36">
        <v>0</v>
      </c>
      <c r="U301" s="33">
        <f>VLOOKUP(B301,'[2]2014-15 Public SSBA'!$C$1:$E$357,3,FALSE)</f>
        <v>947.68</v>
      </c>
      <c r="V301" s="36">
        <v>0</v>
      </c>
      <c r="W301" s="26">
        <v>0</v>
      </c>
      <c r="X301" s="111">
        <v>0</v>
      </c>
      <c r="Y301" s="34">
        <v>0</v>
      </c>
      <c r="Z301" s="34">
        <f>VLOOKUP(B301,'[5]Vouchers'!$C$1:$M$462,11,FALSE)</f>
        <v>0</v>
      </c>
      <c r="AA301" s="70">
        <v>0</v>
      </c>
      <c r="AB301" s="70">
        <v>0</v>
      </c>
      <c r="AC301" s="35">
        <v>0</v>
      </c>
      <c r="AD301" s="35">
        <v>167250</v>
      </c>
      <c r="AE301" s="35">
        <v>0</v>
      </c>
      <c r="AF301" s="35">
        <v>0</v>
      </c>
      <c r="AG301" s="35">
        <v>0</v>
      </c>
      <c r="AH301" s="111">
        <v>0</v>
      </c>
      <c r="AI301" s="75">
        <f t="shared" si="6"/>
        <v>6015998.48</v>
      </c>
      <c r="AJ301" s="44"/>
      <c r="AK301" s="87"/>
      <c r="AL301" s="44"/>
      <c r="AM301" s="22"/>
    </row>
    <row r="302" spans="1:39" ht="13.5" thickBot="1">
      <c r="A302" s="47" t="s">
        <v>473</v>
      </c>
      <c r="B302" s="20">
        <v>4543</v>
      </c>
      <c r="C302" s="47" t="s">
        <v>295</v>
      </c>
      <c r="D302" s="70">
        <v>7258288</v>
      </c>
      <c r="E302" s="70">
        <v>0</v>
      </c>
      <c r="F302" s="70">
        <v>0</v>
      </c>
      <c r="G302" s="70">
        <v>0</v>
      </c>
      <c r="H302" s="112">
        <v>66896</v>
      </c>
      <c r="I302" s="27">
        <v>557425</v>
      </c>
      <c r="J302" s="27">
        <v>33652.9</v>
      </c>
      <c r="K302" s="111">
        <v>0</v>
      </c>
      <c r="L302" s="34">
        <v>51637</v>
      </c>
      <c r="M302" s="115">
        <v>0</v>
      </c>
      <c r="N302" s="119">
        <v>0</v>
      </c>
      <c r="O302" s="116">
        <v>0</v>
      </c>
      <c r="P302" s="70">
        <v>0</v>
      </c>
      <c r="Q302" s="115">
        <v>0</v>
      </c>
      <c r="R302" s="33">
        <f>VLOOKUP(B302,'[4]2014-15 Public MATCH'!$C$1:$E$425,3,FALSE)</f>
        <v>5906.88</v>
      </c>
      <c r="S302" s="36">
        <v>0</v>
      </c>
      <c r="T302" s="33">
        <v>4209.69</v>
      </c>
      <c r="U302" s="33">
        <f>VLOOKUP(B302,'[2]2014-15 Public SSBA'!$C$1:$E$357,3,FALSE)</f>
        <v>3016.71</v>
      </c>
      <c r="V302" s="36">
        <v>0</v>
      </c>
      <c r="W302" s="26">
        <v>384924.19</v>
      </c>
      <c r="X302" s="111">
        <v>0</v>
      </c>
      <c r="Y302" s="34">
        <v>0</v>
      </c>
      <c r="Z302" s="34">
        <f>VLOOKUP(B302,'[5]Vouchers'!$C$1:$M$462,11,FALSE)</f>
        <v>0</v>
      </c>
      <c r="AA302" s="70">
        <v>0</v>
      </c>
      <c r="AB302" s="70">
        <v>0</v>
      </c>
      <c r="AC302" s="35">
        <v>0</v>
      </c>
      <c r="AD302" s="35">
        <v>166800</v>
      </c>
      <c r="AE302" s="35">
        <v>150000</v>
      </c>
      <c r="AF302" s="35">
        <v>0</v>
      </c>
      <c r="AG302" s="112">
        <v>0</v>
      </c>
      <c r="AH302" s="111">
        <v>0</v>
      </c>
      <c r="AI302" s="75">
        <f t="shared" si="6"/>
        <v>8682756.37</v>
      </c>
      <c r="AJ302" s="44"/>
      <c r="AK302" s="87"/>
      <c r="AL302" s="44"/>
      <c r="AM302" s="22"/>
    </row>
    <row r="303" spans="1:39" ht="13.5" thickBot="1">
      <c r="A303" s="47" t="s">
        <v>438</v>
      </c>
      <c r="B303" s="20">
        <v>4557</v>
      </c>
      <c r="C303" s="47" t="s">
        <v>296</v>
      </c>
      <c r="D303" s="70">
        <v>2601435</v>
      </c>
      <c r="E303" s="70">
        <v>0</v>
      </c>
      <c r="F303" s="70">
        <v>0</v>
      </c>
      <c r="G303" s="70">
        <v>0</v>
      </c>
      <c r="H303" s="70">
        <v>0</v>
      </c>
      <c r="I303" s="27">
        <v>90229</v>
      </c>
      <c r="J303" s="27">
        <v>10485.18</v>
      </c>
      <c r="K303" s="111">
        <v>0</v>
      </c>
      <c r="L303" s="34">
        <v>11478</v>
      </c>
      <c r="M303" s="115">
        <v>0</v>
      </c>
      <c r="N303" s="119">
        <v>9896.62</v>
      </c>
      <c r="O303" s="116">
        <v>0</v>
      </c>
      <c r="P303" s="70">
        <v>0</v>
      </c>
      <c r="Q303" s="115">
        <v>0</v>
      </c>
      <c r="R303" s="33">
        <f>VLOOKUP(B303,'[4]2014-15 Public MATCH'!$C$1:$E$425,3,FALSE)</f>
        <v>2032.44</v>
      </c>
      <c r="S303" s="36">
        <v>0</v>
      </c>
      <c r="T303" s="33">
        <v>1235.61</v>
      </c>
      <c r="U303" s="33">
        <f>VLOOKUP(B303,'[2]2014-15 Public SSBA'!$C$1:$E$357,3,FALSE)</f>
        <v>1548.52</v>
      </c>
      <c r="V303" s="36">
        <v>0</v>
      </c>
      <c r="W303" s="26">
        <v>130377.71</v>
      </c>
      <c r="X303" s="111">
        <v>0</v>
      </c>
      <c r="Y303" s="34">
        <v>0</v>
      </c>
      <c r="Z303" s="34">
        <f>VLOOKUP(B303,'[5]Vouchers'!$C$1:$M$462,11,FALSE)</f>
        <v>0</v>
      </c>
      <c r="AA303" s="70">
        <v>0</v>
      </c>
      <c r="AB303" s="70">
        <v>0</v>
      </c>
      <c r="AC303" s="35">
        <v>7440</v>
      </c>
      <c r="AD303" s="35">
        <v>49350</v>
      </c>
      <c r="AE303" s="35">
        <v>0</v>
      </c>
      <c r="AF303" s="35">
        <v>0</v>
      </c>
      <c r="AG303" s="112">
        <v>0</v>
      </c>
      <c r="AH303" s="111">
        <v>81471</v>
      </c>
      <c r="AI303" s="75">
        <f t="shared" si="6"/>
        <v>2996979.08</v>
      </c>
      <c r="AJ303" s="44"/>
      <c r="AK303" s="87"/>
      <c r="AL303" s="44"/>
      <c r="AM303" s="22"/>
    </row>
    <row r="304" spans="1:39" ht="13.5" thickBot="1">
      <c r="A304" s="47" t="s">
        <v>488</v>
      </c>
      <c r="B304" s="20">
        <v>4571</v>
      </c>
      <c r="C304" s="47" t="s">
        <v>297</v>
      </c>
      <c r="D304" s="70">
        <v>1663240</v>
      </c>
      <c r="E304" s="70">
        <v>0</v>
      </c>
      <c r="F304" s="70">
        <v>0</v>
      </c>
      <c r="G304" s="70">
        <v>0</v>
      </c>
      <c r="H304" s="70">
        <v>0</v>
      </c>
      <c r="I304" s="27">
        <v>131394</v>
      </c>
      <c r="J304" s="27">
        <v>42981.3</v>
      </c>
      <c r="K304" s="111">
        <v>0</v>
      </c>
      <c r="L304" s="34">
        <v>16680</v>
      </c>
      <c r="M304" s="115">
        <v>0</v>
      </c>
      <c r="N304" s="119">
        <v>21172.71</v>
      </c>
      <c r="O304" s="116">
        <v>0</v>
      </c>
      <c r="P304" s="70">
        <v>0</v>
      </c>
      <c r="Q304" s="115">
        <v>0</v>
      </c>
      <c r="R304" s="33">
        <f>VLOOKUP(B304,'[4]2014-15 Public MATCH'!$C$1:$E$425,3,FALSE)</f>
        <v>2377.51</v>
      </c>
      <c r="S304" s="36">
        <v>0</v>
      </c>
      <c r="T304" s="33">
        <v>1049.74</v>
      </c>
      <c r="U304" s="33">
        <f>VLOOKUP(B304,'[2]2014-15 Public SSBA'!$C$1:$E$357,3,FALSE)</f>
        <v>720.3</v>
      </c>
      <c r="V304" s="36">
        <v>0</v>
      </c>
      <c r="W304" s="26">
        <v>84848.83</v>
      </c>
      <c r="X304" s="111">
        <v>0</v>
      </c>
      <c r="Y304" s="34">
        <v>0</v>
      </c>
      <c r="Z304" s="34">
        <f>VLOOKUP(B304,'[5]Vouchers'!$C$1:$M$462,11,FALSE)</f>
        <v>0</v>
      </c>
      <c r="AA304" s="70">
        <v>0</v>
      </c>
      <c r="AB304" s="70">
        <v>0</v>
      </c>
      <c r="AC304" s="35">
        <v>0</v>
      </c>
      <c r="AD304" s="35">
        <v>66750</v>
      </c>
      <c r="AE304" s="35">
        <v>0</v>
      </c>
      <c r="AF304" s="35">
        <v>0</v>
      </c>
      <c r="AG304" s="112">
        <v>0</v>
      </c>
      <c r="AH304" s="111">
        <v>107683</v>
      </c>
      <c r="AI304" s="75">
        <f t="shared" si="6"/>
        <v>2138897.39</v>
      </c>
      <c r="AJ304" s="44"/>
      <c r="AK304" s="87"/>
      <c r="AL304" s="44"/>
      <c r="AM304" s="22"/>
    </row>
    <row r="305" spans="1:39" ht="13.5" thickBot="1">
      <c r="A305" s="47" t="s">
        <v>468</v>
      </c>
      <c r="B305" s="20">
        <v>4578</v>
      </c>
      <c r="C305" s="47" t="s">
        <v>298</v>
      </c>
      <c r="D305" s="70">
        <v>7749651</v>
      </c>
      <c r="E305" s="70">
        <v>0</v>
      </c>
      <c r="F305" s="70">
        <v>0</v>
      </c>
      <c r="G305" s="70">
        <v>0</v>
      </c>
      <c r="H305" s="70">
        <v>0</v>
      </c>
      <c r="I305" s="27">
        <v>533200</v>
      </c>
      <c r="J305" s="27">
        <v>60751.06</v>
      </c>
      <c r="K305" s="111">
        <v>0</v>
      </c>
      <c r="L305" s="34">
        <v>49225</v>
      </c>
      <c r="M305" s="115">
        <v>0</v>
      </c>
      <c r="N305" s="119">
        <v>0</v>
      </c>
      <c r="O305" s="116">
        <v>0</v>
      </c>
      <c r="P305" s="70">
        <v>0</v>
      </c>
      <c r="Q305" s="115">
        <v>0</v>
      </c>
      <c r="R305" s="33">
        <f>VLOOKUP(B305,'[4]2014-15 Public MATCH'!$C$1:$E$425,3,FALSE)</f>
        <v>5694.98</v>
      </c>
      <c r="S305" s="36">
        <v>0</v>
      </c>
      <c r="T305" s="33">
        <v>1147.87</v>
      </c>
      <c r="U305" s="33">
        <f>VLOOKUP(B305,'[2]2014-15 Public SSBA'!$C$1:$E$357,3,FALSE)</f>
        <v>1381.4</v>
      </c>
      <c r="V305" s="36">
        <v>0</v>
      </c>
      <c r="W305" s="26">
        <v>0</v>
      </c>
      <c r="X305" s="111">
        <v>0</v>
      </c>
      <c r="Y305" s="34">
        <v>0</v>
      </c>
      <c r="Z305" s="34">
        <f>VLOOKUP(B305,'[5]Vouchers'!$C$1:$M$462,11,FALSE)</f>
        <v>0</v>
      </c>
      <c r="AA305" s="70">
        <v>0</v>
      </c>
      <c r="AB305" s="70">
        <v>0</v>
      </c>
      <c r="AC305" s="35">
        <v>3523</v>
      </c>
      <c r="AD305" s="35">
        <v>204600</v>
      </c>
      <c r="AE305" s="35">
        <v>0</v>
      </c>
      <c r="AF305" s="35">
        <v>0</v>
      </c>
      <c r="AG305" s="112">
        <v>0</v>
      </c>
      <c r="AH305" s="111">
        <v>0</v>
      </c>
      <c r="AI305" s="75">
        <f t="shared" si="6"/>
        <v>8609174.31</v>
      </c>
      <c r="AJ305" s="44"/>
      <c r="AK305" s="87"/>
      <c r="AL305" s="44"/>
      <c r="AM305" s="22"/>
    </row>
    <row r="306" spans="1:39" ht="13.5" thickBot="1">
      <c r="A306" s="47" t="s">
        <v>443</v>
      </c>
      <c r="B306" s="20">
        <v>4606</v>
      </c>
      <c r="C306" s="47" t="s">
        <v>299</v>
      </c>
      <c r="D306" s="70">
        <v>197318</v>
      </c>
      <c r="E306" s="70">
        <v>0</v>
      </c>
      <c r="F306" s="70">
        <v>0</v>
      </c>
      <c r="G306" s="70">
        <v>128266</v>
      </c>
      <c r="H306" s="70">
        <v>0</v>
      </c>
      <c r="I306" s="27">
        <v>122926</v>
      </c>
      <c r="J306" s="27">
        <v>9556.6</v>
      </c>
      <c r="K306" s="111">
        <v>0</v>
      </c>
      <c r="L306" s="34">
        <v>16302</v>
      </c>
      <c r="M306" s="115">
        <v>0</v>
      </c>
      <c r="N306" s="119">
        <v>0</v>
      </c>
      <c r="O306" s="116">
        <v>0</v>
      </c>
      <c r="P306" s="70">
        <v>0</v>
      </c>
      <c r="Q306" s="115">
        <v>0</v>
      </c>
      <c r="R306" s="33">
        <f>VLOOKUP(B306,'[4]2014-15 Public MATCH'!$C$1:$E$425,3,FALSE)</f>
        <v>1789.89</v>
      </c>
      <c r="S306" s="36">
        <v>0</v>
      </c>
      <c r="T306" s="33">
        <v>1081.36</v>
      </c>
      <c r="U306" s="33">
        <f>VLOOKUP(B306,'[2]2014-15 Public SSBA'!$C$1:$E$357,3,FALSE)</f>
        <v>463.37</v>
      </c>
      <c r="V306" s="36">
        <v>0</v>
      </c>
      <c r="W306" s="26">
        <v>95196.39</v>
      </c>
      <c r="X306" s="111">
        <v>0</v>
      </c>
      <c r="Y306" s="34">
        <v>0</v>
      </c>
      <c r="Z306" s="34">
        <f>VLOOKUP(B306,'[5]Vouchers'!$C$1:$M$462,11,FALSE)</f>
        <v>0</v>
      </c>
      <c r="AA306" s="70">
        <v>0</v>
      </c>
      <c r="AB306" s="70">
        <v>0</v>
      </c>
      <c r="AC306" s="35">
        <v>0</v>
      </c>
      <c r="AD306" s="35">
        <v>59400</v>
      </c>
      <c r="AE306" s="35">
        <v>0</v>
      </c>
      <c r="AF306" s="35">
        <v>0</v>
      </c>
      <c r="AG306" s="112">
        <v>0</v>
      </c>
      <c r="AH306" s="111">
        <v>95403</v>
      </c>
      <c r="AI306" s="75">
        <f t="shared" si="6"/>
        <v>727702.61</v>
      </c>
      <c r="AJ306" s="44"/>
      <c r="AK306" s="87"/>
      <c r="AL306" s="44"/>
      <c r="AM306" s="22"/>
    </row>
    <row r="307" spans="1:39" ht="13.5" thickBot="1">
      <c r="A307" s="47" t="s">
        <v>431</v>
      </c>
      <c r="B307" s="20">
        <v>4613</v>
      </c>
      <c r="C307" s="47" t="s">
        <v>300</v>
      </c>
      <c r="D307" s="70">
        <v>22806599</v>
      </c>
      <c r="E307" s="70">
        <v>0</v>
      </c>
      <c r="F307" s="70">
        <v>0</v>
      </c>
      <c r="G307" s="70">
        <v>0</v>
      </c>
      <c r="H307" s="70">
        <v>0</v>
      </c>
      <c r="I307" s="27">
        <v>1475051</v>
      </c>
      <c r="J307" s="27">
        <v>218516.2</v>
      </c>
      <c r="K307" s="111">
        <v>0</v>
      </c>
      <c r="L307" s="34">
        <v>134744</v>
      </c>
      <c r="M307" s="115">
        <v>0</v>
      </c>
      <c r="N307" s="119">
        <v>0</v>
      </c>
      <c r="O307" s="116">
        <v>0</v>
      </c>
      <c r="P307" s="70">
        <v>0</v>
      </c>
      <c r="Q307" s="115">
        <v>0</v>
      </c>
      <c r="R307" s="33">
        <f>VLOOKUP(B307,'[4]2014-15 Public MATCH'!$C$1:$E$425,3,FALSE)</f>
        <v>16205.3</v>
      </c>
      <c r="S307" s="36">
        <v>0</v>
      </c>
      <c r="T307" s="33">
        <v>4309.68</v>
      </c>
      <c r="U307" s="33">
        <f>VLOOKUP(B307,'[2]2014-15 Public SSBA'!$C$1:$E$357,3,FALSE)</f>
        <v>3038.46</v>
      </c>
      <c r="V307" s="36">
        <v>500</v>
      </c>
      <c r="W307" s="26">
        <v>258685.1</v>
      </c>
      <c r="X307" s="111">
        <v>0</v>
      </c>
      <c r="Y307" s="34">
        <v>0</v>
      </c>
      <c r="Z307" s="34">
        <f>VLOOKUP(B307,'[5]Vouchers'!$C$1:$M$462,11,FALSE)</f>
        <v>0</v>
      </c>
      <c r="AA307" s="70">
        <v>0</v>
      </c>
      <c r="AB307" s="70">
        <v>0</v>
      </c>
      <c r="AC307" s="35">
        <v>410</v>
      </c>
      <c r="AD307" s="35">
        <v>558900</v>
      </c>
      <c r="AE307" s="35">
        <v>0</v>
      </c>
      <c r="AF307" s="35">
        <v>0</v>
      </c>
      <c r="AG307" s="111">
        <v>19044.12</v>
      </c>
      <c r="AH307" s="111">
        <v>0</v>
      </c>
      <c r="AI307" s="75">
        <f t="shared" si="6"/>
        <v>25496002.86</v>
      </c>
      <c r="AJ307" s="44"/>
      <c r="AK307" s="87"/>
      <c r="AL307" s="44"/>
      <c r="AM307" s="22"/>
    </row>
    <row r="308" spans="1:39" ht="13.5" thickBot="1">
      <c r="A308" s="47" t="s">
        <v>455</v>
      </c>
      <c r="B308" s="20">
        <v>4620</v>
      </c>
      <c r="C308" s="47" t="s">
        <v>301</v>
      </c>
      <c r="D308" s="70">
        <v>131528034</v>
      </c>
      <c r="E308" s="70">
        <v>8802062</v>
      </c>
      <c r="F308" s="70">
        <v>0</v>
      </c>
      <c r="G308" s="70">
        <v>0</v>
      </c>
      <c r="H308" s="112">
        <v>1244580</v>
      </c>
      <c r="I308" s="27">
        <v>12542092</v>
      </c>
      <c r="J308" s="27">
        <v>394460.18</v>
      </c>
      <c r="K308" s="111">
        <v>0</v>
      </c>
      <c r="L308" s="34">
        <v>864052</v>
      </c>
      <c r="M308" s="115">
        <v>482363.8</v>
      </c>
      <c r="N308" s="119">
        <v>0</v>
      </c>
      <c r="O308" s="116">
        <v>451748</v>
      </c>
      <c r="P308" s="70">
        <v>0</v>
      </c>
      <c r="Q308" s="115">
        <v>0</v>
      </c>
      <c r="R308" s="33">
        <f>VLOOKUP(B308,'[4]2014-15 Public MATCH'!$C$1:$E$425,3,FALSE)</f>
        <v>89312.94</v>
      </c>
      <c r="S308" s="36">
        <v>0</v>
      </c>
      <c r="T308" s="36">
        <v>0</v>
      </c>
      <c r="U308" s="33">
        <f>VLOOKUP(B308,'[2]2014-15 Public SSBA'!$C$1:$E$357,3,FALSE)</f>
        <v>67647.39</v>
      </c>
      <c r="V308" s="36">
        <v>1000</v>
      </c>
      <c r="W308" s="26">
        <v>1676281.4</v>
      </c>
      <c r="X308" s="111">
        <v>0</v>
      </c>
      <c r="Y308" s="34">
        <v>0</v>
      </c>
      <c r="Z308" s="34">
        <f>VLOOKUP(B308,'[5]Vouchers'!$C$1:$M$462,11,FALSE)</f>
        <v>20000</v>
      </c>
      <c r="AA308" s="70">
        <v>0</v>
      </c>
      <c r="AB308" s="70">
        <v>0</v>
      </c>
      <c r="AC308" s="35">
        <v>242516</v>
      </c>
      <c r="AD308" s="35">
        <v>3128400</v>
      </c>
      <c r="AE308" s="35">
        <v>0</v>
      </c>
      <c r="AF308" s="35">
        <v>0</v>
      </c>
      <c r="AG308" s="35">
        <v>0</v>
      </c>
      <c r="AH308" s="111">
        <v>0</v>
      </c>
      <c r="AI308" s="75">
        <f t="shared" si="6"/>
        <v>161534549.71</v>
      </c>
      <c r="AJ308" s="44"/>
      <c r="AK308" s="87"/>
      <c r="AL308" s="44"/>
      <c r="AM308" s="22"/>
    </row>
    <row r="309" spans="1:39" ht="13.5" thickBot="1">
      <c r="A309" s="47" t="s">
        <v>450</v>
      </c>
      <c r="B309" s="20">
        <v>4627</v>
      </c>
      <c r="C309" s="47" t="s">
        <v>302</v>
      </c>
      <c r="D309" s="70">
        <v>1587012</v>
      </c>
      <c r="E309" s="70">
        <v>0</v>
      </c>
      <c r="F309" s="70">
        <v>0</v>
      </c>
      <c r="G309" s="70">
        <v>0</v>
      </c>
      <c r="H309" s="70">
        <v>0</v>
      </c>
      <c r="I309" s="27">
        <v>141238</v>
      </c>
      <c r="J309" s="27">
        <v>19349.82</v>
      </c>
      <c r="K309" s="111">
        <v>0</v>
      </c>
      <c r="L309" s="34">
        <v>19062</v>
      </c>
      <c r="M309" s="115">
        <v>0</v>
      </c>
      <c r="N309" s="119">
        <v>0</v>
      </c>
      <c r="O309" s="116">
        <v>0</v>
      </c>
      <c r="P309" s="70">
        <v>0</v>
      </c>
      <c r="Q309" s="115">
        <v>0</v>
      </c>
      <c r="R309" s="33">
        <f>VLOOKUP(B309,'[4]2014-15 Public MATCH'!$C$1:$E$425,3,FALSE)</f>
        <v>2450.75</v>
      </c>
      <c r="S309" s="36">
        <v>0</v>
      </c>
      <c r="T309" s="36">
        <v>0</v>
      </c>
      <c r="U309" s="33">
        <f>VLOOKUP(B309,'[2]2014-15 Public SSBA'!$C$1:$E$357,3,FALSE)</f>
        <v>953.98</v>
      </c>
      <c r="V309" s="36">
        <v>0</v>
      </c>
      <c r="W309" s="26">
        <v>0</v>
      </c>
      <c r="X309" s="111">
        <v>0</v>
      </c>
      <c r="Y309" s="34">
        <v>0</v>
      </c>
      <c r="Z309" s="34">
        <f>VLOOKUP(B309,'[5]Vouchers'!$C$1:$M$462,11,FALSE)</f>
        <v>0</v>
      </c>
      <c r="AA309" s="70">
        <v>0</v>
      </c>
      <c r="AB309" s="70">
        <v>0</v>
      </c>
      <c r="AC309" s="35">
        <v>1743</v>
      </c>
      <c r="AD309" s="35">
        <v>85800</v>
      </c>
      <c r="AE309" s="35">
        <v>0</v>
      </c>
      <c r="AF309" s="35">
        <v>0</v>
      </c>
      <c r="AG309" s="35">
        <v>0</v>
      </c>
      <c r="AH309" s="111">
        <v>0</v>
      </c>
      <c r="AI309" s="75">
        <f t="shared" si="6"/>
        <v>1857609.55</v>
      </c>
      <c r="AJ309" s="44"/>
      <c r="AK309" s="87"/>
      <c r="AL309" s="44"/>
      <c r="AM309" s="22"/>
    </row>
    <row r="310" spans="1:39" ht="13.5" thickBot="1">
      <c r="A310" s="47" t="s">
        <v>456</v>
      </c>
      <c r="B310" s="20">
        <v>4634</v>
      </c>
      <c r="C310" s="47" t="s">
        <v>303</v>
      </c>
      <c r="D310" s="70">
        <v>3181408</v>
      </c>
      <c r="E310" s="70">
        <v>0</v>
      </c>
      <c r="F310" s="70">
        <v>0</v>
      </c>
      <c r="G310" s="70">
        <v>0</v>
      </c>
      <c r="H310" s="70">
        <v>0</v>
      </c>
      <c r="I310" s="27">
        <v>78854</v>
      </c>
      <c r="J310" s="27">
        <v>8186.86</v>
      </c>
      <c r="K310" s="111">
        <v>0</v>
      </c>
      <c r="L310" s="34">
        <v>23683</v>
      </c>
      <c r="M310" s="115">
        <v>0</v>
      </c>
      <c r="N310" s="119">
        <v>0</v>
      </c>
      <c r="O310" s="116">
        <v>0</v>
      </c>
      <c r="P310" s="70">
        <v>0</v>
      </c>
      <c r="Q310" s="115">
        <v>0</v>
      </c>
      <c r="R310" s="33">
        <f>VLOOKUP(B310,'[4]2014-15 Public MATCH'!$C$1:$E$425,3,FALSE)</f>
        <v>2205.57</v>
      </c>
      <c r="S310" s="36">
        <v>0</v>
      </c>
      <c r="T310" s="33">
        <v>1310.33</v>
      </c>
      <c r="U310" s="33">
        <f>VLOOKUP(B310,'[2]2014-15 Public SSBA'!$C$1:$E$357,3,FALSE)</f>
        <v>421.92</v>
      </c>
      <c r="V310" s="36">
        <v>0</v>
      </c>
      <c r="W310" s="26">
        <v>142793.59</v>
      </c>
      <c r="X310" s="111">
        <v>0</v>
      </c>
      <c r="Y310" s="34">
        <v>0</v>
      </c>
      <c r="Z310" s="34">
        <f>VLOOKUP(B310,'[5]Vouchers'!$C$1:$M$462,11,FALSE)</f>
        <v>0</v>
      </c>
      <c r="AA310" s="70">
        <v>0</v>
      </c>
      <c r="AB310" s="70">
        <v>0</v>
      </c>
      <c r="AC310" s="35">
        <v>0</v>
      </c>
      <c r="AD310" s="35">
        <v>79200</v>
      </c>
      <c r="AE310" s="35">
        <v>0</v>
      </c>
      <c r="AF310" s="35">
        <v>0</v>
      </c>
      <c r="AG310" s="35">
        <v>0</v>
      </c>
      <c r="AH310" s="111">
        <v>123033</v>
      </c>
      <c r="AI310" s="75">
        <f t="shared" si="6"/>
        <v>3641096.27</v>
      </c>
      <c r="AJ310" s="44"/>
      <c r="AK310" s="87"/>
      <c r="AL310" s="44"/>
      <c r="AM310" s="22"/>
    </row>
    <row r="311" spans="1:39" ht="13.5" thickBot="1">
      <c r="A311" s="47" t="s">
        <v>460</v>
      </c>
      <c r="B311" s="20">
        <v>4641</v>
      </c>
      <c r="C311" s="47" t="s">
        <v>304</v>
      </c>
      <c r="D311" s="70">
        <v>4156191</v>
      </c>
      <c r="E311" s="70">
        <v>0</v>
      </c>
      <c r="F311" s="70">
        <v>0</v>
      </c>
      <c r="G311" s="70">
        <v>0</v>
      </c>
      <c r="H311" s="70">
        <v>0</v>
      </c>
      <c r="I311" s="27">
        <v>340977</v>
      </c>
      <c r="J311" s="27">
        <v>29615.21</v>
      </c>
      <c r="K311" s="111">
        <v>0</v>
      </c>
      <c r="L311" s="34">
        <v>34783</v>
      </c>
      <c r="M311" s="115">
        <v>0</v>
      </c>
      <c r="N311" s="119">
        <v>0</v>
      </c>
      <c r="O311" s="116">
        <v>0</v>
      </c>
      <c r="P311" s="70">
        <v>0</v>
      </c>
      <c r="Q311" s="115">
        <v>0</v>
      </c>
      <c r="R311" s="33">
        <f>VLOOKUP(B311,'[4]2014-15 Public MATCH'!$C$1:$E$425,3,FALSE)</f>
        <v>4634.42</v>
      </c>
      <c r="S311" s="36">
        <v>0</v>
      </c>
      <c r="T311" s="36">
        <v>0</v>
      </c>
      <c r="U311" s="33">
        <f>VLOOKUP(B311,'[2]2014-15 Public SSBA'!$C$1:$E$357,3,FALSE)</f>
        <v>2954.32</v>
      </c>
      <c r="V311" s="36">
        <v>0</v>
      </c>
      <c r="W311" s="26">
        <v>198670.03</v>
      </c>
      <c r="X311" s="111">
        <v>0</v>
      </c>
      <c r="Y311" s="34">
        <v>0</v>
      </c>
      <c r="Z311" s="34">
        <f>VLOOKUP(B311,'[5]Vouchers'!$C$1:$M$462,11,FALSE)</f>
        <v>0</v>
      </c>
      <c r="AA311" s="70">
        <v>0</v>
      </c>
      <c r="AB311" s="70">
        <v>0</v>
      </c>
      <c r="AC311" s="35">
        <v>0</v>
      </c>
      <c r="AD311" s="35">
        <v>140100</v>
      </c>
      <c r="AE311" s="35">
        <v>0</v>
      </c>
      <c r="AF311" s="35">
        <v>0</v>
      </c>
      <c r="AG311" s="35">
        <v>0</v>
      </c>
      <c r="AH311" s="111">
        <v>0</v>
      </c>
      <c r="AI311" s="75">
        <f t="shared" si="6"/>
        <v>4907924.98</v>
      </c>
      <c r="AJ311" s="44"/>
      <c r="AK311" s="87"/>
      <c r="AL311" s="44"/>
      <c r="AM311" s="22"/>
    </row>
    <row r="312" spans="1:39" ht="13.5" thickBot="1">
      <c r="A312" s="47" t="s">
        <v>455</v>
      </c>
      <c r="B312" s="20">
        <v>4686</v>
      </c>
      <c r="C312" s="47" t="s">
        <v>305</v>
      </c>
      <c r="D312" s="70">
        <v>620086</v>
      </c>
      <c r="E312" s="70">
        <v>0</v>
      </c>
      <c r="F312" s="70">
        <v>0</v>
      </c>
      <c r="G312" s="70">
        <v>171545</v>
      </c>
      <c r="H312" s="70">
        <v>0</v>
      </c>
      <c r="I312" s="27">
        <v>97454</v>
      </c>
      <c r="J312" s="27">
        <v>12254.01</v>
      </c>
      <c r="K312" s="111">
        <v>0</v>
      </c>
      <c r="L312" s="34">
        <v>10287</v>
      </c>
      <c r="M312" s="115">
        <v>0</v>
      </c>
      <c r="N312" s="119">
        <v>4584.54</v>
      </c>
      <c r="O312" s="116">
        <v>0</v>
      </c>
      <c r="P312" s="70">
        <v>0</v>
      </c>
      <c r="Q312" s="115">
        <v>0</v>
      </c>
      <c r="R312" s="115">
        <v>0</v>
      </c>
      <c r="S312" s="36">
        <v>0</v>
      </c>
      <c r="T312" s="36">
        <v>0</v>
      </c>
      <c r="U312" s="36">
        <v>0</v>
      </c>
      <c r="V312" s="36">
        <v>0</v>
      </c>
      <c r="W312" s="26">
        <v>0</v>
      </c>
      <c r="X312" s="111">
        <v>0</v>
      </c>
      <c r="Y312" s="34">
        <v>0</v>
      </c>
      <c r="Z312" s="34">
        <f>VLOOKUP(B312,'[5]Vouchers'!$C$1:$M$462,11,FALSE)</f>
        <v>0</v>
      </c>
      <c r="AA312" s="70">
        <v>0</v>
      </c>
      <c r="AB312" s="70">
        <v>0</v>
      </c>
      <c r="AC312" s="35">
        <v>0</v>
      </c>
      <c r="AD312" s="35">
        <v>49800</v>
      </c>
      <c r="AE312" s="35">
        <v>0</v>
      </c>
      <c r="AF312" s="35">
        <v>0</v>
      </c>
      <c r="AG312" s="35">
        <v>0</v>
      </c>
      <c r="AH312" s="111">
        <v>0</v>
      </c>
      <c r="AI312" s="75">
        <f t="shared" si="6"/>
        <v>966010.55</v>
      </c>
      <c r="AJ312" s="44"/>
      <c r="AK312" s="87"/>
      <c r="AL312" s="44"/>
      <c r="AM312" s="22"/>
    </row>
    <row r="313" spans="1:39" ht="13.5" thickBot="1">
      <c r="A313" s="47" t="s">
        <v>455</v>
      </c>
      <c r="B313" s="20">
        <v>4690</v>
      </c>
      <c r="C313" s="47" t="s">
        <v>306</v>
      </c>
      <c r="D313" s="70">
        <v>844093</v>
      </c>
      <c r="E313" s="70">
        <v>0</v>
      </c>
      <c r="F313" s="70">
        <v>0</v>
      </c>
      <c r="G313" s="70">
        <v>0</v>
      </c>
      <c r="H313" s="70">
        <v>0</v>
      </c>
      <c r="I313" s="27">
        <v>49669</v>
      </c>
      <c r="J313" s="27">
        <v>6483.24</v>
      </c>
      <c r="K313" s="111">
        <v>0</v>
      </c>
      <c r="L313" s="34">
        <v>6248</v>
      </c>
      <c r="M313" s="115">
        <v>0</v>
      </c>
      <c r="N313" s="119">
        <v>0</v>
      </c>
      <c r="O313" s="116">
        <v>0</v>
      </c>
      <c r="P313" s="70">
        <v>0</v>
      </c>
      <c r="Q313" s="115">
        <v>0</v>
      </c>
      <c r="R313" s="115">
        <v>0</v>
      </c>
      <c r="S313" s="36">
        <v>0</v>
      </c>
      <c r="T313" s="36">
        <v>0</v>
      </c>
      <c r="U313" s="36">
        <v>0</v>
      </c>
      <c r="V313" s="36">
        <v>0</v>
      </c>
      <c r="W313" s="26">
        <v>0</v>
      </c>
      <c r="X313" s="111">
        <v>0</v>
      </c>
      <c r="Y313" s="34">
        <v>0</v>
      </c>
      <c r="Z313" s="34">
        <f>VLOOKUP(B313,'[5]Vouchers'!$C$1:$M$462,11,FALSE)</f>
        <v>0</v>
      </c>
      <c r="AA313" s="70">
        <v>0</v>
      </c>
      <c r="AB313" s="70">
        <v>0</v>
      </c>
      <c r="AC313" s="35">
        <v>0</v>
      </c>
      <c r="AD313" s="35">
        <v>30750</v>
      </c>
      <c r="AE313" s="35">
        <v>0</v>
      </c>
      <c r="AF313" s="35">
        <v>0</v>
      </c>
      <c r="AG313" s="35">
        <v>0</v>
      </c>
      <c r="AH313" s="111">
        <v>0</v>
      </c>
      <c r="AI313" s="75">
        <f t="shared" si="6"/>
        <v>937243.24</v>
      </c>
      <c r="AJ313" s="44"/>
      <c r="AK313" s="87"/>
      <c r="AL313" s="44"/>
      <c r="AM313" s="22"/>
    </row>
    <row r="314" spans="1:39" ht="13.5" thickBot="1">
      <c r="A314" s="47" t="s">
        <v>436</v>
      </c>
      <c r="B314" s="20">
        <v>4753</v>
      </c>
      <c r="C314" s="47" t="s">
        <v>307</v>
      </c>
      <c r="D314" s="70">
        <v>14248646</v>
      </c>
      <c r="E314" s="70">
        <v>0</v>
      </c>
      <c r="F314" s="70">
        <v>0</v>
      </c>
      <c r="G314" s="70">
        <v>0</v>
      </c>
      <c r="H314" s="70">
        <v>0</v>
      </c>
      <c r="I314" s="27">
        <v>1039356</v>
      </c>
      <c r="J314" s="27">
        <v>124604.92</v>
      </c>
      <c r="K314" s="111">
        <v>0</v>
      </c>
      <c r="L314" s="34">
        <v>99293</v>
      </c>
      <c r="M314" s="115">
        <v>5114.8</v>
      </c>
      <c r="N314" s="119">
        <v>0</v>
      </c>
      <c r="O314" s="116">
        <v>0</v>
      </c>
      <c r="P314" s="70">
        <v>0</v>
      </c>
      <c r="Q314" s="115">
        <v>0</v>
      </c>
      <c r="R314" s="33">
        <f>VLOOKUP(B314,'[4]2014-15 Public MATCH'!$C$1:$E$425,3,FALSE)</f>
        <v>11126.79</v>
      </c>
      <c r="S314" s="36">
        <v>0</v>
      </c>
      <c r="T314" s="36">
        <v>0</v>
      </c>
      <c r="U314" s="33">
        <f>VLOOKUP(B314,'[2]2014-15 Public SSBA'!$C$1:$E$357,3,FALSE)</f>
        <v>8605.23</v>
      </c>
      <c r="V314" s="36">
        <v>0</v>
      </c>
      <c r="W314" s="26">
        <v>815377.26</v>
      </c>
      <c r="X314" s="111">
        <v>0</v>
      </c>
      <c r="Y314" s="34">
        <v>0</v>
      </c>
      <c r="Z314" s="34">
        <f>VLOOKUP(B314,'[5]Vouchers'!$C$1:$M$462,11,FALSE)</f>
        <v>0</v>
      </c>
      <c r="AA314" s="70">
        <v>0</v>
      </c>
      <c r="AB314" s="70">
        <v>0</v>
      </c>
      <c r="AC314" s="35">
        <v>0</v>
      </c>
      <c r="AD314" s="35">
        <v>399525</v>
      </c>
      <c r="AE314" s="35">
        <v>0</v>
      </c>
      <c r="AF314" s="35">
        <v>0</v>
      </c>
      <c r="AG314" s="35">
        <v>0</v>
      </c>
      <c r="AH314" s="111">
        <v>0</v>
      </c>
      <c r="AI314" s="75">
        <f t="shared" si="6"/>
        <v>16751649</v>
      </c>
      <c r="AJ314" s="44"/>
      <c r="AK314" s="87"/>
      <c r="AL314" s="44"/>
      <c r="AM314" s="22"/>
    </row>
    <row r="315" spans="1:39" ht="13.5" thickBot="1">
      <c r="A315" s="47" t="s">
        <v>481</v>
      </c>
      <c r="B315" s="20">
        <v>4760</v>
      </c>
      <c r="C315" s="47" t="s">
        <v>308</v>
      </c>
      <c r="D315" s="70">
        <v>3862245</v>
      </c>
      <c r="E315" s="70">
        <v>0</v>
      </c>
      <c r="F315" s="70">
        <v>0</v>
      </c>
      <c r="G315" s="70">
        <v>0</v>
      </c>
      <c r="H315" s="70">
        <v>0</v>
      </c>
      <c r="I315" s="27">
        <v>200035</v>
      </c>
      <c r="J315" s="27">
        <v>44842.15</v>
      </c>
      <c r="K315" s="111">
        <v>0</v>
      </c>
      <c r="L315" s="34">
        <v>35219</v>
      </c>
      <c r="M315" s="115">
        <v>0</v>
      </c>
      <c r="N315" s="119">
        <v>25049.14</v>
      </c>
      <c r="O315" s="116">
        <v>0</v>
      </c>
      <c r="P315" s="70">
        <v>0</v>
      </c>
      <c r="Q315" s="115">
        <v>0</v>
      </c>
      <c r="R315" s="33">
        <f>VLOOKUP(B315,'[4]2014-15 Public MATCH'!$C$1:$E$425,3,FALSE)</f>
        <v>3326.8</v>
      </c>
      <c r="S315" s="115">
        <f>VLOOKUP(B315,'[3]2014-15 Public EN'!$C$1:$E$10,3,FALSE)</f>
        <v>3554.1</v>
      </c>
      <c r="T315" s="33">
        <v>951.49</v>
      </c>
      <c r="U315" s="36">
        <v>0</v>
      </c>
      <c r="V315" s="36">
        <v>0</v>
      </c>
      <c r="W315" s="26">
        <v>0</v>
      </c>
      <c r="X315" s="111">
        <v>0</v>
      </c>
      <c r="Y315" s="34">
        <v>0</v>
      </c>
      <c r="Z315" s="34">
        <f>VLOOKUP(B315,'[5]Vouchers'!$C$1:$M$462,11,FALSE)</f>
        <v>0</v>
      </c>
      <c r="AA315" s="70">
        <v>0</v>
      </c>
      <c r="AB315" s="70">
        <v>0</v>
      </c>
      <c r="AC315" s="35">
        <v>0</v>
      </c>
      <c r="AD315" s="35">
        <v>96600</v>
      </c>
      <c r="AE315" s="35">
        <v>0</v>
      </c>
      <c r="AF315" s="35">
        <v>0</v>
      </c>
      <c r="AG315" s="35">
        <v>0</v>
      </c>
      <c r="AH315" s="111">
        <v>159399</v>
      </c>
      <c r="AI315" s="75">
        <f t="shared" si="6"/>
        <v>4431221.68</v>
      </c>
      <c r="AJ315" s="44"/>
      <c r="AK315" s="87"/>
      <c r="AL315" s="44"/>
      <c r="AM315" s="22"/>
    </row>
    <row r="316" spans="1:39" ht="13.5" thickBot="1">
      <c r="A316" s="47" t="s">
        <v>486</v>
      </c>
      <c r="B316" s="20">
        <v>4781</v>
      </c>
      <c r="C316" s="47" t="s">
        <v>309</v>
      </c>
      <c r="D316" s="70">
        <v>1940503</v>
      </c>
      <c r="E316" s="70">
        <v>0</v>
      </c>
      <c r="F316" s="70">
        <v>0</v>
      </c>
      <c r="G316" s="70">
        <v>1143719</v>
      </c>
      <c r="H316" s="70">
        <v>0</v>
      </c>
      <c r="I316" s="27">
        <v>1146140</v>
      </c>
      <c r="J316" s="27">
        <v>95789.47</v>
      </c>
      <c r="K316" s="111">
        <v>0</v>
      </c>
      <c r="L316" s="34">
        <v>100222</v>
      </c>
      <c r="M316" s="115">
        <v>0</v>
      </c>
      <c r="N316" s="119">
        <v>0</v>
      </c>
      <c r="O316" s="116">
        <v>0</v>
      </c>
      <c r="P316" s="70">
        <v>0</v>
      </c>
      <c r="Q316" s="115">
        <v>0</v>
      </c>
      <c r="R316" s="33">
        <f>VLOOKUP(B316,'[4]2014-15 Public MATCH'!$C$1:$E$425,3,FALSE)</f>
        <v>12994.8</v>
      </c>
      <c r="S316" s="36">
        <v>0</v>
      </c>
      <c r="T316" s="36">
        <v>0</v>
      </c>
      <c r="U316" s="33">
        <f>VLOOKUP(B316,'[2]2014-15 Public SSBA'!$C$1:$E$357,3,FALSE)</f>
        <v>8369.78</v>
      </c>
      <c r="V316" s="36">
        <v>0</v>
      </c>
      <c r="W316" s="26">
        <v>703624.36</v>
      </c>
      <c r="X316" s="111">
        <v>0</v>
      </c>
      <c r="Y316" s="34">
        <v>0</v>
      </c>
      <c r="Z316" s="34">
        <f>VLOOKUP(B316,'[5]Vouchers'!$C$1:$M$462,11,FALSE)</f>
        <v>0</v>
      </c>
      <c r="AA316" s="70">
        <v>0</v>
      </c>
      <c r="AB316" s="70">
        <v>0</v>
      </c>
      <c r="AC316" s="35">
        <v>0</v>
      </c>
      <c r="AD316" s="35">
        <v>372150</v>
      </c>
      <c r="AE316" s="35">
        <v>0</v>
      </c>
      <c r="AF316" s="35">
        <v>0</v>
      </c>
      <c r="AG316" s="35">
        <v>0</v>
      </c>
      <c r="AH316" s="111">
        <v>0</v>
      </c>
      <c r="AI316" s="75">
        <f t="shared" si="6"/>
        <v>5523512.41</v>
      </c>
      <c r="AJ316" s="44"/>
      <c r="AK316" s="87"/>
      <c r="AL316" s="44"/>
      <c r="AM316" s="22"/>
    </row>
    <row r="317" spans="1:39" ht="13.5" thickBot="1">
      <c r="A317" s="47" t="s">
        <v>476</v>
      </c>
      <c r="B317" s="20">
        <v>4795</v>
      </c>
      <c r="C317" s="47" t="s">
        <v>310</v>
      </c>
      <c r="D317" s="70">
        <v>2437704</v>
      </c>
      <c r="E317" s="70">
        <v>0</v>
      </c>
      <c r="F317" s="70">
        <v>0</v>
      </c>
      <c r="G317" s="70">
        <v>0</v>
      </c>
      <c r="H317" s="112">
        <v>28953</v>
      </c>
      <c r="I317" s="27">
        <v>144605</v>
      </c>
      <c r="J317" s="27">
        <v>25186.83</v>
      </c>
      <c r="K317" s="111">
        <v>0</v>
      </c>
      <c r="L317" s="34">
        <v>19266</v>
      </c>
      <c r="M317" s="115">
        <v>0</v>
      </c>
      <c r="N317" s="119">
        <v>0</v>
      </c>
      <c r="O317" s="116">
        <v>0</v>
      </c>
      <c r="P317" s="70">
        <v>0</v>
      </c>
      <c r="Q317" s="115">
        <v>0</v>
      </c>
      <c r="R317" s="33">
        <f>VLOOKUP(B317,'[4]2014-15 Public MATCH'!$C$1:$E$425,3,FALSE)</f>
        <v>2736.05</v>
      </c>
      <c r="S317" s="36">
        <v>0</v>
      </c>
      <c r="T317" s="36">
        <v>0</v>
      </c>
      <c r="U317" s="33">
        <f>VLOOKUP(B317,'[2]2014-15 Public SSBA'!$C$1:$E$357,3,FALSE)</f>
        <v>1634.78</v>
      </c>
      <c r="V317" s="36">
        <v>0</v>
      </c>
      <c r="W317" s="26">
        <v>155211.46</v>
      </c>
      <c r="X317" s="111">
        <v>0</v>
      </c>
      <c r="Y317" s="34">
        <v>0</v>
      </c>
      <c r="Z317" s="34">
        <f>VLOOKUP(B317,'[5]Vouchers'!$C$1:$M$462,11,FALSE)</f>
        <v>0</v>
      </c>
      <c r="AA317" s="70">
        <v>0</v>
      </c>
      <c r="AB317" s="70">
        <v>0</v>
      </c>
      <c r="AC317" s="35">
        <v>7411</v>
      </c>
      <c r="AD317" s="35">
        <v>72525</v>
      </c>
      <c r="AE317" s="35">
        <v>0</v>
      </c>
      <c r="AF317" s="35">
        <v>0</v>
      </c>
      <c r="AG317" s="35">
        <v>0</v>
      </c>
      <c r="AH317" s="111">
        <v>114767</v>
      </c>
      <c r="AI317" s="75">
        <f t="shared" si="6"/>
        <v>3010000.12</v>
      </c>
      <c r="AJ317" s="44"/>
      <c r="AK317" s="87"/>
      <c r="AL317" s="44"/>
      <c r="AM317" s="22"/>
    </row>
    <row r="318" spans="1:39" ht="13.5" thickBot="1">
      <c r="A318" s="47" t="s">
        <v>438</v>
      </c>
      <c r="B318" s="20">
        <v>4802</v>
      </c>
      <c r="C318" s="47" t="s">
        <v>311</v>
      </c>
      <c r="D318" s="70">
        <v>10523538</v>
      </c>
      <c r="E318" s="70">
        <v>0</v>
      </c>
      <c r="F318" s="70">
        <v>0</v>
      </c>
      <c r="G318" s="70">
        <v>0</v>
      </c>
      <c r="H318" s="70">
        <v>0</v>
      </c>
      <c r="I318" s="27">
        <v>909908</v>
      </c>
      <c r="J318" s="27">
        <v>95813.66</v>
      </c>
      <c r="K318" s="111">
        <v>0</v>
      </c>
      <c r="L318" s="34">
        <v>87582</v>
      </c>
      <c r="M318" s="115">
        <v>12313.43</v>
      </c>
      <c r="N318" s="119">
        <v>0</v>
      </c>
      <c r="O318" s="116">
        <v>0</v>
      </c>
      <c r="P318" s="70">
        <v>0</v>
      </c>
      <c r="Q318" s="115">
        <v>0</v>
      </c>
      <c r="R318" s="33">
        <f>VLOOKUP(B318,'[4]2014-15 Public MATCH'!$C$1:$E$425,3,FALSE)</f>
        <v>10476.09</v>
      </c>
      <c r="S318" s="36">
        <v>0</v>
      </c>
      <c r="T318" s="33">
        <v>4687.04</v>
      </c>
      <c r="U318" s="33">
        <f>VLOOKUP(B318,'[2]2014-15 Public SSBA'!$C$1:$E$357,3,FALSE)</f>
        <v>4614.75</v>
      </c>
      <c r="V318" s="36">
        <v>0</v>
      </c>
      <c r="W318" s="26">
        <v>631193.42</v>
      </c>
      <c r="X318" s="111">
        <v>0</v>
      </c>
      <c r="Y318" s="34">
        <v>0</v>
      </c>
      <c r="Z318" s="34">
        <f>VLOOKUP(B318,'[5]Vouchers'!$C$1:$M$462,11,FALSE)</f>
        <v>0</v>
      </c>
      <c r="AA318" s="70">
        <v>0</v>
      </c>
      <c r="AB318" s="70">
        <v>0</v>
      </c>
      <c r="AC318" s="35">
        <v>0</v>
      </c>
      <c r="AD318" s="35">
        <v>341400</v>
      </c>
      <c r="AE318" s="35">
        <v>0</v>
      </c>
      <c r="AF318" s="35">
        <v>0</v>
      </c>
      <c r="AG318" s="35">
        <v>0</v>
      </c>
      <c r="AH318" s="111">
        <v>0</v>
      </c>
      <c r="AI318" s="75">
        <f t="shared" si="6"/>
        <v>12621526.39</v>
      </c>
      <c r="AJ318" s="44"/>
      <c r="AK318" s="87"/>
      <c r="AL318" s="44"/>
      <c r="AM318" s="22"/>
    </row>
    <row r="319" spans="1:39" ht="13.5" thickBot="1">
      <c r="A319" s="47" t="s">
        <v>470</v>
      </c>
      <c r="B319" s="20">
        <v>4820</v>
      </c>
      <c r="C319" s="47" t="s">
        <v>312</v>
      </c>
      <c r="D319" s="70">
        <v>1335823</v>
      </c>
      <c r="E319" s="70">
        <v>0</v>
      </c>
      <c r="F319" s="70">
        <v>0</v>
      </c>
      <c r="G319" s="70">
        <v>0</v>
      </c>
      <c r="H319" s="70">
        <v>0</v>
      </c>
      <c r="I319" s="27">
        <v>82653</v>
      </c>
      <c r="J319" s="27">
        <v>20375.15</v>
      </c>
      <c r="K319" s="111">
        <v>0</v>
      </c>
      <c r="L319" s="34">
        <v>10984</v>
      </c>
      <c r="M319" s="115">
        <v>0</v>
      </c>
      <c r="N319" s="119">
        <v>25805.64</v>
      </c>
      <c r="O319" s="116">
        <v>0</v>
      </c>
      <c r="P319" s="70">
        <v>0</v>
      </c>
      <c r="Q319" s="115">
        <v>0</v>
      </c>
      <c r="R319" s="33">
        <f>VLOOKUP(B319,'[4]2014-15 Public MATCH'!$C$1:$E$425,3,FALSE)</f>
        <v>2013.67</v>
      </c>
      <c r="S319" s="36">
        <v>0</v>
      </c>
      <c r="T319" s="36">
        <v>0</v>
      </c>
      <c r="U319" s="33">
        <f>VLOOKUP(B319,'[2]2014-15 Public SSBA'!$C$1:$E$357,3,FALSE)</f>
        <v>1210.38</v>
      </c>
      <c r="V319" s="36">
        <v>0</v>
      </c>
      <c r="W319" s="26">
        <v>0</v>
      </c>
      <c r="X319" s="111">
        <v>0</v>
      </c>
      <c r="Y319" s="34">
        <v>0</v>
      </c>
      <c r="Z319" s="34">
        <f>VLOOKUP(B319,'[5]Vouchers'!$C$1:$M$462,11,FALSE)</f>
        <v>23085</v>
      </c>
      <c r="AA319" s="70">
        <v>0</v>
      </c>
      <c r="AB319" s="70">
        <v>0</v>
      </c>
      <c r="AC319" s="35">
        <v>0</v>
      </c>
      <c r="AD319" s="35">
        <v>69750</v>
      </c>
      <c r="AE319" s="35">
        <v>0</v>
      </c>
      <c r="AF319" s="35">
        <v>0</v>
      </c>
      <c r="AG319" s="35">
        <v>0</v>
      </c>
      <c r="AH319" s="111">
        <v>0</v>
      </c>
      <c r="AI319" s="75">
        <f t="shared" si="6"/>
        <v>1571699.84</v>
      </c>
      <c r="AJ319" s="44"/>
      <c r="AK319" s="87"/>
      <c r="AL319" s="44"/>
      <c r="AM319" s="22"/>
    </row>
    <row r="320" spans="1:39" ht="13.5" thickBot="1">
      <c r="A320" s="47" t="s">
        <v>470</v>
      </c>
      <c r="B320" s="20">
        <v>4843</v>
      </c>
      <c r="C320" s="47" t="s">
        <v>313</v>
      </c>
      <c r="D320" s="70">
        <v>68173</v>
      </c>
      <c r="E320" s="70">
        <v>0</v>
      </c>
      <c r="F320" s="70">
        <v>0</v>
      </c>
      <c r="G320" s="70">
        <v>157029</v>
      </c>
      <c r="H320" s="70">
        <v>0</v>
      </c>
      <c r="I320" s="27">
        <v>92685</v>
      </c>
      <c r="J320" s="27">
        <v>4132.87</v>
      </c>
      <c r="K320" s="111">
        <v>0</v>
      </c>
      <c r="L320" s="34">
        <v>6451</v>
      </c>
      <c r="M320" s="115">
        <v>0</v>
      </c>
      <c r="N320" s="119">
        <v>12125.89</v>
      </c>
      <c r="O320" s="116">
        <v>0</v>
      </c>
      <c r="P320" s="70">
        <v>0</v>
      </c>
      <c r="Q320" s="115">
        <v>0</v>
      </c>
      <c r="R320" s="33">
        <f>VLOOKUP(B320,'[4]2014-15 Public MATCH'!$C$1:$E$425,3,FALSE)</f>
        <v>692.37</v>
      </c>
      <c r="S320" s="36">
        <v>0</v>
      </c>
      <c r="T320" s="36">
        <v>0</v>
      </c>
      <c r="U320" s="36">
        <v>0</v>
      </c>
      <c r="V320" s="36">
        <v>0</v>
      </c>
      <c r="W320" s="26">
        <v>0</v>
      </c>
      <c r="X320" s="111">
        <v>0</v>
      </c>
      <c r="Y320" s="34">
        <v>0</v>
      </c>
      <c r="Z320" s="34">
        <f>VLOOKUP(B320,'[5]Vouchers'!$C$1:$M$462,11,FALSE)</f>
        <v>0</v>
      </c>
      <c r="AA320" s="70">
        <v>0</v>
      </c>
      <c r="AB320" s="70">
        <v>0</v>
      </c>
      <c r="AC320" s="35">
        <v>5275</v>
      </c>
      <c r="AD320" s="35">
        <v>26400</v>
      </c>
      <c r="AE320" s="35">
        <v>0</v>
      </c>
      <c r="AF320" s="35">
        <v>0</v>
      </c>
      <c r="AG320" s="35">
        <v>0</v>
      </c>
      <c r="AH320" s="111">
        <v>0</v>
      </c>
      <c r="AI320" s="75">
        <f t="shared" si="6"/>
        <v>372964.13</v>
      </c>
      <c r="AJ320" s="44"/>
      <c r="AK320" s="87"/>
      <c r="AL320" s="44"/>
      <c r="AM320" s="22"/>
    </row>
    <row r="321" spans="1:39" ht="13.5" thickBot="1">
      <c r="A321" s="47" t="s">
        <v>480</v>
      </c>
      <c r="B321" s="20">
        <v>4851</v>
      </c>
      <c r="C321" s="47" t="s">
        <v>314</v>
      </c>
      <c r="D321" s="70">
        <v>7888264</v>
      </c>
      <c r="E321" s="70">
        <v>0</v>
      </c>
      <c r="F321" s="70">
        <v>0</v>
      </c>
      <c r="G321" s="70">
        <v>0</v>
      </c>
      <c r="H321" s="112">
        <v>81022</v>
      </c>
      <c r="I321" s="27">
        <v>562759</v>
      </c>
      <c r="J321" s="27">
        <v>72580.21</v>
      </c>
      <c r="K321" s="111">
        <v>0</v>
      </c>
      <c r="L321" s="34">
        <v>67067</v>
      </c>
      <c r="M321" s="115">
        <v>0</v>
      </c>
      <c r="N321" s="119">
        <v>0</v>
      </c>
      <c r="O321" s="116">
        <v>0</v>
      </c>
      <c r="P321" s="70">
        <v>0</v>
      </c>
      <c r="Q321" s="115">
        <v>0</v>
      </c>
      <c r="R321" s="33">
        <f>VLOOKUP(B321,'[4]2014-15 Public MATCH'!$C$1:$E$425,3,FALSE)</f>
        <v>6852.23</v>
      </c>
      <c r="S321" s="36">
        <v>0</v>
      </c>
      <c r="T321" s="33">
        <v>5001.47</v>
      </c>
      <c r="U321" s="33">
        <f>VLOOKUP(B321,'[2]2014-15 Public SSBA'!$C$1:$E$357,3,FALSE)</f>
        <v>3790.62</v>
      </c>
      <c r="V321" s="36">
        <v>0</v>
      </c>
      <c r="W321" s="26">
        <v>424244.13</v>
      </c>
      <c r="X321" s="111">
        <v>0</v>
      </c>
      <c r="Y321" s="34">
        <v>0</v>
      </c>
      <c r="Z321" s="34">
        <f>VLOOKUP(B321,'[5]Vouchers'!$C$1:$M$462,11,FALSE)</f>
        <v>0</v>
      </c>
      <c r="AA321" s="70">
        <v>0</v>
      </c>
      <c r="AB321" s="70">
        <v>0</v>
      </c>
      <c r="AC321" s="35">
        <v>13739</v>
      </c>
      <c r="AD321" s="35">
        <v>208650</v>
      </c>
      <c r="AE321" s="35">
        <v>0</v>
      </c>
      <c r="AF321" s="35">
        <v>0</v>
      </c>
      <c r="AG321" s="35">
        <v>0</v>
      </c>
      <c r="AH321" s="111">
        <v>0</v>
      </c>
      <c r="AI321" s="75">
        <f t="shared" si="6"/>
        <v>9333969.66</v>
      </c>
      <c r="AJ321" s="44"/>
      <c r="AK321" s="87"/>
      <c r="AL321" s="44"/>
      <c r="AM321" s="22"/>
    </row>
    <row r="322" spans="1:39" ht="13.5" thickBot="1">
      <c r="A322" s="47" t="s">
        <v>456</v>
      </c>
      <c r="B322" s="20">
        <v>4865</v>
      </c>
      <c r="C322" s="47" t="s">
        <v>315</v>
      </c>
      <c r="D322" s="70">
        <v>2908127</v>
      </c>
      <c r="E322" s="70">
        <v>0</v>
      </c>
      <c r="F322" s="70">
        <v>0</v>
      </c>
      <c r="G322" s="70">
        <v>0</v>
      </c>
      <c r="H322" s="70">
        <v>0</v>
      </c>
      <c r="I322" s="27">
        <v>176621</v>
      </c>
      <c r="J322" s="27">
        <v>14664.85</v>
      </c>
      <c r="K322" s="111">
        <v>0</v>
      </c>
      <c r="L322" s="34">
        <v>17435</v>
      </c>
      <c r="M322" s="115">
        <v>0</v>
      </c>
      <c r="N322" s="119">
        <v>0</v>
      </c>
      <c r="O322" s="116">
        <v>0</v>
      </c>
      <c r="P322" s="70">
        <v>0</v>
      </c>
      <c r="Q322" s="115">
        <v>0</v>
      </c>
      <c r="R322" s="33">
        <f>VLOOKUP(B322,'[4]2014-15 Public MATCH'!$C$1:$E$425,3,FALSE)</f>
        <v>2737.28</v>
      </c>
      <c r="S322" s="36">
        <v>0</v>
      </c>
      <c r="T322" s="33">
        <v>203.12</v>
      </c>
      <c r="U322" s="33">
        <f>VLOOKUP(B322,'[2]2014-15 Public SSBA'!$C$1:$E$357,3,FALSE)</f>
        <v>3041.03</v>
      </c>
      <c r="V322" s="36">
        <v>0</v>
      </c>
      <c r="W322" s="26">
        <v>0</v>
      </c>
      <c r="X322" s="111">
        <v>0</v>
      </c>
      <c r="Y322" s="34">
        <v>0</v>
      </c>
      <c r="Z322" s="34">
        <f>VLOOKUP(B322,'[5]Vouchers'!$C$1:$M$462,11,FALSE)</f>
        <v>0</v>
      </c>
      <c r="AA322" s="70">
        <v>0</v>
      </c>
      <c r="AB322" s="70">
        <v>0</v>
      </c>
      <c r="AC322" s="35">
        <v>0</v>
      </c>
      <c r="AD322" s="35">
        <v>72150</v>
      </c>
      <c r="AE322" s="35">
        <v>0</v>
      </c>
      <c r="AF322" s="35">
        <v>0</v>
      </c>
      <c r="AG322" s="35">
        <v>0</v>
      </c>
      <c r="AH322" s="111">
        <v>116657</v>
      </c>
      <c r="AI322" s="75">
        <f t="shared" si="6"/>
        <v>3311636.28</v>
      </c>
      <c r="AJ322" s="44"/>
      <c r="AK322" s="87"/>
      <c r="AL322" s="44"/>
      <c r="AM322" s="22"/>
    </row>
    <row r="323" spans="1:39" ht="13.5" thickBot="1">
      <c r="A323" s="47" t="s">
        <v>457</v>
      </c>
      <c r="B323" s="20">
        <v>4872</v>
      </c>
      <c r="C323" t="s">
        <v>602</v>
      </c>
      <c r="D323" s="70">
        <v>11167666</v>
      </c>
      <c r="E323" s="70">
        <v>0</v>
      </c>
      <c r="F323" s="70">
        <v>0</v>
      </c>
      <c r="G323" s="70">
        <v>0</v>
      </c>
      <c r="H323" s="70">
        <v>0</v>
      </c>
      <c r="I323" s="27">
        <v>478051</v>
      </c>
      <c r="J323" s="27">
        <v>34089.33</v>
      </c>
      <c r="K323" s="111">
        <v>0</v>
      </c>
      <c r="L323" s="34">
        <v>65498</v>
      </c>
      <c r="M323" s="115">
        <v>0</v>
      </c>
      <c r="N323" s="119">
        <v>0</v>
      </c>
      <c r="O323" s="116">
        <v>0</v>
      </c>
      <c r="P323" s="70">
        <v>0</v>
      </c>
      <c r="Q323" s="115">
        <v>0</v>
      </c>
      <c r="R323" s="33">
        <f>VLOOKUP(B323,'[4]2014-15 Public MATCH'!$C$1:$E$425,3,FALSE)</f>
        <v>6006.58</v>
      </c>
      <c r="S323" s="36">
        <v>0</v>
      </c>
      <c r="T323" s="33">
        <v>3165.83</v>
      </c>
      <c r="U323" s="33">
        <f>VLOOKUP(B323,'[2]2014-15 Public SSBA'!$C$1:$E$357,3,FALSE)</f>
        <v>1706.76</v>
      </c>
      <c r="V323" s="36">
        <v>0</v>
      </c>
      <c r="W323" s="26">
        <v>0</v>
      </c>
      <c r="X323" s="111">
        <v>0</v>
      </c>
      <c r="Y323" s="34">
        <v>0</v>
      </c>
      <c r="Z323" s="34">
        <f>VLOOKUP(B323,'[5]Vouchers'!$C$1:$M$462,11,FALSE)</f>
        <v>0</v>
      </c>
      <c r="AA323" s="70">
        <v>0</v>
      </c>
      <c r="AB323" s="70">
        <v>0</v>
      </c>
      <c r="AC323" s="35">
        <v>2486</v>
      </c>
      <c r="AD323" s="35">
        <v>253350</v>
      </c>
      <c r="AE323" s="35">
        <v>0</v>
      </c>
      <c r="AF323" s="35">
        <v>0</v>
      </c>
      <c r="AG323" s="35">
        <v>0</v>
      </c>
      <c r="AH323" s="111">
        <v>0</v>
      </c>
      <c r="AI323" s="75">
        <f t="shared" si="6"/>
        <v>12012019.5</v>
      </c>
      <c r="AJ323" s="44"/>
      <c r="AK323" s="87"/>
      <c r="AL323" s="44"/>
      <c r="AM323" s="22"/>
    </row>
    <row r="324" spans="1:39" ht="13.5" thickBot="1">
      <c r="A324" s="47" t="s">
        <v>468</v>
      </c>
      <c r="B324" s="20">
        <v>4893</v>
      </c>
      <c r="C324" s="47" t="s">
        <v>316</v>
      </c>
      <c r="D324" s="70">
        <v>15919700</v>
      </c>
      <c r="E324" s="70">
        <v>0</v>
      </c>
      <c r="F324" s="70">
        <v>0</v>
      </c>
      <c r="G324" s="70">
        <v>0</v>
      </c>
      <c r="H324" s="70">
        <v>0</v>
      </c>
      <c r="I324" s="27">
        <v>961885</v>
      </c>
      <c r="J324" s="27">
        <v>97437.89</v>
      </c>
      <c r="K324" s="111">
        <v>0</v>
      </c>
      <c r="L324" s="34">
        <v>117861</v>
      </c>
      <c r="M324" s="115">
        <v>0</v>
      </c>
      <c r="N324" s="119">
        <v>0</v>
      </c>
      <c r="O324" s="116">
        <v>0</v>
      </c>
      <c r="P324" s="70">
        <v>0</v>
      </c>
      <c r="Q324" s="115">
        <v>0</v>
      </c>
      <c r="R324" s="33">
        <f>VLOOKUP(B324,'[4]2014-15 Public MATCH'!$C$1:$E$425,3,FALSE)</f>
        <v>16135.33</v>
      </c>
      <c r="S324" s="36">
        <v>0</v>
      </c>
      <c r="T324" s="33">
        <v>4353</v>
      </c>
      <c r="U324" s="33">
        <f>VLOOKUP(B324,'[2]2014-15 Public SSBA'!$C$1:$E$357,3,FALSE)</f>
        <v>4133.81</v>
      </c>
      <c r="V324" s="36">
        <v>0</v>
      </c>
      <c r="W324" s="26">
        <v>0</v>
      </c>
      <c r="X324" s="111">
        <v>0</v>
      </c>
      <c r="Y324" s="34">
        <v>0</v>
      </c>
      <c r="Z324" s="34">
        <f>VLOOKUP(B324,'[5]Vouchers'!$C$1:$M$462,11,FALSE)</f>
        <v>0</v>
      </c>
      <c r="AA324" s="70">
        <v>0</v>
      </c>
      <c r="AB324" s="70">
        <v>0</v>
      </c>
      <c r="AC324" s="35">
        <v>1366</v>
      </c>
      <c r="AD324" s="35">
        <v>458100</v>
      </c>
      <c r="AE324" s="35">
        <v>0</v>
      </c>
      <c r="AF324" s="35">
        <v>0</v>
      </c>
      <c r="AG324" s="35">
        <v>0</v>
      </c>
      <c r="AH324" s="111">
        <v>0</v>
      </c>
      <c r="AI324" s="75">
        <f t="shared" si="6"/>
        <v>17580972.03</v>
      </c>
      <c r="AJ324" s="44"/>
      <c r="AK324" s="87"/>
      <c r="AL324" s="44"/>
      <c r="AM324" s="22"/>
    </row>
    <row r="325" spans="1:39" ht="13.5" thickBot="1">
      <c r="A325" s="47" t="s">
        <v>447</v>
      </c>
      <c r="B325" s="20">
        <v>4904</v>
      </c>
      <c r="C325" s="47" t="s">
        <v>317</v>
      </c>
      <c r="D325" s="70">
        <v>3129588</v>
      </c>
      <c r="E325" s="70">
        <v>0</v>
      </c>
      <c r="F325" s="70">
        <v>0</v>
      </c>
      <c r="G325" s="70">
        <v>0</v>
      </c>
      <c r="H325" s="112">
        <v>29595</v>
      </c>
      <c r="I325" s="27">
        <v>221921</v>
      </c>
      <c r="J325" s="27">
        <v>41485.9</v>
      </c>
      <c r="K325" s="111">
        <v>0</v>
      </c>
      <c r="L325" s="34">
        <v>21997</v>
      </c>
      <c r="M325" s="115">
        <v>0</v>
      </c>
      <c r="N325" s="119">
        <v>78718.06</v>
      </c>
      <c r="O325" s="116">
        <v>0</v>
      </c>
      <c r="P325" s="70">
        <v>0</v>
      </c>
      <c r="Q325" s="115">
        <v>0</v>
      </c>
      <c r="R325" s="33">
        <f>VLOOKUP(B325,'[4]2014-15 Public MATCH'!$C$1:$E$425,3,FALSE)</f>
        <v>3178.05</v>
      </c>
      <c r="S325" s="36">
        <v>0</v>
      </c>
      <c r="T325" s="36">
        <v>0</v>
      </c>
      <c r="U325" s="33">
        <f>VLOOKUP(B325,'[2]2014-15 Public SSBA'!$C$1:$E$357,3,FALSE)</f>
        <v>1386.19</v>
      </c>
      <c r="V325" s="36">
        <v>0</v>
      </c>
      <c r="W325" s="26">
        <v>0</v>
      </c>
      <c r="X325" s="111">
        <v>0</v>
      </c>
      <c r="Y325" s="34">
        <v>0</v>
      </c>
      <c r="Z325" s="34">
        <f>VLOOKUP(B325,'[5]Vouchers'!$C$1:$M$462,11,FALSE)</f>
        <v>0</v>
      </c>
      <c r="AA325" s="70">
        <v>0</v>
      </c>
      <c r="AB325" s="70">
        <v>0</v>
      </c>
      <c r="AC325" s="35">
        <v>0</v>
      </c>
      <c r="AD325" s="35">
        <v>76200</v>
      </c>
      <c r="AE325" s="35">
        <v>0</v>
      </c>
      <c r="AF325" s="35">
        <v>0</v>
      </c>
      <c r="AG325" s="35">
        <v>0</v>
      </c>
      <c r="AH325" s="111">
        <v>118546</v>
      </c>
      <c r="AI325" s="75">
        <f aca="true" t="shared" si="7" ref="AI325:AI388">SUM(D325:AH325)</f>
        <v>3722615.2</v>
      </c>
      <c r="AJ325" s="44"/>
      <c r="AK325" s="87"/>
      <c r="AL325" s="44"/>
      <c r="AM325" s="22"/>
    </row>
    <row r="326" spans="1:39" ht="13.5" thickBot="1">
      <c r="A326" s="47" t="s">
        <v>457</v>
      </c>
      <c r="B326" s="20">
        <v>4956</v>
      </c>
      <c r="C326" s="47" t="s">
        <v>318</v>
      </c>
      <c r="D326" s="70">
        <v>6353202</v>
      </c>
      <c r="E326" s="70">
        <v>0</v>
      </c>
      <c r="F326" s="70">
        <v>0</v>
      </c>
      <c r="G326" s="70">
        <v>0</v>
      </c>
      <c r="H326" s="70">
        <v>0</v>
      </c>
      <c r="I326" s="27">
        <v>249383</v>
      </c>
      <c r="J326" s="27">
        <v>43376.19</v>
      </c>
      <c r="K326" s="111">
        <v>0</v>
      </c>
      <c r="L326" s="34">
        <v>33940</v>
      </c>
      <c r="M326" s="115">
        <v>0</v>
      </c>
      <c r="N326" s="119">
        <v>0</v>
      </c>
      <c r="O326" s="116">
        <v>0</v>
      </c>
      <c r="P326" s="70">
        <v>0</v>
      </c>
      <c r="Q326" s="115">
        <v>0</v>
      </c>
      <c r="R326" s="33">
        <f>VLOOKUP(B326,'[4]2014-15 Public MATCH'!$C$1:$E$425,3,FALSE)</f>
        <v>4899.7</v>
      </c>
      <c r="S326" s="36">
        <v>0</v>
      </c>
      <c r="T326" s="33">
        <v>1235.02</v>
      </c>
      <c r="U326" s="36">
        <v>0</v>
      </c>
      <c r="V326" s="36">
        <v>0</v>
      </c>
      <c r="W326" s="26">
        <v>0</v>
      </c>
      <c r="X326" s="111">
        <v>0</v>
      </c>
      <c r="Y326" s="34">
        <v>0</v>
      </c>
      <c r="Z326" s="34">
        <f>VLOOKUP(B326,'[5]Vouchers'!$C$1:$M$462,11,FALSE)</f>
        <v>0</v>
      </c>
      <c r="AA326" s="70">
        <v>0</v>
      </c>
      <c r="AB326" s="70">
        <v>0</v>
      </c>
      <c r="AC326" s="35">
        <v>0</v>
      </c>
      <c r="AD326" s="35">
        <v>142500</v>
      </c>
      <c r="AE326" s="35">
        <v>0</v>
      </c>
      <c r="AF326" s="35">
        <v>0</v>
      </c>
      <c r="AG326" s="35">
        <v>0</v>
      </c>
      <c r="AH326" s="111">
        <v>0</v>
      </c>
      <c r="AI326" s="75">
        <f t="shared" si="7"/>
        <v>6828535.91</v>
      </c>
      <c r="AJ326" s="44"/>
      <c r="AK326" s="87"/>
      <c r="AL326" s="44"/>
      <c r="AM326" s="22"/>
    </row>
    <row r="327" spans="1:39" ht="13.5" thickBot="1">
      <c r="A327" s="47" t="s">
        <v>423</v>
      </c>
      <c r="B327" s="20">
        <v>4963</v>
      </c>
      <c r="C327" s="47" t="s">
        <v>319</v>
      </c>
      <c r="D327" s="70">
        <v>2498836</v>
      </c>
      <c r="E327" s="70">
        <v>0</v>
      </c>
      <c r="F327" s="70">
        <v>0</v>
      </c>
      <c r="G327" s="70">
        <v>0</v>
      </c>
      <c r="H327" s="70">
        <v>0</v>
      </c>
      <c r="I327" s="27">
        <v>1750</v>
      </c>
      <c r="J327" s="27">
        <v>45826.99</v>
      </c>
      <c r="K327" s="111">
        <v>0</v>
      </c>
      <c r="L327" s="34">
        <v>21038</v>
      </c>
      <c r="M327" s="115">
        <v>0</v>
      </c>
      <c r="N327" s="119">
        <v>2673.55</v>
      </c>
      <c r="O327" s="116">
        <v>0</v>
      </c>
      <c r="P327" s="70">
        <v>0</v>
      </c>
      <c r="Q327" s="115">
        <v>0</v>
      </c>
      <c r="R327" s="33">
        <f>VLOOKUP(B327,'[4]2014-15 Public MATCH'!$C$1:$E$425,3,FALSE)</f>
        <v>2724.09</v>
      </c>
      <c r="S327" s="36">
        <v>0</v>
      </c>
      <c r="T327" s="33">
        <v>717.98</v>
      </c>
      <c r="U327" s="33">
        <f>VLOOKUP(B327,'[2]2014-15 Public SSBA'!$C$1:$E$357,3,FALSE)</f>
        <v>815.7</v>
      </c>
      <c r="V327" s="36">
        <v>0</v>
      </c>
      <c r="W327" s="26">
        <v>0</v>
      </c>
      <c r="X327" s="111">
        <v>0</v>
      </c>
      <c r="Y327" s="34">
        <v>0</v>
      </c>
      <c r="Z327" s="34">
        <f>VLOOKUP(B327,'[5]Vouchers'!$C$1:$M$462,11,FALSE)</f>
        <v>0</v>
      </c>
      <c r="AA327" s="70">
        <v>0</v>
      </c>
      <c r="AB327" s="70">
        <v>0</v>
      </c>
      <c r="AC327" s="35">
        <v>202</v>
      </c>
      <c r="AD327" s="35">
        <v>85650</v>
      </c>
      <c r="AE327" s="35">
        <v>0</v>
      </c>
      <c r="AF327" s="35">
        <v>0</v>
      </c>
      <c r="AG327" s="35">
        <v>0</v>
      </c>
      <c r="AH327" s="111">
        <v>133895</v>
      </c>
      <c r="AI327" s="75">
        <f t="shared" si="7"/>
        <v>2794129.31</v>
      </c>
      <c r="AJ327" s="44"/>
      <c r="AK327" s="87"/>
      <c r="AL327" s="44"/>
      <c r="AM327" s="22"/>
    </row>
    <row r="328" spans="1:39" ht="13.5" thickBot="1">
      <c r="A328" s="47" t="s">
        <v>432</v>
      </c>
      <c r="B328" s="20">
        <v>4970</v>
      </c>
      <c r="C328" s="47" t="s">
        <v>320</v>
      </c>
      <c r="D328" s="70">
        <v>39062621</v>
      </c>
      <c r="E328" s="70">
        <v>0</v>
      </c>
      <c r="F328" s="70">
        <v>0</v>
      </c>
      <c r="G328" s="70">
        <v>0</v>
      </c>
      <c r="H328" s="70">
        <v>0</v>
      </c>
      <c r="I328" s="27">
        <v>1942770</v>
      </c>
      <c r="J328" s="27">
        <v>238486.47</v>
      </c>
      <c r="K328" s="111">
        <v>0</v>
      </c>
      <c r="L328" s="34">
        <v>229213</v>
      </c>
      <c r="M328" s="115">
        <v>79414.29</v>
      </c>
      <c r="N328" s="119">
        <v>0</v>
      </c>
      <c r="O328" s="116">
        <v>0</v>
      </c>
      <c r="P328" s="70">
        <v>0</v>
      </c>
      <c r="Q328" s="115">
        <v>0</v>
      </c>
      <c r="R328" s="33">
        <f>VLOOKUP(B328,'[4]2014-15 Public MATCH'!$C$1:$E$425,3,FALSE)</f>
        <v>29168.32</v>
      </c>
      <c r="S328" s="36">
        <v>0</v>
      </c>
      <c r="T328" s="33">
        <v>13132.41</v>
      </c>
      <c r="U328" s="33">
        <f>VLOOKUP(B328,'[2]2014-15 Public SSBA'!$C$1:$E$357,3,FALSE)</f>
        <v>9519.36</v>
      </c>
      <c r="V328" s="36">
        <v>16772.64</v>
      </c>
      <c r="W328" s="26">
        <v>0</v>
      </c>
      <c r="X328" s="111">
        <v>0</v>
      </c>
      <c r="Y328" s="34">
        <v>0</v>
      </c>
      <c r="Z328" s="34">
        <f>VLOOKUP(B328,'[5]Vouchers'!$C$1:$M$462,11,FALSE)</f>
        <v>0</v>
      </c>
      <c r="AA328" s="70">
        <v>0</v>
      </c>
      <c r="AB328" s="70">
        <v>0</v>
      </c>
      <c r="AC328" s="35">
        <v>37029</v>
      </c>
      <c r="AD328" s="35">
        <v>872550</v>
      </c>
      <c r="AE328" s="35">
        <v>0</v>
      </c>
      <c r="AF328" s="111">
        <v>332889</v>
      </c>
      <c r="AG328" s="35">
        <v>0</v>
      </c>
      <c r="AH328" s="111">
        <v>0</v>
      </c>
      <c r="AI328" s="75">
        <f t="shared" si="7"/>
        <v>42863565.49</v>
      </c>
      <c r="AJ328" s="44"/>
      <c r="AK328" s="87"/>
      <c r="AL328" s="44"/>
      <c r="AM328" s="22"/>
    </row>
    <row r="329" spans="1:39" ht="13.5" thickBot="1">
      <c r="A329" s="47" t="s">
        <v>440</v>
      </c>
      <c r="B329" s="20">
        <v>4998</v>
      </c>
      <c r="C329" s="47" t="s">
        <v>321</v>
      </c>
      <c r="D329" s="70">
        <v>114309</v>
      </c>
      <c r="E329" s="70">
        <v>0</v>
      </c>
      <c r="F329" s="70">
        <v>0</v>
      </c>
      <c r="G329" s="70">
        <v>241678</v>
      </c>
      <c r="H329" s="70">
        <v>0</v>
      </c>
      <c r="I329" s="27">
        <v>31277</v>
      </c>
      <c r="J329" s="27">
        <v>3107.54</v>
      </c>
      <c r="K329" s="111">
        <v>0</v>
      </c>
      <c r="L329" s="34">
        <v>3022</v>
      </c>
      <c r="M329" s="115">
        <v>0</v>
      </c>
      <c r="N329" s="119">
        <v>5824.68</v>
      </c>
      <c r="O329" s="116">
        <v>0</v>
      </c>
      <c r="P329" s="70">
        <v>0</v>
      </c>
      <c r="Q329" s="115">
        <v>0</v>
      </c>
      <c r="R329" s="33">
        <f>VLOOKUP(B329,'[4]2014-15 Public MATCH'!$C$1:$E$425,3,FALSE)</f>
        <v>793.97</v>
      </c>
      <c r="S329" s="36">
        <v>0</v>
      </c>
      <c r="T329" s="36">
        <v>0</v>
      </c>
      <c r="U329" s="36">
        <v>0</v>
      </c>
      <c r="V329" s="36">
        <v>0</v>
      </c>
      <c r="W329" s="26">
        <v>0</v>
      </c>
      <c r="X329" s="111">
        <v>0</v>
      </c>
      <c r="Y329" s="34">
        <v>0</v>
      </c>
      <c r="Z329" s="34">
        <f>VLOOKUP(B329,'[5]Vouchers'!$C$1:$M$462,11,FALSE)</f>
        <v>0</v>
      </c>
      <c r="AA329" s="70">
        <v>0</v>
      </c>
      <c r="AB329" s="70">
        <v>0</v>
      </c>
      <c r="AC329" s="35">
        <v>0</v>
      </c>
      <c r="AD329" s="35">
        <v>14400</v>
      </c>
      <c r="AE329" s="35">
        <v>0</v>
      </c>
      <c r="AF329" s="35">
        <v>0</v>
      </c>
      <c r="AG329" s="35">
        <v>0</v>
      </c>
      <c r="AH329" s="111">
        <v>22906</v>
      </c>
      <c r="AI329" s="75">
        <f t="shared" si="7"/>
        <v>437318.19</v>
      </c>
      <c r="AJ329" s="44"/>
      <c r="AK329" s="87"/>
      <c r="AL329" s="44"/>
      <c r="AM329" s="22"/>
    </row>
    <row r="330" spans="1:39" ht="13.5" thickBot="1">
      <c r="A330" s="47" t="s">
        <v>425</v>
      </c>
      <c r="B330" s="20">
        <v>5019</v>
      </c>
      <c r="C330" s="47" t="s">
        <v>322</v>
      </c>
      <c r="D330" s="70">
        <v>5731614</v>
      </c>
      <c r="E330" s="70">
        <v>0</v>
      </c>
      <c r="F330" s="70">
        <v>0</v>
      </c>
      <c r="G330" s="70">
        <v>0</v>
      </c>
      <c r="H330" s="70">
        <v>0</v>
      </c>
      <c r="I330" s="27">
        <v>301289</v>
      </c>
      <c r="J330" s="27">
        <v>63047.8</v>
      </c>
      <c r="K330" s="111">
        <v>0</v>
      </c>
      <c r="L330" s="34">
        <v>39868</v>
      </c>
      <c r="M330" s="115">
        <v>0</v>
      </c>
      <c r="N330" s="119">
        <v>0</v>
      </c>
      <c r="O330" s="116">
        <v>0</v>
      </c>
      <c r="P330" s="70">
        <v>0</v>
      </c>
      <c r="Q330" s="115">
        <v>0</v>
      </c>
      <c r="R330" s="33">
        <f>VLOOKUP(B330,'[4]2014-15 Public MATCH'!$C$1:$E$425,3,FALSE)</f>
        <v>6100.71</v>
      </c>
      <c r="S330" s="36">
        <v>0</v>
      </c>
      <c r="T330" s="33">
        <v>1868.31</v>
      </c>
      <c r="U330" s="33">
        <f>VLOOKUP(B330,'[2]2014-15 Public SSBA'!$C$1:$E$357,3,FALSE)</f>
        <v>2799.81</v>
      </c>
      <c r="V330" s="36">
        <v>10000</v>
      </c>
      <c r="W330" s="26">
        <v>316631.86</v>
      </c>
      <c r="X330" s="111">
        <v>0</v>
      </c>
      <c r="Y330" s="34">
        <v>0</v>
      </c>
      <c r="Z330" s="34">
        <f>VLOOKUP(B330,'[5]Vouchers'!$C$1:$M$462,11,FALSE)</f>
        <v>0</v>
      </c>
      <c r="AA330" s="70">
        <v>0</v>
      </c>
      <c r="AB330" s="70">
        <v>0</v>
      </c>
      <c r="AC330" s="35">
        <v>0</v>
      </c>
      <c r="AD330" s="35">
        <v>169050</v>
      </c>
      <c r="AE330" s="35">
        <v>0</v>
      </c>
      <c r="AF330" s="35">
        <v>0</v>
      </c>
      <c r="AG330" s="35">
        <v>0</v>
      </c>
      <c r="AH330" s="111">
        <v>0</v>
      </c>
      <c r="AI330" s="75">
        <f t="shared" si="7"/>
        <v>6642269.49</v>
      </c>
      <c r="AJ330" s="44"/>
      <c r="AK330" s="87"/>
      <c r="AL330" s="44"/>
      <c r="AM330" s="22"/>
    </row>
    <row r="331" spans="1:39" ht="13.5" thickBot="1">
      <c r="A331" s="47" t="s">
        <v>453</v>
      </c>
      <c r="B331" s="20">
        <v>5026</v>
      </c>
      <c r="C331" s="47" t="s">
        <v>490</v>
      </c>
      <c r="D331" s="70">
        <v>3273259</v>
      </c>
      <c r="E331" s="70">
        <v>0</v>
      </c>
      <c r="F331" s="70">
        <v>371204</v>
      </c>
      <c r="G331" s="70">
        <v>0</v>
      </c>
      <c r="H331" s="112">
        <v>51369</v>
      </c>
      <c r="I331" s="27">
        <v>457174</v>
      </c>
      <c r="J331" s="27">
        <v>0</v>
      </c>
      <c r="K331" s="111">
        <v>0</v>
      </c>
      <c r="L331" s="34">
        <v>40711</v>
      </c>
      <c r="M331" s="115">
        <v>0</v>
      </c>
      <c r="N331" s="119">
        <v>0</v>
      </c>
      <c r="O331" s="116">
        <v>0</v>
      </c>
      <c r="P331" s="70">
        <v>0</v>
      </c>
      <c r="Q331" s="115">
        <v>0</v>
      </c>
      <c r="R331" s="33">
        <f>VLOOKUP(B331,'[4]2014-15 Public MATCH'!$C$1:$E$425,3,FALSE)</f>
        <v>5577.98</v>
      </c>
      <c r="S331" s="36">
        <v>0</v>
      </c>
      <c r="T331" s="36">
        <v>0</v>
      </c>
      <c r="U331" s="33">
        <f>VLOOKUP(B331,'[2]2014-15 Public SSBA'!$C$1:$E$357,3,FALSE)</f>
        <v>3762.13</v>
      </c>
      <c r="V331" s="36">
        <v>0</v>
      </c>
      <c r="W331" s="26">
        <v>0</v>
      </c>
      <c r="X331" s="111">
        <v>0</v>
      </c>
      <c r="Y331" s="34">
        <v>0</v>
      </c>
      <c r="Z331" s="34">
        <f>VLOOKUP(B331,'[5]Vouchers'!$C$1:$M$462,11,FALSE)</f>
        <v>0</v>
      </c>
      <c r="AA331" s="70">
        <v>0</v>
      </c>
      <c r="AB331" s="70">
        <v>0</v>
      </c>
      <c r="AC331" s="35">
        <v>0</v>
      </c>
      <c r="AD331" s="35">
        <v>129450</v>
      </c>
      <c r="AE331" s="35">
        <v>150000</v>
      </c>
      <c r="AF331" s="35">
        <v>0</v>
      </c>
      <c r="AG331" s="35">
        <v>0</v>
      </c>
      <c r="AH331" s="111">
        <v>0</v>
      </c>
      <c r="AI331" s="75">
        <f t="shared" si="7"/>
        <v>4482507.11</v>
      </c>
      <c r="AJ331" s="44"/>
      <c r="AK331" s="87"/>
      <c r="AL331" s="44"/>
      <c r="AM331" s="22"/>
    </row>
    <row r="332" spans="1:39" ht="13.5" thickBot="1">
      <c r="A332" s="47" t="s">
        <v>450</v>
      </c>
      <c r="B332" s="20">
        <v>5054</v>
      </c>
      <c r="C332" s="47" t="s">
        <v>323</v>
      </c>
      <c r="D332" s="70">
        <v>6210358</v>
      </c>
      <c r="E332" s="70">
        <v>0</v>
      </c>
      <c r="F332" s="70">
        <v>0</v>
      </c>
      <c r="G332" s="70">
        <v>0</v>
      </c>
      <c r="H332" s="70">
        <v>0</v>
      </c>
      <c r="I332" s="27">
        <v>460792</v>
      </c>
      <c r="J332" s="27">
        <v>41014.77</v>
      </c>
      <c r="K332" s="111">
        <v>0</v>
      </c>
      <c r="L332" s="34">
        <v>60383</v>
      </c>
      <c r="M332" s="115">
        <v>0</v>
      </c>
      <c r="N332" s="119">
        <v>0</v>
      </c>
      <c r="O332" s="116">
        <v>0</v>
      </c>
      <c r="P332" s="70">
        <v>0</v>
      </c>
      <c r="Q332" s="115">
        <v>0</v>
      </c>
      <c r="R332" s="115">
        <v>0</v>
      </c>
      <c r="S332" s="36">
        <v>0</v>
      </c>
      <c r="T332" s="36">
        <v>0</v>
      </c>
      <c r="U332" s="33">
        <f>VLOOKUP(B332,'[2]2014-15 Public SSBA'!$C$1:$E$357,3,FALSE)</f>
        <v>352.61</v>
      </c>
      <c r="V332" s="36">
        <v>0</v>
      </c>
      <c r="W332" s="26">
        <v>0</v>
      </c>
      <c r="X332" s="111">
        <v>0</v>
      </c>
      <c r="Y332" s="34">
        <v>0</v>
      </c>
      <c r="Z332" s="34">
        <f>VLOOKUP(B332,'[5]Vouchers'!$C$1:$M$462,11,FALSE)</f>
        <v>0</v>
      </c>
      <c r="AA332" s="70">
        <v>0</v>
      </c>
      <c r="AB332" s="70">
        <v>0</v>
      </c>
      <c r="AC332" s="35">
        <v>27898</v>
      </c>
      <c r="AD332" s="35">
        <v>175350</v>
      </c>
      <c r="AE332" s="35">
        <v>0</v>
      </c>
      <c r="AF332" s="35">
        <v>0</v>
      </c>
      <c r="AG332" s="35">
        <v>0</v>
      </c>
      <c r="AH332" s="111">
        <v>0</v>
      </c>
      <c r="AI332" s="75">
        <f t="shared" si="7"/>
        <v>6976148.38</v>
      </c>
      <c r="AJ332" s="44"/>
      <c r="AK332" s="87"/>
      <c r="AL332" s="44"/>
      <c r="AM332" s="22"/>
    </row>
    <row r="333" spans="1:39" ht="13.5" thickBot="1">
      <c r="A333" s="47" t="s">
        <v>450</v>
      </c>
      <c r="B333" s="20">
        <v>5068</v>
      </c>
      <c r="C333" s="47" t="s">
        <v>324</v>
      </c>
      <c r="D333" s="70">
        <v>6456069</v>
      </c>
      <c r="E333" s="70">
        <v>0</v>
      </c>
      <c r="F333" s="70">
        <v>0</v>
      </c>
      <c r="G333" s="70">
        <v>0</v>
      </c>
      <c r="H333" s="70">
        <v>0</v>
      </c>
      <c r="I333" s="27">
        <v>387753</v>
      </c>
      <c r="J333" s="27">
        <v>24500.13</v>
      </c>
      <c r="K333" s="111">
        <v>0</v>
      </c>
      <c r="L333" s="34">
        <v>33708</v>
      </c>
      <c r="M333" s="115">
        <v>0</v>
      </c>
      <c r="N333" s="119">
        <v>0</v>
      </c>
      <c r="O333" s="116">
        <v>0</v>
      </c>
      <c r="P333" s="70">
        <v>0</v>
      </c>
      <c r="Q333" s="115">
        <v>0</v>
      </c>
      <c r="R333" s="33">
        <f>VLOOKUP(B333,'[4]2014-15 Public MATCH'!$C$1:$E$425,3,FALSE)</f>
        <v>4159</v>
      </c>
      <c r="S333" s="36">
        <v>0</v>
      </c>
      <c r="T333" s="36">
        <v>0</v>
      </c>
      <c r="U333" s="33">
        <f>VLOOKUP(B333,'[2]2014-15 Public SSBA'!$C$1:$E$357,3,FALSE)</f>
        <v>4405.83</v>
      </c>
      <c r="V333" s="36">
        <v>0</v>
      </c>
      <c r="W333" s="26">
        <v>0</v>
      </c>
      <c r="X333" s="111">
        <v>0</v>
      </c>
      <c r="Y333" s="34">
        <v>0</v>
      </c>
      <c r="Z333" s="34">
        <f>VLOOKUP(B333,'[5]Vouchers'!$C$1:$M$462,11,FALSE)</f>
        <v>0</v>
      </c>
      <c r="AA333" s="70">
        <v>0</v>
      </c>
      <c r="AB333" s="70">
        <v>0</v>
      </c>
      <c r="AC333" s="35">
        <v>25868</v>
      </c>
      <c r="AD333" s="35">
        <v>162900</v>
      </c>
      <c r="AE333" s="35">
        <v>0</v>
      </c>
      <c r="AF333" s="35">
        <v>0</v>
      </c>
      <c r="AG333" s="35">
        <v>0</v>
      </c>
      <c r="AH333" s="111">
        <v>0</v>
      </c>
      <c r="AI333" s="75">
        <f t="shared" si="7"/>
        <v>7099362.96</v>
      </c>
      <c r="AJ333" s="44"/>
      <c r="AK333" s="87"/>
      <c r="AL333" s="44"/>
      <c r="AM333" s="22"/>
    </row>
    <row r="334" spans="1:39" ht="13.5" thickBot="1">
      <c r="A334" s="47" t="s">
        <v>436</v>
      </c>
      <c r="B334" s="20">
        <v>5100</v>
      </c>
      <c r="C334" s="47" t="s">
        <v>325</v>
      </c>
      <c r="D334" s="70">
        <v>11819623</v>
      </c>
      <c r="E334" s="70">
        <v>0</v>
      </c>
      <c r="F334" s="70">
        <v>0</v>
      </c>
      <c r="G334" s="70">
        <v>0</v>
      </c>
      <c r="H334" s="70">
        <v>0</v>
      </c>
      <c r="I334" s="27">
        <v>1013633</v>
      </c>
      <c r="J334" s="27">
        <v>136784.79</v>
      </c>
      <c r="K334" s="111">
        <v>0</v>
      </c>
      <c r="L334" s="34">
        <v>103332</v>
      </c>
      <c r="M334" s="115">
        <v>38326.04</v>
      </c>
      <c r="N334" s="119">
        <v>0</v>
      </c>
      <c r="O334" s="116">
        <v>0</v>
      </c>
      <c r="P334" s="70">
        <v>0</v>
      </c>
      <c r="Q334" s="115">
        <v>0</v>
      </c>
      <c r="R334" s="33">
        <f>VLOOKUP(B334,'[4]2014-15 Public MATCH'!$C$1:$E$425,3,FALSE)</f>
        <v>13098.47</v>
      </c>
      <c r="S334" s="36">
        <v>0</v>
      </c>
      <c r="T334" s="33">
        <v>2841.06</v>
      </c>
      <c r="U334" s="33">
        <f>VLOOKUP(B334,'[2]2014-15 Public SSBA'!$C$1:$E$357,3,FALSE)</f>
        <v>6586.7</v>
      </c>
      <c r="V334" s="36">
        <v>7530.86</v>
      </c>
      <c r="W334" s="26">
        <v>0</v>
      </c>
      <c r="X334" s="111">
        <v>0</v>
      </c>
      <c r="Y334" s="34">
        <v>0</v>
      </c>
      <c r="Z334" s="34">
        <f>VLOOKUP(B334,'[5]Vouchers'!$C$1:$M$462,11,FALSE)</f>
        <v>0</v>
      </c>
      <c r="AA334" s="70">
        <v>0</v>
      </c>
      <c r="AB334" s="70">
        <v>0</v>
      </c>
      <c r="AC334" s="35">
        <v>0</v>
      </c>
      <c r="AD334" s="35">
        <v>400050</v>
      </c>
      <c r="AE334" s="35">
        <v>0</v>
      </c>
      <c r="AF334" s="35">
        <v>0</v>
      </c>
      <c r="AG334" s="35">
        <v>0</v>
      </c>
      <c r="AH334" s="111">
        <v>0</v>
      </c>
      <c r="AI334" s="75">
        <f t="shared" si="7"/>
        <v>13541805.92</v>
      </c>
      <c r="AJ334" s="44"/>
      <c r="AK334" s="87"/>
      <c r="AL334" s="44"/>
      <c r="AM334" s="22"/>
    </row>
    <row r="335" spans="1:39" ht="13.5" thickBot="1">
      <c r="A335" s="47" t="s">
        <v>473</v>
      </c>
      <c r="B335" s="20">
        <v>5124</v>
      </c>
      <c r="C335" s="47" t="s">
        <v>326</v>
      </c>
      <c r="D335" s="70">
        <v>1658020</v>
      </c>
      <c r="E335" s="70">
        <v>0</v>
      </c>
      <c r="F335" s="70">
        <v>0</v>
      </c>
      <c r="G335" s="70">
        <v>0</v>
      </c>
      <c r="H335" s="112">
        <v>16987</v>
      </c>
      <c r="I335" s="27">
        <v>127537</v>
      </c>
      <c r="J335" s="27">
        <v>17874.92</v>
      </c>
      <c r="K335" s="111">
        <v>0</v>
      </c>
      <c r="L335" s="34">
        <v>13716</v>
      </c>
      <c r="M335" s="115">
        <v>0</v>
      </c>
      <c r="N335" s="119">
        <v>26294.7</v>
      </c>
      <c r="O335" s="116">
        <v>0</v>
      </c>
      <c r="P335" s="70">
        <v>0</v>
      </c>
      <c r="Q335" s="115">
        <v>0</v>
      </c>
      <c r="R335" s="33">
        <f>VLOOKUP(B335,'[4]2014-15 Public MATCH'!$C$1:$E$425,3,FALSE)</f>
        <v>1901.63</v>
      </c>
      <c r="S335" s="36">
        <v>0</v>
      </c>
      <c r="T335" s="33">
        <v>1044.27</v>
      </c>
      <c r="U335" s="33">
        <f>VLOOKUP(B335,'[2]2014-15 Public SSBA'!$C$1:$E$357,3,FALSE)</f>
        <v>2499.92</v>
      </c>
      <c r="V335" s="36">
        <v>0</v>
      </c>
      <c r="W335" s="26">
        <v>105543.95</v>
      </c>
      <c r="X335" s="111">
        <v>0</v>
      </c>
      <c r="Y335" s="34">
        <v>0</v>
      </c>
      <c r="Z335" s="34">
        <f>VLOOKUP(B335,'[5]Vouchers'!$C$1:$M$462,11,FALSE)</f>
        <v>0</v>
      </c>
      <c r="AA335" s="70">
        <v>0</v>
      </c>
      <c r="AB335" s="70">
        <v>0</v>
      </c>
      <c r="AC335" s="35">
        <v>0</v>
      </c>
      <c r="AD335" s="35">
        <v>43800</v>
      </c>
      <c r="AE335" s="35">
        <v>0</v>
      </c>
      <c r="AF335" s="35">
        <v>0</v>
      </c>
      <c r="AG335" s="35">
        <v>0</v>
      </c>
      <c r="AH335" s="111">
        <v>70372</v>
      </c>
      <c r="AI335" s="75">
        <f t="shared" si="7"/>
        <v>2085591.39</v>
      </c>
      <c r="AJ335" s="44"/>
      <c r="AK335" s="87"/>
      <c r="AL335" s="44"/>
      <c r="AM335" s="22"/>
    </row>
    <row r="336" spans="1:39" ht="13.5" thickBot="1">
      <c r="A336" s="47" t="s">
        <v>474</v>
      </c>
      <c r="B336" s="20">
        <v>5130</v>
      </c>
      <c r="C336" s="47" t="s">
        <v>327</v>
      </c>
      <c r="D336" s="70">
        <v>0</v>
      </c>
      <c r="E336" s="70">
        <v>0</v>
      </c>
      <c r="F336" s="70">
        <v>0</v>
      </c>
      <c r="G336" s="70">
        <v>37275</v>
      </c>
      <c r="H336" s="70">
        <v>0</v>
      </c>
      <c r="I336" s="27">
        <v>198382</v>
      </c>
      <c r="J336" s="27">
        <v>31608.03</v>
      </c>
      <c r="K336" s="111">
        <v>0</v>
      </c>
      <c r="L336" s="34">
        <v>23334</v>
      </c>
      <c r="M336" s="115">
        <v>0</v>
      </c>
      <c r="N336" s="119">
        <v>8481.39</v>
      </c>
      <c r="O336" s="116">
        <v>0</v>
      </c>
      <c r="P336" s="70">
        <v>0</v>
      </c>
      <c r="Q336" s="115">
        <v>0</v>
      </c>
      <c r="R336" s="33">
        <f>VLOOKUP(B336,'[4]2014-15 Public MATCH'!$C$1:$E$425,3,FALSE)</f>
        <v>2737.37</v>
      </c>
      <c r="S336" s="36">
        <v>0</v>
      </c>
      <c r="T336" s="33">
        <v>572.62</v>
      </c>
      <c r="U336" s="36">
        <v>0</v>
      </c>
      <c r="V336" s="36">
        <v>0</v>
      </c>
      <c r="W336" s="26">
        <v>0</v>
      </c>
      <c r="X336" s="111">
        <v>0</v>
      </c>
      <c r="Y336" s="34">
        <v>0</v>
      </c>
      <c r="Z336" s="34">
        <f>VLOOKUP(B336,'[5]Vouchers'!$C$1:$M$462,11,FALSE)</f>
        <v>0</v>
      </c>
      <c r="AA336" s="70">
        <v>0</v>
      </c>
      <c r="AB336" s="70">
        <v>0</v>
      </c>
      <c r="AC336" s="35">
        <v>0</v>
      </c>
      <c r="AD336" s="35">
        <v>83550</v>
      </c>
      <c r="AE336" s="35">
        <v>0</v>
      </c>
      <c r="AF336" s="35">
        <v>0</v>
      </c>
      <c r="AG336" s="35">
        <v>0</v>
      </c>
      <c r="AH336" s="111">
        <v>130825</v>
      </c>
      <c r="AI336" s="75">
        <f t="shared" si="7"/>
        <v>516765.41</v>
      </c>
      <c r="AJ336" s="44"/>
      <c r="AK336" s="87"/>
      <c r="AL336" s="44"/>
      <c r="AM336" s="22"/>
    </row>
    <row r="337" spans="1:39" ht="13.5" thickBot="1">
      <c r="A337" s="47" t="s">
        <v>427</v>
      </c>
      <c r="B337" s="20">
        <v>5138</v>
      </c>
      <c r="C337" s="47" t="s">
        <v>328</v>
      </c>
      <c r="D337" s="70">
        <v>17599814</v>
      </c>
      <c r="E337" s="70">
        <v>0</v>
      </c>
      <c r="F337" s="70">
        <v>0</v>
      </c>
      <c r="G337" s="70">
        <v>0</v>
      </c>
      <c r="H337" s="70">
        <v>0</v>
      </c>
      <c r="I337" s="27">
        <v>600367</v>
      </c>
      <c r="J337" s="27">
        <v>100400.83</v>
      </c>
      <c r="K337" s="111">
        <v>0</v>
      </c>
      <c r="L337" s="34">
        <v>94818</v>
      </c>
      <c r="M337" s="115">
        <v>0</v>
      </c>
      <c r="N337" s="119">
        <v>0</v>
      </c>
      <c r="O337" s="116">
        <v>0</v>
      </c>
      <c r="P337" s="70">
        <v>0</v>
      </c>
      <c r="Q337" s="115">
        <v>0</v>
      </c>
      <c r="R337" s="33">
        <f>VLOOKUP(B337,'[4]2014-15 Public MATCH'!$C$1:$E$425,3,FALSE)</f>
        <v>13061.32</v>
      </c>
      <c r="S337" s="36">
        <v>0</v>
      </c>
      <c r="T337" s="33">
        <v>4632</v>
      </c>
      <c r="U337" s="33">
        <f>VLOOKUP(B337,'[2]2014-15 Public SSBA'!$C$1:$E$357,3,FALSE)</f>
        <v>8747.68</v>
      </c>
      <c r="V337" s="36">
        <v>0</v>
      </c>
      <c r="W337" s="26">
        <v>0</v>
      </c>
      <c r="X337" s="111">
        <v>0</v>
      </c>
      <c r="Y337" s="34">
        <v>0</v>
      </c>
      <c r="Z337" s="34">
        <f>VLOOKUP(B337,'[5]Vouchers'!$C$1:$M$462,11,FALSE)</f>
        <v>0</v>
      </c>
      <c r="AA337" s="70">
        <v>0</v>
      </c>
      <c r="AB337" s="70">
        <v>0</v>
      </c>
      <c r="AC337" s="35">
        <v>0</v>
      </c>
      <c r="AD337" s="35">
        <v>369150</v>
      </c>
      <c r="AE337" s="35">
        <v>0</v>
      </c>
      <c r="AF337" s="35">
        <v>0</v>
      </c>
      <c r="AG337" s="111">
        <v>6351.35</v>
      </c>
      <c r="AH337" s="111">
        <v>0</v>
      </c>
      <c r="AI337" s="75">
        <f t="shared" si="7"/>
        <v>18797342.18</v>
      </c>
      <c r="AJ337" s="44"/>
      <c r="AK337" s="87"/>
      <c r="AL337" s="44"/>
      <c r="AM337" s="22"/>
    </row>
    <row r="338" spans="1:39" ht="13.5" thickBot="1">
      <c r="A338" s="47" t="s">
        <v>465</v>
      </c>
      <c r="B338" s="20">
        <v>5258</v>
      </c>
      <c r="C338" s="47" t="s">
        <v>329</v>
      </c>
      <c r="D338" s="70">
        <v>2389680</v>
      </c>
      <c r="E338" s="70">
        <v>0</v>
      </c>
      <c r="F338" s="70">
        <v>0</v>
      </c>
      <c r="G338" s="70">
        <v>0</v>
      </c>
      <c r="H338" s="112">
        <v>16578</v>
      </c>
      <c r="I338" s="27">
        <v>61319</v>
      </c>
      <c r="J338" s="27">
        <v>2889.33</v>
      </c>
      <c r="K338" s="111">
        <v>0</v>
      </c>
      <c r="L338" s="34">
        <v>8543</v>
      </c>
      <c r="M338" s="115">
        <v>0</v>
      </c>
      <c r="N338" s="119">
        <v>0</v>
      </c>
      <c r="O338" s="116">
        <v>0</v>
      </c>
      <c r="P338" s="70">
        <v>0</v>
      </c>
      <c r="Q338" s="115">
        <v>0</v>
      </c>
      <c r="R338" s="33">
        <f>VLOOKUP(B338,'[4]2014-15 Public MATCH'!$C$1:$E$425,3,FALSE)</f>
        <v>1541.36</v>
      </c>
      <c r="S338" s="36">
        <v>0</v>
      </c>
      <c r="T338" s="33">
        <v>1585.52</v>
      </c>
      <c r="U338" s="33">
        <f>VLOOKUP(B338,'[2]2014-15 Public SSBA'!$C$1:$E$357,3,FALSE)</f>
        <v>1025.87</v>
      </c>
      <c r="V338" s="36">
        <v>0</v>
      </c>
      <c r="W338" s="26">
        <v>0</v>
      </c>
      <c r="X338" s="111">
        <v>0</v>
      </c>
      <c r="Y338" s="34">
        <v>0</v>
      </c>
      <c r="Z338" s="34">
        <f>VLOOKUP(B338,'[5]Vouchers'!$C$1:$M$462,11,FALSE)</f>
        <v>0</v>
      </c>
      <c r="AA338" s="70">
        <v>0</v>
      </c>
      <c r="AB338" s="70">
        <v>0</v>
      </c>
      <c r="AC338" s="35">
        <v>0</v>
      </c>
      <c r="AD338" s="35">
        <v>42300</v>
      </c>
      <c r="AE338" s="35">
        <v>0</v>
      </c>
      <c r="AF338" s="35">
        <v>0</v>
      </c>
      <c r="AG338" s="35">
        <v>0</v>
      </c>
      <c r="AH338" s="111">
        <v>0</v>
      </c>
      <c r="AI338" s="75">
        <f t="shared" si="7"/>
        <v>2525462.08</v>
      </c>
      <c r="AJ338" s="44"/>
      <c r="AK338" s="87"/>
      <c r="AL338" s="44"/>
      <c r="AM338" s="22"/>
    </row>
    <row r="339" spans="1:39" ht="13.5" thickBot="1">
      <c r="A339" s="47" t="s">
        <v>446</v>
      </c>
      <c r="B339" s="20">
        <v>5264</v>
      </c>
      <c r="C339" s="47" t="s">
        <v>528</v>
      </c>
      <c r="D339" s="70">
        <v>13447319</v>
      </c>
      <c r="E339" s="70">
        <v>0</v>
      </c>
      <c r="F339" s="70">
        <v>0</v>
      </c>
      <c r="G339" s="70">
        <v>0</v>
      </c>
      <c r="H339" s="112">
        <v>148152</v>
      </c>
      <c r="I339" s="27">
        <v>883791</v>
      </c>
      <c r="J339" s="27">
        <v>76089.99</v>
      </c>
      <c r="K339" s="111">
        <v>0</v>
      </c>
      <c r="L339" s="34">
        <v>103535</v>
      </c>
      <c r="M339" s="115">
        <v>0</v>
      </c>
      <c r="N339" s="119">
        <v>0</v>
      </c>
      <c r="O339" s="116">
        <v>0</v>
      </c>
      <c r="P339" s="70">
        <v>0</v>
      </c>
      <c r="Q339" s="115">
        <v>0</v>
      </c>
      <c r="R339" s="33">
        <f>VLOOKUP(B339,'[4]2014-15 Public MATCH'!$C$1:$E$425,3,FALSE)</f>
        <v>13042</v>
      </c>
      <c r="S339" s="36">
        <v>0</v>
      </c>
      <c r="T339" s="36">
        <v>0</v>
      </c>
      <c r="U339" s="33">
        <f>VLOOKUP(B339,'[2]2014-15 Public SSBA'!$C$1:$E$357,3,FALSE)</f>
        <v>6961.84</v>
      </c>
      <c r="V339" s="36">
        <v>0</v>
      </c>
      <c r="W339" s="26">
        <v>852626.89</v>
      </c>
      <c r="X339" s="111">
        <v>0</v>
      </c>
      <c r="Y339" s="34">
        <v>0</v>
      </c>
      <c r="Z339" s="34">
        <f>VLOOKUP(B339,'[5]Vouchers'!$C$1:$M$462,11,FALSE)</f>
        <v>0</v>
      </c>
      <c r="AA339" s="70">
        <v>0</v>
      </c>
      <c r="AB339" s="70">
        <v>0</v>
      </c>
      <c r="AC339" s="35">
        <v>4509</v>
      </c>
      <c r="AD339" s="35">
        <v>368700</v>
      </c>
      <c r="AE339" s="35">
        <v>0</v>
      </c>
      <c r="AF339" s="35">
        <v>0</v>
      </c>
      <c r="AG339" s="35">
        <v>0</v>
      </c>
      <c r="AH339" s="111">
        <v>0</v>
      </c>
      <c r="AI339" s="75">
        <f t="shared" si="7"/>
        <v>15904726.72</v>
      </c>
      <c r="AJ339" s="44"/>
      <c r="AK339" s="87"/>
      <c r="AL339" s="44"/>
      <c r="AM339" s="22"/>
    </row>
    <row r="340" spans="1:39" ht="13.5" thickBot="1">
      <c r="A340" s="47" t="s">
        <v>460</v>
      </c>
      <c r="B340" s="20">
        <v>5271</v>
      </c>
      <c r="C340" s="47" t="s">
        <v>330</v>
      </c>
      <c r="D340" s="70">
        <v>68379778</v>
      </c>
      <c r="E340" s="70">
        <v>0</v>
      </c>
      <c r="F340" s="70">
        <v>0</v>
      </c>
      <c r="G340" s="70">
        <v>0</v>
      </c>
      <c r="H340" s="70">
        <v>0</v>
      </c>
      <c r="I340" s="27">
        <v>4285435</v>
      </c>
      <c r="J340" s="27">
        <v>91357.42</v>
      </c>
      <c r="K340" s="111">
        <v>0</v>
      </c>
      <c r="L340" s="34">
        <v>367095</v>
      </c>
      <c r="M340" s="115">
        <v>314761.59</v>
      </c>
      <c r="N340" s="119">
        <v>0</v>
      </c>
      <c r="O340" s="116">
        <v>83484</v>
      </c>
      <c r="P340" s="70">
        <v>0</v>
      </c>
      <c r="Q340" s="115">
        <v>0</v>
      </c>
      <c r="R340" s="33">
        <f>VLOOKUP(B340,'[4]2014-15 Public MATCH'!$C$1:$E$425,3,FALSE)</f>
        <v>40402.59</v>
      </c>
      <c r="S340" s="36">
        <v>0</v>
      </c>
      <c r="T340" s="36">
        <v>0</v>
      </c>
      <c r="U340" s="33">
        <f>VLOOKUP(B340,'[2]2014-15 Public SSBA'!$C$1:$E$357,3,FALSE)</f>
        <v>13357.11</v>
      </c>
      <c r="V340" s="36">
        <v>0</v>
      </c>
      <c r="W340" s="26">
        <v>1682490.34</v>
      </c>
      <c r="X340" s="111">
        <v>0</v>
      </c>
      <c r="Y340" s="34">
        <v>0</v>
      </c>
      <c r="Z340" s="34">
        <f>VLOOKUP(B340,'[5]Vouchers'!$C$1:$M$462,11,FALSE)</f>
        <v>0</v>
      </c>
      <c r="AA340" s="70">
        <v>0</v>
      </c>
      <c r="AB340" s="70">
        <v>0</v>
      </c>
      <c r="AC340" s="35">
        <v>39409</v>
      </c>
      <c r="AD340" s="35">
        <v>1515750</v>
      </c>
      <c r="AE340" s="35">
        <v>0</v>
      </c>
      <c r="AF340" s="35">
        <v>0</v>
      </c>
      <c r="AG340" s="35">
        <v>0</v>
      </c>
      <c r="AH340" s="111">
        <v>0</v>
      </c>
      <c r="AI340" s="75">
        <f t="shared" si="7"/>
        <v>76813320.05</v>
      </c>
      <c r="AJ340" s="44"/>
      <c r="AK340" s="87"/>
      <c r="AL340" s="44"/>
      <c r="AM340" s="22"/>
    </row>
    <row r="341" spans="1:39" ht="13.5" thickBot="1">
      <c r="A341" s="47" t="s">
        <v>460</v>
      </c>
      <c r="B341" s="20">
        <v>5278</v>
      </c>
      <c r="C341" s="47" t="s">
        <v>331</v>
      </c>
      <c r="D341" s="70">
        <v>9865066</v>
      </c>
      <c r="E341" s="70">
        <v>0</v>
      </c>
      <c r="F341" s="70">
        <v>0</v>
      </c>
      <c r="G341" s="70">
        <v>0</v>
      </c>
      <c r="H341" s="70">
        <v>0</v>
      </c>
      <c r="I341" s="27">
        <v>757122</v>
      </c>
      <c r="J341" s="27">
        <v>46873.35</v>
      </c>
      <c r="K341" s="111">
        <v>0</v>
      </c>
      <c r="L341" s="34">
        <v>70002</v>
      </c>
      <c r="M341" s="115">
        <v>0</v>
      </c>
      <c r="N341" s="119">
        <v>0</v>
      </c>
      <c r="O341" s="116">
        <v>0</v>
      </c>
      <c r="P341" s="70">
        <v>0</v>
      </c>
      <c r="Q341" s="115">
        <v>0</v>
      </c>
      <c r="R341" s="33">
        <f>VLOOKUP(B341,'[4]2014-15 Public MATCH'!$C$1:$E$425,3,FALSE)</f>
        <v>8712.66</v>
      </c>
      <c r="S341" s="36">
        <v>0</v>
      </c>
      <c r="T341" s="36">
        <v>0</v>
      </c>
      <c r="U341" s="33">
        <f>VLOOKUP(B341,'[2]2014-15 Public SSBA'!$C$1:$E$357,3,FALSE)</f>
        <v>7538.01</v>
      </c>
      <c r="V341" s="36">
        <v>0</v>
      </c>
      <c r="W341" s="26">
        <v>386992.5</v>
      </c>
      <c r="X341" s="111">
        <v>0</v>
      </c>
      <c r="Y341" s="34">
        <v>0</v>
      </c>
      <c r="Z341" s="34">
        <f>VLOOKUP(B341,'[5]Vouchers'!$C$1:$M$462,11,FALSE)</f>
        <v>0</v>
      </c>
      <c r="AA341" s="70">
        <v>0</v>
      </c>
      <c r="AB341" s="70">
        <v>0</v>
      </c>
      <c r="AC341" s="35">
        <v>11116</v>
      </c>
      <c r="AD341" s="35">
        <v>262050</v>
      </c>
      <c r="AE341" s="35">
        <v>0</v>
      </c>
      <c r="AF341" s="35">
        <v>0</v>
      </c>
      <c r="AG341" s="35">
        <v>0</v>
      </c>
      <c r="AH341" s="111">
        <v>0</v>
      </c>
      <c r="AI341" s="75">
        <f t="shared" si="7"/>
        <v>11415472.52</v>
      </c>
      <c r="AJ341" s="44"/>
      <c r="AK341" s="87"/>
      <c r="AL341" s="44"/>
      <c r="AM341" s="22"/>
    </row>
    <row r="342" spans="1:39" ht="13.5" thickBot="1">
      <c r="A342" s="47" t="s">
        <v>444</v>
      </c>
      <c r="B342" s="20">
        <v>5306</v>
      </c>
      <c r="C342" s="47" t="s">
        <v>332</v>
      </c>
      <c r="D342" s="70">
        <v>3104317</v>
      </c>
      <c r="E342" s="70">
        <v>0</v>
      </c>
      <c r="F342" s="70">
        <v>0</v>
      </c>
      <c r="G342" s="70">
        <v>0</v>
      </c>
      <c r="H342" s="112">
        <v>36892</v>
      </c>
      <c r="I342" s="27">
        <v>239754</v>
      </c>
      <c r="J342" s="27">
        <v>30794.07</v>
      </c>
      <c r="K342" s="111">
        <v>0</v>
      </c>
      <c r="L342" s="34">
        <v>21474</v>
      </c>
      <c r="M342" s="115">
        <v>0</v>
      </c>
      <c r="N342" s="119">
        <v>0</v>
      </c>
      <c r="O342" s="116">
        <v>0</v>
      </c>
      <c r="P342" s="70">
        <v>0</v>
      </c>
      <c r="Q342" s="115">
        <v>0</v>
      </c>
      <c r="R342" s="33">
        <f>VLOOKUP(B342,'[4]2014-15 Public MATCH'!$C$1:$E$425,3,FALSE)</f>
        <v>3803.76</v>
      </c>
      <c r="S342" s="36">
        <v>0</v>
      </c>
      <c r="T342" s="33">
        <v>2057.17</v>
      </c>
      <c r="U342" s="33">
        <f>VLOOKUP(B342,'[2]2014-15 Public SSBA'!$C$1:$E$357,3,FALSE)</f>
        <v>3703.29</v>
      </c>
      <c r="V342" s="36">
        <v>0</v>
      </c>
      <c r="W342" s="26">
        <v>258685.1</v>
      </c>
      <c r="X342" s="111">
        <v>0</v>
      </c>
      <c r="Y342" s="34">
        <v>0</v>
      </c>
      <c r="Z342" s="34">
        <f>VLOOKUP(B342,'[5]Vouchers'!$C$1:$M$462,11,FALSE)</f>
        <v>0</v>
      </c>
      <c r="AA342" s="70">
        <v>0</v>
      </c>
      <c r="AB342" s="70">
        <v>0</v>
      </c>
      <c r="AC342" s="35">
        <v>13766</v>
      </c>
      <c r="AD342" s="35">
        <v>93750</v>
      </c>
      <c r="AE342" s="35">
        <v>0</v>
      </c>
      <c r="AF342" s="35">
        <v>0</v>
      </c>
      <c r="AG342" s="35">
        <v>0</v>
      </c>
      <c r="AH342" s="111">
        <v>149953</v>
      </c>
      <c r="AI342" s="75">
        <f t="shared" si="7"/>
        <v>3958949.39</v>
      </c>
      <c r="AJ342" s="44"/>
      <c r="AK342" s="87"/>
      <c r="AL342" s="44"/>
      <c r="AM342" s="22"/>
    </row>
    <row r="343" spans="1:39" ht="13.5" thickBot="1">
      <c r="A343" s="47" t="s">
        <v>427</v>
      </c>
      <c r="B343" s="20">
        <v>5348</v>
      </c>
      <c r="C343" s="47" t="s">
        <v>333</v>
      </c>
      <c r="D343" s="70">
        <v>4939782</v>
      </c>
      <c r="E343" s="70">
        <v>0</v>
      </c>
      <c r="F343" s="70">
        <v>0</v>
      </c>
      <c r="G343" s="70">
        <v>0</v>
      </c>
      <c r="H343" s="70">
        <v>0</v>
      </c>
      <c r="I343" s="27">
        <v>186502</v>
      </c>
      <c r="J343" s="27">
        <v>36665.27</v>
      </c>
      <c r="K343" s="111">
        <v>0</v>
      </c>
      <c r="L343" s="34">
        <v>29494</v>
      </c>
      <c r="M343" s="115">
        <v>0</v>
      </c>
      <c r="N343" s="119">
        <v>0</v>
      </c>
      <c r="O343" s="116">
        <v>0</v>
      </c>
      <c r="P343" s="70">
        <v>0</v>
      </c>
      <c r="Q343" s="115">
        <v>0</v>
      </c>
      <c r="R343" s="33">
        <f>VLOOKUP(B343,'[4]2014-15 Public MATCH'!$C$1:$E$425,3,FALSE)</f>
        <v>3894.16</v>
      </c>
      <c r="S343" s="36">
        <v>0</v>
      </c>
      <c r="T343" s="33">
        <v>1412.34</v>
      </c>
      <c r="U343" s="33">
        <f>VLOOKUP(B343,'[2]2014-15 Public SSBA'!$C$1:$E$357,3,FALSE)</f>
        <v>732.63</v>
      </c>
      <c r="V343" s="36">
        <v>0</v>
      </c>
      <c r="W343" s="26">
        <v>0</v>
      </c>
      <c r="X343" s="111">
        <v>0</v>
      </c>
      <c r="Y343" s="34">
        <v>0</v>
      </c>
      <c r="Z343" s="34">
        <f>VLOOKUP(B343,'[5]Vouchers'!$C$1:$M$462,11,FALSE)</f>
        <v>0</v>
      </c>
      <c r="AA343" s="70">
        <v>0</v>
      </c>
      <c r="AB343" s="70">
        <v>0</v>
      </c>
      <c r="AC343" s="35">
        <v>0</v>
      </c>
      <c r="AD343" s="35">
        <v>113850</v>
      </c>
      <c r="AE343" s="35">
        <v>0</v>
      </c>
      <c r="AF343" s="35">
        <v>0</v>
      </c>
      <c r="AG343" s="35">
        <v>0</v>
      </c>
      <c r="AH343" s="111">
        <v>0</v>
      </c>
      <c r="AI343" s="75">
        <f t="shared" si="7"/>
        <v>5312332.4</v>
      </c>
      <c r="AJ343" s="44"/>
      <c r="AK343" s="87"/>
      <c r="AL343" s="44"/>
      <c r="AM343" s="22"/>
    </row>
    <row r="344" spans="1:39" ht="13.5" thickBot="1">
      <c r="A344" s="47" t="s">
        <v>453</v>
      </c>
      <c r="B344" s="20">
        <v>5355</v>
      </c>
      <c r="C344" s="47" t="s">
        <v>334</v>
      </c>
      <c r="D344" s="70">
        <v>3429822</v>
      </c>
      <c r="E344" s="70">
        <v>0</v>
      </c>
      <c r="F344" s="70">
        <v>1607826</v>
      </c>
      <c r="G344" s="70">
        <v>0</v>
      </c>
      <c r="H344" s="70">
        <v>0</v>
      </c>
      <c r="I344" s="27">
        <v>835992</v>
      </c>
      <c r="J344" s="27">
        <v>220.84</v>
      </c>
      <c r="K344" s="111">
        <v>0</v>
      </c>
      <c r="L344" s="34">
        <v>61429</v>
      </c>
      <c r="M344" s="115">
        <v>4123.82</v>
      </c>
      <c r="N344" s="119">
        <v>0</v>
      </c>
      <c r="O344" s="116">
        <v>0</v>
      </c>
      <c r="P344" s="70">
        <v>0</v>
      </c>
      <c r="Q344" s="115">
        <v>0</v>
      </c>
      <c r="R344" s="33">
        <f>VLOOKUP(B344,'[4]2014-15 Public MATCH'!$C$1:$E$425,3,FALSE)</f>
        <v>4634.6</v>
      </c>
      <c r="S344" s="36">
        <v>0</v>
      </c>
      <c r="T344" s="36">
        <v>0</v>
      </c>
      <c r="U344" s="33">
        <f>VLOOKUP(B344,'[2]2014-15 Public SSBA'!$C$1:$E$357,3,FALSE)</f>
        <v>346.39</v>
      </c>
      <c r="V344" s="36">
        <v>0</v>
      </c>
      <c r="W344" s="26">
        <v>0</v>
      </c>
      <c r="X344" s="111">
        <v>0</v>
      </c>
      <c r="Y344" s="34">
        <v>0</v>
      </c>
      <c r="Z344" s="34">
        <f>VLOOKUP(B344,'[5]Vouchers'!$C$1:$M$462,11,FALSE)</f>
        <v>0</v>
      </c>
      <c r="AA344" s="70">
        <v>0</v>
      </c>
      <c r="AB344" s="70">
        <v>0</v>
      </c>
      <c r="AC344" s="35">
        <v>0</v>
      </c>
      <c r="AD344" s="35">
        <v>256200</v>
      </c>
      <c r="AE344" s="35">
        <v>0</v>
      </c>
      <c r="AF344" s="35">
        <v>0</v>
      </c>
      <c r="AG344" s="35">
        <v>0</v>
      </c>
      <c r="AH344" s="111">
        <v>0</v>
      </c>
      <c r="AI344" s="75">
        <f t="shared" si="7"/>
        <v>6200594.65</v>
      </c>
      <c r="AJ344" s="44"/>
      <c r="AK344" s="87"/>
      <c r="AL344" s="44"/>
      <c r="AM344" s="22"/>
    </row>
    <row r="345" spans="1:39" ht="13.5" thickBot="1">
      <c r="A345" s="47" t="s">
        <v>429</v>
      </c>
      <c r="B345" s="20">
        <v>5362</v>
      </c>
      <c r="C345" s="47" t="s">
        <v>335</v>
      </c>
      <c r="D345" s="70">
        <v>2561561</v>
      </c>
      <c r="E345" s="70">
        <v>0</v>
      </c>
      <c r="F345" s="70">
        <v>0</v>
      </c>
      <c r="G345" s="70">
        <v>0</v>
      </c>
      <c r="H345" s="70">
        <v>0</v>
      </c>
      <c r="I345" s="27">
        <v>85847</v>
      </c>
      <c r="J345" s="27">
        <v>7842.46</v>
      </c>
      <c r="K345" s="111">
        <v>0</v>
      </c>
      <c r="L345" s="34">
        <v>14006</v>
      </c>
      <c r="M345" s="115">
        <v>0</v>
      </c>
      <c r="N345" s="119">
        <v>3410.55</v>
      </c>
      <c r="O345" s="116">
        <v>0</v>
      </c>
      <c r="P345" s="70">
        <v>0</v>
      </c>
      <c r="Q345" s="115">
        <v>0</v>
      </c>
      <c r="R345" s="33">
        <f>VLOOKUP(B345,'[4]2014-15 Public MATCH'!$C$1:$E$425,3,FALSE)</f>
        <v>2202.35</v>
      </c>
      <c r="S345" s="36">
        <v>0</v>
      </c>
      <c r="T345" s="33">
        <v>1112.48</v>
      </c>
      <c r="U345" s="33">
        <f>VLOOKUP(B345,'[2]2014-15 Public SSBA'!$C$1:$E$357,3,FALSE)</f>
        <v>4878.16</v>
      </c>
      <c r="V345" s="36">
        <v>1657.47</v>
      </c>
      <c r="W345" s="26">
        <v>140725.27</v>
      </c>
      <c r="X345" s="111">
        <v>0</v>
      </c>
      <c r="Y345" s="34">
        <v>0</v>
      </c>
      <c r="Z345" s="34">
        <f>VLOOKUP(B345,'[5]Vouchers'!$C$1:$M$462,11,FALSE)</f>
        <v>0</v>
      </c>
      <c r="AA345" s="70">
        <v>0</v>
      </c>
      <c r="AB345" s="70">
        <v>0</v>
      </c>
      <c r="AC345" s="35">
        <v>0</v>
      </c>
      <c r="AD345" s="35">
        <v>57000</v>
      </c>
      <c r="AE345" s="35">
        <v>0</v>
      </c>
      <c r="AF345" s="35">
        <v>0</v>
      </c>
      <c r="AG345" s="35">
        <v>0</v>
      </c>
      <c r="AH345" s="111">
        <v>90444</v>
      </c>
      <c r="AI345" s="75">
        <f t="shared" si="7"/>
        <v>2970686.74</v>
      </c>
      <c r="AJ345" s="44"/>
      <c r="AK345" s="87"/>
      <c r="AL345" s="44"/>
      <c r="AM345" s="22"/>
    </row>
    <row r="346" spans="1:39" ht="13.5" thickBot="1">
      <c r="A346" s="47" t="s">
        <v>450</v>
      </c>
      <c r="B346" s="20">
        <v>5369</v>
      </c>
      <c r="C346" s="47" t="s">
        <v>336</v>
      </c>
      <c r="D346" s="70">
        <v>3031288</v>
      </c>
      <c r="E346" s="70">
        <v>0</v>
      </c>
      <c r="F346" s="70">
        <v>0</v>
      </c>
      <c r="G346" s="70">
        <v>0</v>
      </c>
      <c r="H346" s="70">
        <v>0</v>
      </c>
      <c r="I346" s="27">
        <v>136073</v>
      </c>
      <c r="J346" s="27">
        <v>7984.43</v>
      </c>
      <c r="K346" s="111">
        <v>0</v>
      </c>
      <c r="L346" s="34">
        <v>16098</v>
      </c>
      <c r="M346" s="115">
        <v>0</v>
      </c>
      <c r="N346" s="119">
        <v>0</v>
      </c>
      <c r="O346" s="116">
        <v>0</v>
      </c>
      <c r="P346" s="70">
        <v>0</v>
      </c>
      <c r="Q346" s="115">
        <v>0</v>
      </c>
      <c r="R346" s="33">
        <f>VLOOKUP(B346,'[4]2014-15 Public MATCH'!$C$1:$E$425,3,FALSE)</f>
        <v>2922.94</v>
      </c>
      <c r="S346" s="36">
        <v>0</v>
      </c>
      <c r="T346" s="36">
        <v>0</v>
      </c>
      <c r="U346" s="33">
        <f>VLOOKUP(B346,'[2]2014-15 Public SSBA'!$C$1:$E$357,3,FALSE)</f>
        <v>2703.51</v>
      </c>
      <c r="V346" s="36">
        <v>0</v>
      </c>
      <c r="W346" s="26">
        <v>0</v>
      </c>
      <c r="X346" s="111">
        <v>0</v>
      </c>
      <c r="Y346" s="34">
        <v>0</v>
      </c>
      <c r="Z346" s="34">
        <f>VLOOKUP(B346,'[5]Vouchers'!$C$1:$M$462,11,FALSE)</f>
        <v>0</v>
      </c>
      <c r="AA346" s="70">
        <v>0</v>
      </c>
      <c r="AB346" s="70">
        <v>0</v>
      </c>
      <c r="AC346" s="35">
        <v>0</v>
      </c>
      <c r="AD346" s="35">
        <v>74700</v>
      </c>
      <c r="AE346" s="35">
        <v>0</v>
      </c>
      <c r="AF346" s="35">
        <v>0</v>
      </c>
      <c r="AG346" s="35">
        <v>0</v>
      </c>
      <c r="AH346" s="111">
        <v>0</v>
      </c>
      <c r="AI346" s="75">
        <f t="shared" si="7"/>
        <v>3271769.88</v>
      </c>
      <c r="AJ346" s="44"/>
      <c r="AK346" s="87"/>
      <c r="AL346" s="44"/>
      <c r="AM346" s="22"/>
    </row>
    <row r="347" spans="1:39" ht="13.5" thickBot="1">
      <c r="A347" s="47" t="s">
        <v>477</v>
      </c>
      <c r="B347" s="20">
        <v>5376</v>
      </c>
      <c r="C347" s="47" t="s">
        <v>337</v>
      </c>
      <c r="D347" s="70">
        <v>438444</v>
      </c>
      <c r="E347" s="70">
        <v>0</v>
      </c>
      <c r="F347" s="70">
        <v>0</v>
      </c>
      <c r="G347" s="70">
        <v>159540</v>
      </c>
      <c r="H347" s="112">
        <v>27377</v>
      </c>
      <c r="I347" s="27">
        <v>215044</v>
      </c>
      <c r="J347" s="27">
        <v>27729.13</v>
      </c>
      <c r="K347" s="111">
        <v>0</v>
      </c>
      <c r="L347" s="34">
        <v>17115</v>
      </c>
      <c r="M347" s="115">
        <v>0</v>
      </c>
      <c r="N347" s="119">
        <v>34539.73</v>
      </c>
      <c r="O347" s="116">
        <v>0</v>
      </c>
      <c r="P347" s="70">
        <v>0</v>
      </c>
      <c r="Q347" s="115">
        <v>0</v>
      </c>
      <c r="R347" s="33">
        <f>VLOOKUP(B347,'[4]2014-15 Public MATCH'!$C$1:$E$425,3,FALSE)</f>
        <v>2892.5</v>
      </c>
      <c r="S347" s="36">
        <v>0</v>
      </c>
      <c r="T347" s="36">
        <v>0</v>
      </c>
      <c r="U347" s="33">
        <f>VLOOKUP(B347,'[2]2014-15 Public SSBA'!$C$1:$E$357,3,FALSE)</f>
        <v>3819.19</v>
      </c>
      <c r="V347" s="36">
        <v>0</v>
      </c>
      <c r="W347" s="26">
        <v>221435.47</v>
      </c>
      <c r="X347" s="111">
        <v>0</v>
      </c>
      <c r="Y347" s="34">
        <v>0</v>
      </c>
      <c r="Z347" s="34">
        <f>VLOOKUP(B347,'[5]Vouchers'!$C$1:$M$462,11,FALSE)</f>
        <v>0</v>
      </c>
      <c r="AA347" s="70">
        <v>0</v>
      </c>
      <c r="AB347" s="70">
        <v>0</v>
      </c>
      <c r="AC347" s="35">
        <v>11991</v>
      </c>
      <c r="AD347" s="35">
        <v>70500</v>
      </c>
      <c r="AE347" s="35">
        <v>0</v>
      </c>
      <c r="AF347" s="35">
        <v>0</v>
      </c>
      <c r="AG347" s="35">
        <v>0</v>
      </c>
      <c r="AH347" s="111">
        <v>112406</v>
      </c>
      <c r="AI347" s="75">
        <f t="shared" si="7"/>
        <v>1342833.02</v>
      </c>
      <c r="AJ347" s="44"/>
      <c r="AK347" s="87"/>
      <c r="AL347" s="44"/>
      <c r="AM347" s="22"/>
    </row>
    <row r="348" spans="1:39" ht="13.5" thickBot="1">
      <c r="A348" s="47" t="s">
        <v>470</v>
      </c>
      <c r="B348" s="20">
        <v>5390</v>
      </c>
      <c r="C348" s="47" t="s">
        <v>338</v>
      </c>
      <c r="D348" s="70">
        <v>12523051</v>
      </c>
      <c r="E348" s="70">
        <v>0</v>
      </c>
      <c r="F348" s="70">
        <v>0</v>
      </c>
      <c r="G348" s="70">
        <v>0</v>
      </c>
      <c r="H348" s="70">
        <v>0</v>
      </c>
      <c r="I348" s="27">
        <v>890396</v>
      </c>
      <c r="J348" s="27">
        <v>103779.68</v>
      </c>
      <c r="K348" s="111">
        <v>0</v>
      </c>
      <c r="L348" s="34">
        <v>117541</v>
      </c>
      <c r="M348" s="115">
        <v>0</v>
      </c>
      <c r="N348" s="119">
        <v>0</v>
      </c>
      <c r="O348" s="116">
        <v>0</v>
      </c>
      <c r="P348" s="70">
        <v>0</v>
      </c>
      <c r="Q348" s="115">
        <v>0</v>
      </c>
      <c r="R348" s="33">
        <f>VLOOKUP(B348,'[4]2014-15 Public MATCH'!$C$1:$E$425,3,FALSE)</f>
        <v>13290.5</v>
      </c>
      <c r="S348" s="36">
        <v>0</v>
      </c>
      <c r="T348" s="36">
        <v>0</v>
      </c>
      <c r="U348" s="33">
        <f>VLOOKUP(B348,'[2]2014-15 Public SSBA'!$C$1:$E$357,3,FALSE)</f>
        <v>1898.9</v>
      </c>
      <c r="V348" s="36">
        <v>1000</v>
      </c>
      <c r="W348" s="26">
        <v>0</v>
      </c>
      <c r="X348" s="111">
        <v>0</v>
      </c>
      <c r="Y348" s="34">
        <v>0</v>
      </c>
      <c r="Z348" s="34">
        <f>VLOOKUP(B348,'[5]Vouchers'!$C$1:$M$462,11,FALSE)</f>
        <v>0</v>
      </c>
      <c r="AA348" s="70">
        <v>0</v>
      </c>
      <c r="AB348" s="70">
        <v>0</v>
      </c>
      <c r="AC348" s="35">
        <v>1938</v>
      </c>
      <c r="AD348" s="35">
        <v>402600</v>
      </c>
      <c r="AE348" s="35">
        <v>0</v>
      </c>
      <c r="AF348" s="35">
        <v>0</v>
      </c>
      <c r="AG348" s="35">
        <v>0</v>
      </c>
      <c r="AH348" s="111">
        <v>0</v>
      </c>
      <c r="AI348" s="75">
        <f t="shared" si="7"/>
        <v>14055495.08</v>
      </c>
      <c r="AJ348" s="44"/>
      <c r="AK348" s="87"/>
      <c r="AL348" s="44"/>
      <c r="AM348" s="22"/>
    </row>
    <row r="349" spans="1:39" ht="13.5" thickBot="1">
      <c r="A349" s="47" t="s">
        <v>482</v>
      </c>
      <c r="B349" s="20">
        <v>5397</v>
      </c>
      <c r="C349" s="47" t="s">
        <v>339</v>
      </c>
      <c r="D349" s="70">
        <v>724434</v>
      </c>
      <c r="E349" s="70">
        <v>0</v>
      </c>
      <c r="F349" s="70">
        <v>0</v>
      </c>
      <c r="G349" s="70">
        <v>0</v>
      </c>
      <c r="H349" s="70">
        <v>0</v>
      </c>
      <c r="I349" s="27">
        <v>88800</v>
      </c>
      <c r="J349" s="27">
        <v>10760.71</v>
      </c>
      <c r="K349" s="111">
        <v>0</v>
      </c>
      <c r="L349" s="34">
        <v>14384</v>
      </c>
      <c r="M349" s="115">
        <v>0</v>
      </c>
      <c r="N349" s="119">
        <v>0</v>
      </c>
      <c r="O349" s="116">
        <v>0</v>
      </c>
      <c r="P349" s="70">
        <v>0</v>
      </c>
      <c r="Q349" s="115">
        <v>0</v>
      </c>
      <c r="R349" s="33">
        <f>VLOOKUP(B349,'[4]2014-15 Public MATCH'!$C$1:$E$425,3,FALSE)</f>
        <v>1381.9</v>
      </c>
      <c r="S349" s="36">
        <v>0</v>
      </c>
      <c r="T349" s="36">
        <v>0</v>
      </c>
      <c r="U349" s="33">
        <f>VLOOKUP(B349,'[2]2014-15 Public SSBA'!$C$1:$E$357,3,FALSE)</f>
        <v>1405.45</v>
      </c>
      <c r="V349" s="36">
        <v>0</v>
      </c>
      <c r="W349" s="26">
        <v>84848.83</v>
      </c>
      <c r="X349" s="111">
        <v>0</v>
      </c>
      <c r="Y349" s="34">
        <v>0</v>
      </c>
      <c r="Z349" s="34">
        <f>VLOOKUP(B349,'[5]Vouchers'!$C$1:$M$462,11,FALSE)</f>
        <v>0</v>
      </c>
      <c r="AA349" s="70">
        <v>0</v>
      </c>
      <c r="AB349" s="70">
        <v>0</v>
      </c>
      <c r="AC349" s="35">
        <v>0</v>
      </c>
      <c r="AD349" s="35">
        <v>43650</v>
      </c>
      <c r="AE349" s="35">
        <v>0</v>
      </c>
      <c r="AF349" s="35">
        <v>0</v>
      </c>
      <c r="AG349" s="35">
        <v>0</v>
      </c>
      <c r="AH349" s="111">
        <v>68247</v>
      </c>
      <c r="AI349" s="75">
        <f t="shared" si="7"/>
        <v>1037911.89</v>
      </c>
      <c r="AJ349" s="44"/>
      <c r="AK349" s="87"/>
      <c r="AL349" s="44"/>
      <c r="AM349" s="22"/>
    </row>
    <row r="350" spans="1:39" ht="13.5" thickBot="1">
      <c r="A350" s="47" t="s">
        <v>434</v>
      </c>
      <c r="B350" s="20">
        <v>5432</v>
      </c>
      <c r="C350" s="47" t="s">
        <v>340</v>
      </c>
      <c r="D350" s="70">
        <v>10930598</v>
      </c>
      <c r="E350" s="70">
        <v>0</v>
      </c>
      <c r="F350" s="70">
        <v>0</v>
      </c>
      <c r="G350" s="70">
        <v>0</v>
      </c>
      <c r="H350" s="70">
        <v>0</v>
      </c>
      <c r="I350" s="27">
        <v>672788</v>
      </c>
      <c r="J350" s="27">
        <v>45311.69</v>
      </c>
      <c r="K350" s="111">
        <v>0</v>
      </c>
      <c r="L350" s="34">
        <v>60790</v>
      </c>
      <c r="M350" s="115">
        <v>0</v>
      </c>
      <c r="N350" s="119">
        <v>0</v>
      </c>
      <c r="O350" s="116">
        <v>0</v>
      </c>
      <c r="P350" s="70">
        <v>0</v>
      </c>
      <c r="Q350" s="115">
        <v>0</v>
      </c>
      <c r="R350" s="33">
        <f>VLOOKUP(B350,'[4]2014-15 Public MATCH'!$C$1:$E$425,3,FALSE)</f>
        <v>5721.49</v>
      </c>
      <c r="S350" s="36">
        <v>0</v>
      </c>
      <c r="T350" s="33">
        <v>1464.85</v>
      </c>
      <c r="U350" s="33">
        <f>VLOOKUP(B350,'[2]2014-15 Public SSBA'!$C$1:$E$357,3,FALSE)</f>
        <v>1883.99</v>
      </c>
      <c r="V350" s="36">
        <v>0</v>
      </c>
      <c r="W350" s="26">
        <v>0</v>
      </c>
      <c r="X350" s="111">
        <v>0</v>
      </c>
      <c r="Y350" s="34">
        <v>0</v>
      </c>
      <c r="Z350" s="34">
        <f>VLOOKUP(B350,'[5]Vouchers'!$C$1:$M$462,11,FALSE)</f>
        <v>0</v>
      </c>
      <c r="AA350" s="70">
        <v>0</v>
      </c>
      <c r="AB350" s="70">
        <v>0</v>
      </c>
      <c r="AC350" s="35">
        <v>4729</v>
      </c>
      <c r="AD350" s="35">
        <v>232350</v>
      </c>
      <c r="AE350" s="35">
        <v>0</v>
      </c>
      <c r="AF350" s="35">
        <v>0</v>
      </c>
      <c r="AG350" s="35">
        <v>0</v>
      </c>
      <c r="AH350" s="111">
        <v>0</v>
      </c>
      <c r="AI350" s="75">
        <f t="shared" si="7"/>
        <v>11955637.02</v>
      </c>
      <c r="AJ350" s="44"/>
      <c r="AK350" s="87"/>
      <c r="AL350" s="44"/>
      <c r="AM350" s="22"/>
    </row>
    <row r="351" spans="1:39" ht="13.5" thickBot="1">
      <c r="A351" s="47" t="s">
        <v>453</v>
      </c>
      <c r="B351" s="20">
        <v>5439</v>
      </c>
      <c r="C351" s="47" t="s">
        <v>491</v>
      </c>
      <c r="D351" s="70">
        <v>21039595</v>
      </c>
      <c r="E351" s="70">
        <v>0</v>
      </c>
      <c r="F351" s="70">
        <v>296081</v>
      </c>
      <c r="G351" s="70">
        <v>0</v>
      </c>
      <c r="H351" s="112">
        <v>181308</v>
      </c>
      <c r="I351" s="27">
        <v>1082368</v>
      </c>
      <c r="J351" s="27">
        <v>0</v>
      </c>
      <c r="K351" s="111">
        <v>0</v>
      </c>
      <c r="L351" s="34">
        <v>114752</v>
      </c>
      <c r="M351" s="115">
        <v>5828.97</v>
      </c>
      <c r="N351" s="119">
        <v>0</v>
      </c>
      <c r="O351" s="116">
        <v>0</v>
      </c>
      <c r="P351" s="70">
        <v>0</v>
      </c>
      <c r="Q351" s="115">
        <v>0</v>
      </c>
      <c r="R351" s="33">
        <f>VLOOKUP(B351,'[4]2014-15 Public MATCH'!$C$1:$E$425,3,FALSE)</f>
        <v>14611.45</v>
      </c>
      <c r="S351" s="36">
        <v>0</v>
      </c>
      <c r="T351" s="36">
        <v>0</v>
      </c>
      <c r="U351" s="33">
        <f>VLOOKUP(B351,'[2]2014-15 Public SSBA'!$C$1:$E$357,3,FALSE)</f>
        <v>16060.44</v>
      </c>
      <c r="V351" s="36">
        <v>0</v>
      </c>
      <c r="W351" s="26">
        <v>302143.67</v>
      </c>
      <c r="X351" s="111">
        <v>0</v>
      </c>
      <c r="Y351" s="34">
        <v>0</v>
      </c>
      <c r="Z351" s="34">
        <f>VLOOKUP(B351,'[5]Vouchers'!$C$1:$M$462,11,FALSE)</f>
        <v>0</v>
      </c>
      <c r="AA351" s="70">
        <v>0</v>
      </c>
      <c r="AB351" s="70">
        <v>0</v>
      </c>
      <c r="AC351" s="35">
        <v>10426</v>
      </c>
      <c r="AD351" s="35">
        <v>458625</v>
      </c>
      <c r="AE351" s="35">
        <v>0</v>
      </c>
      <c r="AF351" s="35">
        <v>0</v>
      </c>
      <c r="AG351" s="35">
        <v>0</v>
      </c>
      <c r="AH351" s="111">
        <v>0</v>
      </c>
      <c r="AI351" s="75">
        <f t="shared" si="7"/>
        <v>23521799.53</v>
      </c>
      <c r="AJ351" s="44"/>
      <c r="AK351" s="87"/>
      <c r="AL351" s="44"/>
      <c r="AM351" s="22"/>
    </row>
    <row r="352" spans="1:39" ht="13.5" thickBot="1">
      <c r="A352" s="47" t="s">
        <v>474</v>
      </c>
      <c r="B352" s="20">
        <v>5457</v>
      </c>
      <c r="C352" s="47" t="s">
        <v>341</v>
      </c>
      <c r="D352" s="70">
        <v>1964695</v>
      </c>
      <c r="E352" s="70">
        <v>0</v>
      </c>
      <c r="F352" s="70">
        <v>0</v>
      </c>
      <c r="G352" s="70">
        <v>0</v>
      </c>
      <c r="H352" s="70">
        <v>0</v>
      </c>
      <c r="I352" s="27">
        <v>441244</v>
      </c>
      <c r="J352" s="27">
        <v>109087.21</v>
      </c>
      <c r="K352" s="111">
        <v>0</v>
      </c>
      <c r="L352" s="34">
        <v>43326</v>
      </c>
      <c r="M352" s="115">
        <v>0</v>
      </c>
      <c r="N352" s="119">
        <v>0</v>
      </c>
      <c r="O352" s="116">
        <v>0</v>
      </c>
      <c r="P352" s="70">
        <v>0</v>
      </c>
      <c r="Q352" s="115">
        <v>0</v>
      </c>
      <c r="R352" s="33">
        <f>VLOOKUP(B352,'[4]2014-15 Public MATCH'!$C$1:$E$425,3,FALSE)</f>
        <v>4589.14</v>
      </c>
      <c r="S352" s="36">
        <v>0</v>
      </c>
      <c r="T352" s="33">
        <v>1253.12</v>
      </c>
      <c r="U352" s="33">
        <f>VLOOKUP(B352,'[2]2014-15 Public SSBA'!$C$1:$E$357,3,FALSE)</f>
        <v>1773.14</v>
      </c>
      <c r="V352" s="36">
        <v>0</v>
      </c>
      <c r="W352" s="26">
        <v>215226.54</v>
      </c>
      <c r="X352" s="111">
        <v>3060.57</v>
      </c>
      <c r="Y352" s="34">
        <v>0</v>
      </c>
      <c r="Z352" s="34">
        <f>VLOOKUP(B352,'[5]Vouchers'!$C$1:$M$462,11,FALSE)</f>
        <v>0</v>
      </c>
      <c r="AA352" s="70">
        <v>0</v>
      </c>
      <c r="AB352" s="70">
        <v>0</v>
      </c>
      <c r="AC352" s="35">
        <v>0</v>
      </c>
      <c r="AD352" s="35">
        <v>172350</v>
      </c>
      <c r="AE352" s="35">
        <v>0</v>
      </c>
      <c r="AF352" s="35">
        <v>0</v>
      </c>
      <c r="AG352" s="35">
        <v>0</v>
      </c>
      <c r="AH352" s="111">
        <v>0</v>
      </c>
      <c r="AI352" s="75">
        <f t="shared" si="7"/>
        <v>2956604.72</v>
      </c>
      <c r="AJ352" s="44"/>
      <c r="AK352" s="87"/>
      <c r="AL352" s="44"/>
      <c r="AM352" s="22"/>
    </row>
    <row r="353" spans="1:39" ht="13.5" thickBot="1">
      <c r="A353" s="47" t="s">
        <v>458</v>
      </c>
      <c r="B353" s="20">
        <v>5460</v>
      </c>
      <c r="C353" s="47" t="s">
        <v>342</v>
      </c>
      <c r="D353" s="70">
        <v>17738377</v>
      </c>
      <c r="E353" s="70">
        <v>0</v>
      </c>
      <c r="F353" s="70">
        <v>0</v>
      </c>
      <c r="G353" s="70">
        <v>0</v>
      </c>
      <c r="H353" s="112">
        <v>158542</v>
      </c>
      <c r="I353" s="27">
        <v>1036796</v>
      </c>
      <c r="J353" s="27">
        <v>88753.08</v>
      </c>
      <c r="K353" s="111">
        <v>0</v>
      </c>
      <c r="L353" s="34">
        <v>112398</v>
      </c>
      <c r="M353" s="115">
        <v>0</v>
      </c>
      <c r="N353" s="119">
        <v>0</v>
      </c>
      <c r="O353" s="116">
        <v>190578</v>
      </c>
      <c r="P353" s="70">
        <v>0</v>
      </c>
      <c r="Q353" s="115">
        <v>0</v>
      </c>
      <c r="R353" s="33">
        <f>VLOOKUP(B353,'[4]2014-15 Public MATCH'!$C$1:$E$425,3,FALSE)</f>
        <v>14912</v>
      </c>
      <c r="S353" s="36">
        <v>0</v>
      </c>
      <c r="T353" s="36">
        <v>0</v>
      </c>
      <c r="U353" s="33">
        <f>VLOOKUP(B353,'[2]2014-15 Public SSBA'!$C$1:$E$357,3,FALSE)</f>
        <v>19875.11</v>
      </c>
      <c r="V353" s="36">
        <v>0</v>
      </c>
      <c r="W353" s="26">
        <v>960241.16</v>
      </c>
      <c r="X353" s="111">
        <v>0</v>
      </c>
      <c r="Y353" s="34">
        <v>0</v>
      </c>
      <c r="Z353" s="34">
        <f>VLOOKUP(B353,'[5]Vouchers'!$C$1:$M$462,11,FALSE)</f>
        <v>0</v>
      </c>
      <c r="AA353" s="70">
        <v>0</v>
      </c>
      <c r="AB353" s="70">
        <v>0</v>
      </c>
      <c r="AC353" s="35">
        <v>0</v>
      </c>
      <c r="AD353" s="35">
        <v>412050</v>
      </c>
      <c r="AE353" s="35">
        <v>0</v>
      </c>
      <c r="AF353" s="35">
        <v>0</v>
      </c>
      <c r="AG353" s="35">
        <v>0</v>
      </c>
      <c r="AH353" s="111">
        <v>0</v>
      </c>
      <c r="AI353" s="75">
        <f t="shared" si="7"/>
        <v>20732522.35</v>
      </c>
      <c r="AJ353" s="44"/>
      <c r="AK353" s="87"/>
      <c r="AL353" s="44"/>
      <c r="AM353" s="22"/>
    </row>
    <row r="354" spans="1:39" ht="13.5" thickBot="1">
      <c r="A354" s="47" t="s">
        <v>432</v>
      </c>
      <c r="B354" s="20">
        <v>5467</v>
      </c>
      <c r="C354" s="47" t="s">
        <v>343</v>
      </c>
      <c r="D354" s="70">
        <v>5807525</v>
      </c>
      <c r="E354" s="70">
        <v>0</v>
      </c>
      <c r="F354" s="70">
        <v>0</v>
      </c>
      <c r="G354" s="70">
        <v>0</v>
      </c>
      <c r="H354" s="70">
        <v>0</v>
      </c>
      <c r="I354" s="27">
        <v>7909</v>
      </c>
      <c r="J354" s="27">
        <v>15769.05</v>
      </c>
      <c r="K354" s="111">
        <v>0</v>
      </c>
      <c r="L354" s="34">
        <v>32545</v>
      </c>
      <c r="M354" s="115">
        <v>0</v>
      </c>
      <c r="N354" s="119">
        <v>0</v>
      </c>
      <c r="O354" s="116">
        <v>0</v>
      </c>
      <c r="P354" s="70">
        <v>0</v>
      </c>
      <c r="Q354" s="115">
        <v>0</v>
      </c>
      <c r="R354" s="33">
        <f>VLOOKUP(B354,'[4]2014-15 Public MATCH'!$C$1:$E$425,3,FALSE)</f>
        <v>4205.93</v>
      </c>
      <c r="S354" s="36">
        <v>0</v>
      </c>
      <c r="T354" s="33">
        <v>832.94</v>
      </c>
      <c r="U354" s="33">
        <f>VLOOKUP(B354,'[2]2014-15 Public SSBA'!$C$1:$E$357,3,FALSE)</f>
        <v>4278.92</v>
      </c>
      <c r="V354" s="36">
        <v>0</v>
      </c>
      <c r="W354" s="26">
        <v>0</v>
      </c>
      <c r="X354" s="111">
        <v>0</v>
      </c>
      <c r="Y354" s="34">
        <v>0</v>
      </c>
      <c r="Z354" s="34">
        <f>VLOOKUP(B354,'[5]Vouchers'!$C$1:$M$462,11,FALSE)</f>
        <v>0</v>
      </c>
      <c r="AA354" s="70">
        <v>0</v>
      </c>
      <c r="AB354" s="70">
        <v>0</v>
      </c>
      <c r="AC354" s="35">
        <v>0</v>
      </c>
      <c r="AD354" s="35">
        <v>122550</v>
      </c>
      <c r="AE354" s="35">
        <v>0</v>
      </c>
      <c r="AF354" s="35">
        <v>0</v>
      </c>
      <c r="AG354" s="35">
        <v>0</v>
      </c>
      <c r="AH354" s="111">
        <v>0</v>
      </c>
      <c r="AI354" s="75">
        <f t="shared" si="7"/>
        <v>5995615.84</v>
      </c>
      <c r="AJ354" s="44"/>
      <c r="AK354" s="87"/>
      <c r="AL354" s="44"/>
      <c r="AM354" s="22"/>
    </row>
    <row r="355" spans="1:39" ht="13.5" thickBot="1">
      <c r="A355" s="47" t="s">
        <v>444</v>
      </c>
      <c r="B355" s="20">
        <v>5474</v>
      </c>
      <c r="C355" s="47" t="s">
        <v>344</v>
      </c>
      <c r="D355" s="70">
        <v>585717</v>
      </c>
      <c r="E355" s="70">
        <v>0</v>
      </c>
      <c r="F355" s="70">
        <v>0</v>
      </c>
      <c r="G355" s="70">
        <v>231427</v>
      </c>
      <c r="H355" s="112">
        <v>78629</v>
      </c>
      <c r="I355" s="27">
        <v>511164</v>
      </c>
      <c r="J355" s="27">
        <v>93073.66</v>
      </c>
      <c r="K355" s="111">
        <v>0</v>
      </c>
      <c r="L355" s="34">
        <v>55269</v>
      </c>
      <c r="M355" s="115">
        <v>0</v>
      </c>
      <c r="N355" s="119">
        <v>117424.12</v>
      </c>
      <c r="O355" s="116">
        <v>0</v>
      </c>
      <c r="P355" s="70">
        <v>0</v>
      </c>
      <c r="Q355" s="115">
        <v>0</v>
      </c>
      <c r="R355" s="33">
        <f>VLOOKUP(B355,'[4]2014-15 Public MATCH'!$C$1:$E$425,3,FALSE)</f>
        <v>6105.16</v>
      </c>
      <c r="S355" s="36">
        <v>0</v>
      </c>
      <c r="T355" s="33">
        <v>2627.92</v>
      </c>
      <c r="U355" s="33">
        <f>VLOOKUP(B355,'[2]2014-15 Public SSBA'!$C$1:$E$357,3,FALSE)</f>
        <v>5686.68</v>
      </c>
      <c r="V355" s="36">
        <v>0</v>
      </c>
      <c r="W355" s="26">
        <v>432521.38</v>
      </c>
      <c r="X355" s="111">
        <v>0</v>
      </c>
      <c r="Y355" s="34">
        <v>0</v>
      </c>
      <c r="Z355" s="34">
        <f>VLOOKUP(B355,'[5]Vouchers'!$C$1:$M$462,11,FALSE)</f>
        <v>0</v>
      </c>
      <c r="AA355" s="70">
        <v>0</v>
      </c>
      <c r="AB355" s="70">
        <v>0</v>
      </c>
      <c r="AC355" s="35">
        <v>0</v>
      </c>
      <c r="AD355" s="35">
        <v>203400</v>
      </c>
      <c r="AE355" s="35">
        <v>0</v>
      </c>
      <c r="AF355" s="35">
        <v>0</v>
      </c>
      <c r="AG355" s="35">
        <v>0</v>
      </c>
      <c r="AH355" s="111">
        <v>0</v>
      </c>
      <c r="AI355" s="75">
        <f t="shared" si="7"/>
        <v>2323044.92</v>
      </c>
      <c r="AJ355" s="44"/>
      <c r="AK355" s="87"/>
      <c r="AL355" s="44"/>
      <c r="AM355" s="22"/>
    </row>
    <row r="356" spans="1:39" ht="13.5" thickBot="1">
      <c r="A356" s="47" t="s">
        <v>436</v>
      </c>
      <c r="B356" s="20">
        <v>5523</v>
      </c>
      <c r="C356" s="47" t="s">
        <v>345</v>
      </c>
      <c r="D356" s="70">
        <v>5645659</v>
      </c>
      <c r="E356" s="70">
        <v>0</v>
      </c>
      <c r="F356" s="70">
        <v>0</v>
      </c>
      <c r="G356" s="70">
        <v>0</v>
      </c>
      <c r="H356" s="70">
        <v>0</v>
      </c>
      <c r="I356" s="27">
        <v>727173</v>
      </c>
      <c r="J356" s="27">
        <v>80659.28</v>
      </c>
      <c r="K356" s="111">
        <v>0</v>
      </c>
      <c r="L356" s="34">
        <v>55182</v>
      </c>
      <c r="M356" s="115">
        <v>0</v>
      </c>
      <c r="N356" s="119">
        <v>0</v>
      </c>
      <c r="O356" s="116">
        <v>0</v>
      </c>
      <c r="P356" s="70">
        <v>0</v>
      </c>
      <c r="Q356" s="115">
        <v>0</v>
      </c>
      <c r="R356" s="33">
        <f>VLOOKUP(B356,'[4]2014-15 Public MATCH'!$C$1:$E$425,3,FALSE)</f>
        <v>5788.75</v>
      </c>
      <c r="S356" s="36">
        <v>0</v>
      </c>
      <c r="T356" s="33">
        <v>2040.52</v>
      </c>
      <c r="U356" s="33">
        <f>VLOOKUP(B356,'[2]2014-15 Public SSBA'!$C$1:$E$357,3,FALSE)</f>
        <v>2545.54</v>
      </c>
      <c r="V356" s="36">
        <v>0</v>
      </c>
      <c r="W356" s="26">
        <v>244198.91</v>
      </c>
      <c r="X356" s="111">
        <v>0</v>
      </c>
      <c r="Y356" s="34">
        <v>0</v>
      </c>
      <c r="Z356" s="34">
        <f>VLOOKUP(B356,'[5]Vouchers'!$C$1:$M$462,11,FALSE)</f>
        <v>0</v>
      </c>
      <c r="AA356" s="70">
        <v>0</v>
      </c>
      <c r="AB356" s="70">
        <v>0</v>
      </c>
      <c r="AC356" s="35">
        <v>0</v>
      </c>
      <c r="AD356" s="35">
        <v>202200</v>
      </c>
      <c r="AE356" s="35">
        <v>150000</v>
      </c>
      <c r="AF356" s="35">
        <v>0</v>
      </c>
      <c r="AG356" s="35">
        <v>0</v>
      </c>
      <c r="AH356" s="111">
        <v>0</v>
      </c>
      <c r="AI356" s="75">
        <f t="shared" si="7"/>
        <v>7115447</v>
      </c>
      <c r="AJ356" s="44"/>
      <c r="AK356" s="87"/>
      <c r="AL356" s="44"/>
      <c r="AM356" s="22"/>
    </row>
    <row r="357" spans="1:39" ht="13.5" thickBot="1">
      <c r="A357" s="47" t="s">
        <v>468</v>
      </c>
      <c r="B357" s="20">
        <v>5586</v>
      </c>
      <c r="C357" s="47" t="s">
        <v>346</v>
      </c>
      <c r="D357" s="70">
        <v>4933866</v>
      </c>
      <c r="E357" s="70">
        <v>0</v>
      </c>
      <c r="F357" s="70">
        <v>0</v>
      </c>
      <c r="G357" s="70">
        <v>0</v>
      </c>
      <c r="H357" s="70">
        <v>0</v>
      </c>
      <c r="I357" s="27">
        <v>151461</v>
      </c>
      <c r="J357" s="27">
        <v>37129.56</v>
      </c>
      <c r="K357" s="111">
        <v>0</v>
      </c>
      <c r="L357" s="34">
        <v>24642</v>
      </c>
      <c r="M357" s="115">
        <v>0</v>
      </c>
      <c r="N357" s="119">
        <v>49510.41</v>
      </c>
      <c r="O357" s="116">
        <v>0</v>
      </c>
      <c r="P357" s="70">
        <v>0</v>
      </c>
      <c r="Q357" s="115">
        <v>0</v>
      </c>
      <c r="R357" s="33">
        <f>VLOOKUP(B357,'[4]2014-15 Public MATCH'!$C$1:$E$425,3,FALSE)</f>
        <v>3714.24</v>
      </c>
      <c r="S357" s="36">
        <v>0</v>
      </c>
      <c r="T357" s="36">
        <v>0</v>
      </c>
      <c r="U357" s="33">
        <f>VLOOKUP(B357,'[2]2014-15 Public SSBA'!$C$1:$E$357,3,FALSE)</f>
        <v>659.5</v>
      </c>
      <c r="V357" s="36">
        <v>0</v>
      </c>
      <c r="W357" s="26">
        <v>126239.08</v>
      </c>
      <c r="X357" s="111">
        <v>0</v>
      </c>
      <c r="Y357" s="34">
        <v>0</v>
      </c>
      <c r="Z357" s="34">
        <f>VLOOKUP(B357,'[5]Vouchers'!$C$1:$M$462,11,FALSE)</f>
        <v>0</v>
      </c>
      <c r="AA357" s="70">
        <v>0</v>
      </c>
      <c r="AB357" s="70">
        <v>0</v>
      </c>
      <c r="AC357" s="35">
        <v>0</v>
      </c>
      <c r="AD357" s="35">
        <v>108150</v>
      </c>
      <c r="AE357" s="35">
        <v>0</v>
      </c>
      <c r="AF357" s="35">
        <v>0</v>
      </c>
      <c r="AG357" s="35">
        <v>0</v>
      </c>
      <c r="AH357" s="111">
        <v>169081</v>
      </c>
      <c r="AI357" s="75">
        <f t="shared" si="7"/>
        <v>5604452.79</v>
      </c>
      <c r="AJ357" s="44"/>
      <c r="AK357" s="87"/>
      <c r="AL357" s="44"/>
      <c r="AM357" s="22"/>
    </row>
    <row r="358" spans="1:39" ht="13.5" thickBot="1">
      <c r="A358" s="47" t="s">
        <v>445</v>
      </c>
      <c r="B358" s="20">
        <v>5593</v>
      </c>
      <c r="C358" s="47" t="s">
        <v>347</v>
      </c>
      <c r="D358" s="70">
        <v>6641086</v>
      </c>
      <c r="E358" s="70">
        <v>0</v>
      </c>
      <c r="F358" s="70">
        <v>0</v>
      </c>
      <c r="G358" s="70">
        <v>0</v>
      </c>
      <c r="H358" s="112">
        <v>58140</v>
      </c>
      <c r="I358" s="27">
        <v>987</v>
      </c>
      <c r="J358" s="27">
        <v>64551.09</v>
      </c>
      <c r="K358" s="111">
        <v>0</v>
      </c>
      <c r="L358" s="34">
        <v>42396</v>
      </c>
      <c r="M358" s="115">
        <v>0</v>
      </c>
      <c r="N358" s="119">
        <v>0</v>
      </c>
      <c r="O358" s="116">
        <v>0</v>
      </c>
      <c r="P358" s="70">
        <v>0</v>
      </c>
      <c r="Q358" s="115">
        <v>0</v>
      </c>
      <c r="R358" s="33">
        <f>VLOOKUP(B358,'[4]2014-15 Public MATCH'!$C$1:$E$425,3,FALSE)</f>
        <v>6051.51</v>
      </c>
      <c r="S358" s="36">
        <v>0</v>
      </c>
      <c r="T358" s="33">
        <v>2616.13</v>
      </c>
      <c r="U358" s="33">
        <f>VLOOKUP(B358,'[2]2014-15 Public SSBA'!$C$1:$E$357,3,FALSE)</f>
        <v>5248.34</v>
      </c>
      <c r="V358" s="36">
        <v>0</v>
      </c>
      <c r="W358" s="26">
        <v>362158.75</v>
      </c>
      <c r="X358" s="111">
        <v>0</v>
      </c>
      <c r="Y358" s="34">
        <v>0</v>
      </c>
      <c r="Z358" s="34">
        <f>VLOOKUP(B358,'[5]Vouchers'!$C$1:$M$462,11,FALSE)</f>
        <v>0</v>
      </c>
      <c r="AA358" s="70">
        <v>0</v>
      </c>
      <c r="AB358" s="70">
        <v>0</v>
      </c>
      <c r="AC358" s="35">
        <v>0</v>
      </c>
      <c r="AD358" s="35">
        <v>149700</v>
      </c>
      <c r="AE358" s="35">
        <v>0</v>
      </c>
      <c r="AF358" s="35">
        <v>0</v>
      </c>
      <c r="AG358" s="35">
        <v>0</v>
      </c>
      <c r="AH358" s="111">
        <v>0</v>
      </c>
      <c r="AI358" s="75">
        <f t="shared" si="7"/>
        <v>7332934.82</v>
      </c>
      <c r="AJ358" s="44"/>
      <c r="AK358" s="87"/>
      <c r="AL358" s="44"/>
      <c r="AM358" s="22"/>
    </row>
    <row r="359" spans="1:39" ht="13.5" thickBot="1">
      <c r="A359" s="47" t="s">
        <v>423</v>
      </c>
      <c r="B359" s="20">
        <v>5607</v>
      </c>
      <c r="C359" s="47" t="s">
        <v>348</v>
      </c>
      <c r="D359" s="70">
        <v>35934004</v>
      </c>
      <c r="E359" s="70">
        <v>0</v>
      </c>
      <c r="F359" s="70">
        <v>0</v>
      </c>
      <c r="G359" s="70">
        <v>0</v>
      </c>
      <c r="H359" s="70">
        <v>0</v>
      </c>
      <c r="I359" s="27">
        <v>3019803</v>
      </c>
      <c r="J359" s="27">
        <v>208559.99</v>
      </c>
      <c r="K359" s="111">
        <v>0</v>
      </c>
      <c r="L359" s="34">
        <v>308135</v>
      </c>
      <c r="M359" s="115">
        <v>70504.16</v>
      </c>
      <c r="N359" s="119">
        <v>107599.12</v>
      </c>
      <c r="O359" s="116">
        <v>105070</v>
      </c>
      <c r="P359" s="70">
        <v>0</v>
      </c>
      <c r="Q359" s="115">
        <v>0</v>
      </c>
      <c r="R359" s="33">
        <f>VLOOKUP(B359,'[4]2014-15 Public MATCH'!$C$1:$E$425,3,FALSE)</f>
        <v>33384.79</v>
      </c>
      <c r="S359" s="115">
        <f>VLOOKUP(B359,'[3]2014-15 Public EN'!$C$1:$E$10,3,FALSE)</f>
        <v>21080.32</v>
      </c>
      <c r="T359" s="33">
        <v>18410.76</v>
      </c>
      <c r="U359" s="33">
        <f>VLOOKUP(B359,'[2]2014-15 Public SSBA'!$C$1:$E$357,3,FALSE)</f>
        <v>12650.92</v>
      </c>
      <c r="V359" s="36">
        <v>0</v>
      </c>
      <c r="W359" s="26">
        <v>0</v>
      </c>
      <c r="X359" s="111">
        <v>0</v>
      </c>
      <c r="Y359" s="34">
        <v>0</v>
      </c>
      <c r="Z359" s="34">
        <f>VLOOKUP(B359,'[5]Vouchers'!$C$1:$M$462,11,FALSE)</f>
        <v>0</v>
      </c>
      <c r="AA359" s="70">
        <v>0</v>
      </c>
      <c r="AB359" s="70">
        <v>0</v>
      </c>
      <c r="AC359" s="35">
        <v>77999</v>
      </c>
      <c r="AD359" s="35">
        <v>1103925</v>
      </c>
      <c r="AE359" s="35">
        <v>0</v>
      </c>
      <c r="AF359" s="35">
        <v>0</v>
      </c>
      <c r="AG359" s="35">
        <v>0</v>
      </c>
      <c r="AH359" s="111">
        <v>0</v>
      </c>
      <c r="AI359" s="75">
        <f t="shared" si="7"/>
        <v>41021126.06</v>
      </c>
      <c r="AJ359" s="44"/>
      <c r="AK359" s="87"/>
      <c r="AL359" s="44"/>
      <c r="AM359" s="22"/>
    </row>
    <row r="360" spans="1:39" ht="13.5" thickBot="1">
      <c r="A360" s="47" t="s">
        <v>451</v>
      </c>
      <c r="B360" s="20">
        <v>5614</v>
      </c>
      <c r="C360" s="47" t="s">
        <v>349</v>
      </c>
      <c r="D360" s="70">
        <v>398280</v>
      </c>
      <c r="E360" s="70">
        <v>0</v>
      </c>
      <c r="F360" s="70">
        <v>0</v>
      </c>
      <c r="G360" s="70">
        <v>27759</v>
      </c>
      <c r="H360" s="70">
        <v>0</v>
      </c>
      <c r="I360" s="27">
        <v>34030</v>
      </c>
      <c r="J360" s="27">
        <v>4127.61</v>
      </c>
      <c r="K360" s="111">
        <v>0</v>
      </c>
      <c r="L360" s="34">
        <v>10258</v>
      </c>
      <c r="M360" s="115">
        <v>0</v>
      </c>
      <c r="N360" s="119">
        <v>0</v>
      </c>
      <c r="O360" s="116">
        <v>0</v>
      </c>
      <c r="P360" s="70">
        <v>0</v>
      </c>
      <c r="Q360" s="115">
        <v>0</v>
      </c>
      <c r="R360" s="33">
        <f>VLOOKUP(B360,'[4]2014-15 Public MATCH'!$C$1:$E$425,3,FALSE)</f>
        <v>1090.84</v>
      </c>
      <c r="S360" s="36">
        <v>0</v>
      </c>
      <c r="T360" s="33">
        <v>286.08</v>
      </c>
      <c r="U360" s="36">
        <v>0</v>
      </c>
      <c r="V360" s="36">
        <v>0</v>
      </c>
      <c r="W360" s="26">
        <v>31042.69</v>
      </c>
      <c r="X360" s="111">
        <v>0</v>
      </c>
      <c r="Y360" s="34">
        <v>0</v>
      </c>
      <c r="Z360" s="34">
        <f>VLOOKUP(B360,'[5]Vouchers'!$C$1:$M$462,11,FALSE)</f>
        <v>0</v>
      </c>
      <c r="AA360" s="70">
        <v>0</v>
      </c>
      <c r="AB360" s="70">
        <v>0</v>
      </c>
      <c r="AC360" s="35">
        <v>0</v>
      </c>
      <c r="AD360" s="35">
        <v>36300</v>
      </c>
      <c r="AE360" s="35">
        <v>0</v>
      </c>
      <c r="AF360" s="35">
        <v>0</v>
      </c>
      <c r="AG360" s="35">
        <v>0</v>
      </c>
      <c r="AH360" s="111">
        <v>0</v>
      </c>
      <c r="AI360" s="75">
        <f t="shared" si="7"/>
        <v>543174.22</v>
      </c>
      <c r="AJ360" s="44"/>
      <c r="AK360" s="87"/>
      <c r="AL360" s="44"/>
      <c r="AM360" s="22"/>
    </row>
    <row r="361" spans="1:39" ht="13.5" thickBot="1">
      <c r="A361" s="47" t="s">
        <v>441</v>
      </c>
      <c r="B361" s="20">
        <v>5621</v>
      </c>
      <c r="C361" s="47" t="s">
        <v>350</v>
      </c>
      <c r="D361" s="70">
        <v>15104988</v>
      </c>
      <c r="E361" s="70">
        <v>0</v>
      </c>
      <c r="F361" s="70">
        <v>0</v>
      </c>
      <c r="G361" s="70">
        <v>0</v>
      </c>
      <c r="H361" s="70">
        <v>0</v>
      </c>
      <c r="I361" s="27">
        <v>1161171</v>
      </c>
      <c r="J361" s="27">
        <v>52594.17</v>
      </c>
      <c r="K361" s="111">
        <v>0</v>
      </c>
      <c r="L361" s="34">
        <v>116117</v>
      </c>
      <c r="M361" s="115">
        <v>0</v>
      </c>
      <c r="N361" s="119">
        <v>0</v>
      </c>
      <c r="O361" s="116">
        <v>0</v>
      </c>
      <c r="P361" s="70">
        <v>0</v>
      </c>
      <c r="Q361" s="115">
        <v>0</v>
      </c>
      <c r="R361" s="33">
        <f>VLOOKUP(B361,'[4]2014-15 Public MATCH'!$C$1:$E$425,3,FALSE)</f>
        <v>9371.32</v>
      </c>
      <c r="S361" s="36">
        <v>0</v>
      </c>
      <c r="T361" s="33">
        <v>5083.73</v>
      </c>
      <c r="U361" s="33">
        <f>VLOOKUP(B361,'[2]2014-15 Public SSBA'!$C$1:$E$357,3,FALSE)</f>
        <v>3830.64</v>
      </c>
      <c r="V361" s="36">
        <v>0</v>
      </c>
      <c r="W361" s="26">
        <v>0</v>
      </c>
      <c r="X361" s="111">
        <v>0</v>
      </c>
      <c r="Y361" s="34">
        <v>0</v>
      </c>
      <c r="Z361" s="34">
        <f>VLOOKUP(B361,'[5]Vouchers'!$C$1:$M$462,11,FALSE)</f>
        <v>0</v>
      </c>
      <c r="AA361" s="70">
        <v>0</v>
      </c>
      <c r="AB361" s="70">
        <v>0</v>
      </c>
      <c r="AC361" s="35">
        <v>0</v>
      </c>
      <c r="AD361" s="35">
        <v>494175</v>
      </c>
      <c r="AE361" s="35">
        <v>0</v>
      </c>
      <c r="AF361" s="35">
        <v>0</v>
      </c>
      <c r="AG361" s="35">
        <v>0</v>
      </c>
      <c r="AH361" s="111">
        <v>0</v>
      </c>
      <c r="AI361" s="75">
        <f t="shared" si="7"/>
        <v>16947330.86</v>
      </c>
      <c r="AJ361" s="44"/>
      <c r="AK361" s="87"/>
      <c r="AL361" s="44"/>
      <c r="AM361" s="22"/>
    </row>
    <row r="362" spans="1:39" ht="13.5" thickBot="1">
      <c r="A362" s="47" t="s">
        <v>432</v>
      </c>
      <c r="B362" s="20">
        <v>5628</v>
      </c>
      <c r="C362" s="47" t="s">
        <v>351</v>
      </c>
      <c r="D362" s="70">
        <v>5821032</v>
      </c>
      <c r="E362" s="70">
        <v>0</v>
      </c>
      <c r="F362" s="70">
        <v>0</v>
      </c>
      <c r="G362" s="70">
        <v>0</v>
      </c>
      <c r="H362" s="70">
        <v>0</v>
      </c>
      <c r="I362" s="27">
        <v>190039</v>
      </c>
      <c r="J362" s="27">
        <v>37272.06</v>
      </c>
      <c r="K362" s="111">
        <v>0</v>
      </c>
      <c r="L362" s="34">
        <v>36061</v>
      </c>
      <c r="M362" s="115">
        <v>0</v>
      </c>
      <c r="N362" s="119">
        <v>41884.92</v>
      </c>
      <c r="O362" s="116">
        <v>0</v>
      </c>
      <c r="P362" s="70">
        <v>0</v>
      </c>
      <c r="Q362" s="115">
        <v>0</v>
      </c>
      <c r="R362" s="33">
        <f>VLOOKUP(B362,'[4]2014-15 Public MATCH'!$C$1:$E$425,3,FALSE)</f>
        <v>3999.83</v>
      </c>
      <c r="S362" s="36">
        <v>0</v>
      </c>
      <c r="T362" s="33">
        <v>1093.19</v>
      </c>
      <c r="U362" s="33">
        <f>VLOOKUP(B362,'[2]2014-15 Public SSBA'!$C$1:$E$357,3,FALSE)</f>
        <v>1507.96</v>
      </c>
      <c r="V362" s="36">
        <v>594.27</v>
      </c>
      <c r="W362" s="26">
        <v>142793.59</v>
      </c>
      <c r="X362" s="111">
        <v>0</v>
      </c>
      <c r="Y362" s="34">
        <v>0</v>
      </c>
      <c r="Z362" s="34">
        <f>VLOOKUP(B362,'[5]Vouchers'!$C$1:$M$462,11,FALSE)</f>
        <v>0</v>
      </c>
      <c r="AA362" s="70">
        <v>0</v>
      </c>
      <c r="AB362" s="70">
        <v>0</v>
      </c>
      <c r="AC362" s="35">
        <v>0</v>
      </c>
      <c r="AD362" s="35">
        <v>136350</v>
      </c>
      <c r="AE362" s="35">
        <v>0</v>
      </c>
      <c r="AF362" s="35">
        <v>0</v>
      </c>
      <c r="AG362" s="35">
        <v>0</v>
      </c>
      <c r="AH362" s="111">
        <v>0</v>
      </c>
      <c r="AI362" s="75">
        <f t="shared" si="7"/>
        <v>6412627.82</v>
      </c>
      <c r="AJ362" s="44"/>
      <c r="AK362" s="87"/>
      <c r="AL362" s="44"/>
      <c r="AM362" s="22"/>
    </row>
    <row r="363" spans="1:39" ht="13.5" thickBot="1">
      <c r="A363" s="47" t="s">
        <v>474</v>
      </c>
      <c r="B363" s="20">
        <v>5642</v>
      </c>
      <c r="C363" s="47" t="s">
        <v>352</v>
      </c>
      <c r="D363" s="70">
        <v>3350979</v>
      </c>
      <c r="E363" s="70">
        <v>0</v>
      </c>
      <c r="F363" s="70">
        <v>0</v>
      </c>
      <c r="G363" s="70">
        <v>0</v>
      </c>
      <c r="H363" s="70">
        <v>0</v>
      </c>
      <c r="I363" s="27">
        <v>558526</v>
      </c>
      <c r="J363" s="27">
        <v>9158.56</v>
      </c>
      <c r="K363" s="111">
        <v>0</v>
      </c>
      <c r="L363" s="34">
        <v>47075</v>
      </c>
      <c r="M363" s="115">
        <v>0</v>
      </c>
      <c r="N363" s="119">
        <v>0</v>
      </c>
      <c r="O363" s="116">
        <v>0</v>
      </c>
      <c r="P363" s="70">
        <v>0</v>
      </c>
      <c r="Q363" s="115">
        <v>0</v>
      </c>
      <c r="R363" s="33">
        <f>VLOOKUP(B363,'[4]2014-15 Public MATCH'!$C$1:$E$425,3,FALSE)</f>
        <v>5113.75</v>
      </c>
      <c r="S363" s="36">
        <v>0</v>
      </c>
      <c r="T363" s="36">
        <v>0</v>
      </c>
      <c r="U363" s="33">
        <f>VLOOKUP(B363,'[2]2014-15 Public SSBA'!$C$1:$E$357,3,FALSE)</f>
        <v>3188.98</v>
      </c>
      <c r="V363" s="36">
        <v>0</v>
      </c>
      <c r="W363" s="26">
        <v>351813.18</v>
      </c>
      <c r="X363" s="111">
        <v>0</v>
      </c>
      <c r="Y363" s="34">
        <v>0</v>
      </c>
      <c r="Z363" s="34">
        <f>VLOOKUP(B363,'[5]Vouchers'!$C$1:$M$462,11,FALSE)</f>
        <v>0</v>
      </c>
      <c r="AA363" s="70">
        <v>0</v>
      </c>
      <c r="AB363" s="70">
        <v>0</v>
      </c>
      <c r="AC363" s="35">
        <v>0</v>
      </c>
      <c r="AD363" s="35">
        <v>166350</v>
      </c>
      <c r="AE363" s="35">
        <v>0</v>
      </c>
      <c r="AF363" s="35">
        <v>0</v>
      </c>
      <c r="AG363" s="35">
        <v>0</v>
      </c>
      <c r="AH363" s="111">
        <v>0</v>
      </c>
      <c r="AI363" s="75">
        <f t="shared" si="7"/>
        <v>4492204.47</v>
      </c>
      <c r="AJ363" s="44"/>
      <c r="AK363" s="87"/>
      <c r="AL363" s="44"/>
      <c r="AM363" s="22"/>
    </row>
    <row r="364" spans="1:39" ht="13.5" thickBot="1">
      <c r="A364" s="47" t="s">
        <v>441</v>
      </c>
      <c r="B364" s="20">
        <v>5656</v>
      </c>
      <c r="C364" s="47" t="s">
        <v>353</v>
      </c>
      <c r="D364" s="70">
        <v>42314094</v>
      </c>
      <c r="E364" s="70">
        <v>0</v>
      </c>
      <c r="F364" s="70">
        <v>0</v>
      </c>
      <c r="G364" s="70">
        <v>0</v>
      </c>
      <c r="H364" s="70">
        <v>0</v>
      </c>
      <c r="I364" s="27">
        <v>3593794</v>
      </c>
      <c r="J364" s="27">
        <v>125387.33</v>
      </c>
      <c r="K364" s="111">
        <v>0</v>
      </c>
      <c r="L364" s="34">
        <v>267192</v>
      </c>
      <c r="M364" s="115">
        <v>0</v>
      </c>
      <c r="N364" s="119">
        <v>0</v>
      </c>
      <c r="O364" s="116">
        <v>0</v>
      </c>
      <c r="P364" s="70">
        <v>0</v>
      </c>
      <c r="Q364" s="115">
        <v>0</v>
      </c>
      <c r="R364" s="33">
        <f>VLOOKUP(B364,'[4]2014-15 Public MATCH'!$C$1:$E$425,3,FALSE)</f>
        <v>30081.43</v>
      </c>
      <c r="S364" s="36">
        <v>0</v>
      </c>
      <c r="T364" s="36">
        <v>0</v>
      </c>
      <c r="U364" s="33">
        <f>VLOOKUP(B364,'[2]2014-15 Public SSBA'!$C$1:$E$357,3,FALSE)</f>
        <v>14728.03</v>
      </c>
      <c r="V364" s="36">
        <v>26000</v>
      </c>
      <c r="W364" s="26">
        <v>618775.54</v>
      </c>
      <c r="X364" s="111">
        <v>0</v>
      </c>
      <c r="Y364" s="34">
        <v>0</v>
      </c>
      <c r="Z364" s="34">
        <f>VLOOKUP(B364,'[5]Vouchers'!$C$1:$M$462,11,FALSE)</f>
        <v>0</v>
      </c>
      <c r="AA364" s="70">
        <v>0</v>
      </c>
      <c r="AB364" s="70">
        <v>0</v>
      </c>
      <c r="AC364" s="35">
        <v>64967</v>
      </c>
      <c r="AD364" s="35">
        <v>1130325</v>
      </c>
      <c r="AE364" s="35">
        <v>0</v>
      </c>
      <c r="AF364" s="35">
        <v>0</v>
      </c>
      <c r="AG364" s="35">
        <v>0</v>
      </c>
      <c r="AH364" s="111">
        <v>0</v>
      </c>
      <c r="AI364" s="75">
        <f t="shared" si="7"/>
        <v>48185344.33</v>
      </c>
      <c r="AJ364" s="44"/>
      <c r="AK364" s="87"/>
      <c r="AL364" s="44"/>
      <c r="AM364" s="22"/>
    </row>
    <row r="365" spans="1:39" ht="13.5" thickBot="1">
      <c r="A365" s="47" t="s">
        <v>482</v>
      </c>
      <c r="B365" s="20">
        <v>5663</v>
      </c>
      <c r="C365" s="47" t="s">
        <v>354</v>
      </c>
      <c r="D365" s="70">
        <v>28072858</v>
      </c>
      <c r="E365" s="70">
        <v>0</v>
      </c>
      <c r="F365" s="70">
        <v>0</v>
      </c>
      <c r="G365" s="70">
        <v>0</v>
      </c>
      <c r="H365" s="70">
        <v>0</v>
      </c>
      <c r="I365" s="27">
        <v>2065768</v>
      </c>
      <c r="J365" s="27">
        <v>129213.12</v>
      </c>
      <c r="K365" s="111">
        <v>0</v>
      </c>
      <c r="L365" s="34">
        <v>163018</v>
      </c>
      <c r="M365" s="115">
        <v>0</v>
      </c>
      <c r="N365" s="119">
        <v>0</v>
      </c>
      <c r="O365" s="116">
        <v>0</v>
      </c>
      <c r="P365" s="70">
        <v>0</v>
      </c>
      <c r="Q365" s="115">
        <v>0</v>
      </c>
      <c r="R365" s="33">
        <f>VLOOKUP(B365,'[4]2014-15 Public MATCH'!$C$1:$E$425,3,FALSE)</f>
        <v>23466.47</v>
      </c>
      <c r="S365" s="115">
        <f>VLOOKUP(B365,'[3]2014-15 Public EN'!$C$1:$E$10,3,FALSE)</f>
        <v>781.44</v>
      </c>
      <c r="T365" s="33">
        <v>6362.27</v>
      </c>
      <c r="U365" s="33">
        <f>VLOOKUP(B365,'[2]2014-15 Public SSBA'!$C$1:$E$357,3,FALSE)</f>
        <v>32856.54</v>
      </c>
      <c r="V365" s="36">
        <v>806.71</v>
      </c>
      <c r="W365" s="26">
        <v>1545903.69</v>
      </c>
      <c r="X365" s="111">
        <v>85461.47</v>
      </c>
      <c r="Y365" s="34">
        <v>0</v>
      </c>
      <c r="Z365" s="34">
        <f>VLOOKUP(B365,'[5]Vouchers'!$C$1:$M$462,11,FALSE)</f>
        <v>0</v>
      </c>
      <c r="AA365" s="70">
        <v>0</v>
      </c>
      <c r="AB365" s="70">
        <v>0</v>
      </c>
      <c r="AC365" s="35">
        <v>227</v>
      </c>
      <c r="AD365" s="35">
        <v>696300</v>
      </c>
      <c r="AE365" s="35">
        <v>0</v>
      </c>
      <c r="AF365" s="35">
        <v>0</v>
      </c>
      <c r="AG365" s="35">
        <v>0</v>
      </c>
      <c r="AH365" s="111">
        <v>0</v>
      </c>
      <c r="AI365" s="75">
        <f t="shared" si="7"/>
        <v>32823022.71</v>
      </c>
      <c r="AJ365" s="44"/>
      <c r="AK365" s="87"/>
      <c r="AL365" s="44"/>
      <c r="AM365" s="22"/>
    </row>
    <row r="366" spans="1:39" ht="13.5" thickBot="1">
      <c r="A366" s="47" t="s">
        <v>475</v>
      </c>
      <c r="B366" s="20">
        <v>5670</v>
      </c>
      <c r="C366" s="47" t="s">
        <v>355</v>
      </c>
      <c r="D366" s="70">
        <v>112689</v>
      </c>
      <c r="E366" s="70">
        <v>0</v>
      </c>
      <c r="F366" s="70">
        <v>0</v>
      </c>
      <c r="G366" s="70">
        <v>115465</v>
      </c>
      <c r="H366" s="112">
        <v>25217</v>
      </c>
      <c r="I366" s="27">
        <v>26201</v>
      </c>
      <c r="J366" s="27">
        <v>41021.61</v>
      </c>
      <c r="K366" s="111">
        <v>0</v>
      </c>
      <c r="L366" s="34">
        <v>16912</v>
      </c>
      <c r="M366" s="115">
        <v>0</v>
      </c>
      <c r="N366" s="119">
        <v>61559.2</v>
      </c>
      <c r="O366" s="116">
        <v>0</v>
      </c>
      <c r="P366" s="70">
        <v>0</v>
      </c>
      <c r="Q366" s="115">
        <v>0</v>
      </c>
      <c r="R366" s="33">
        <f>VLOOKUP(B366,'[4]2014-15 Public MATCH'!$C$1:$E$425,3,FALSE)</f>
        <v>2054.81</v>
      </c>
      <c r="S366" s="36">
        <v>0</v>
      </c>
      <c r="T366" s="36">
        <v>0</v>
      </c>
      <c r="U366" s="33">
        <f>VLOOKUP(B366,'[2]2014-15 Public SSBA'!$C$1:$E$357,3,FALSE)</f>
        <v>1502.1</v>
      </c>
      <c r="V366" s="36">
        <v>0</v>
      </c>
      <c r="W366" s="26">
        <v>136586.65</v>
      </c>
      <c r="X366" s="111">
        <v>0</v>
      </c>
      <c r="Y366" s="34">
        <v>0</v>
      </c>
      <c r="Z366" s="34">
        <f>VLOOKUP(B366,'[5]Vouchers'!$C$1:$M$462,11,FALSE)</f>
        <v>0</v>
      </c>
      <c r="AA366" s="70">
        <v>0</v>
      </c>
      <c r="AB366" s="70">
        <v>0</v>
      </c>
      <c r="AC366" s="35">
        <v>0</v>
      </c>
      <c r="AD366" s="35">
        <v>62250</v>
      </c>
      <c r="AE366" s="35">
        <v>0</v>
      </c>
      <c r="AF366" s="35">
        <v>0</v>
      </c>
      <c r="AG366" s="35">
        <v>0</v>
      </c>
      <c r="AH366" s="111">
        <v>101071</v>
      </c>
      <c r="AI366" s="75">
        <f t="shared" si="7"/>
        <v>702529.37</v>
      </c>
      <c r="AJ366" s="44"/>
      <c r="AK366" s="87"/>
      <c r="AL366" s="44"/>
      <c r="AM366" s="22"/>
    </row>
    <row r="367" spans="1:39" ht="13.5" thickBot="1">
      <c r="A367" s="47" t="s">
        <v>417</v>
      </c>
      <c r="B367" s="20">
        <v>5726</v>
      </c>
      <c r="C367" s="47" t="s">
        <v>356</v>
      </c>
      <c r="D367" s="70">
        <v>3370054</v>
      </c>
      <c r="E367" s="70">
        <v>0</v>
      </c>
      <c r="F367" s="70">
        <v>0</v>
      </c>
      <c r="G367" s="70">
        <v>0</v>
      </c>
      <c r="H367" s="112">
        <v>31989</v>
      </c>
      <c r="I367" s="27">
        <v>144302</v>
      </c>
      <c r="J367" s="27">
        <v>21731.74</v>
      </c>
      <c r="K367" s="111">
        <v>0</v>
      </c>
      <c r="L367" s="34">
        <v>34928</v>
      </c>
      <c r="M367" s="115">
        <v>0</v>
      </c>
      <c r="N367" s="119">
        <v>22102.59</v>
      </c>
      <c r="O367" s="116">
        <v>0</v>
      </c>
      <c r="P367" s="70">
        <v>0</v>
      </c>
      <c r="Q367" s="115">
        <v>0</v>
      </c>
      <c r="R367" s="33">
        <f>VLOOKUP(B367,'[4]2014-15 Public MATCH'!$C$1:$E$425,3,FALSE)</f>
        <v>3587.12</v>
      </c>
      <c r="S367" s="36">
        <v>0</v>
      </c>
      <c r="T367" s="33">
        <v>1665.06</v>
      </c>
      <c r="U367" s="33">
        <f>VLOOKUP(B367,'[2]2014-15 Public SSBA'!$C$1:$E$357,3,FALSE)</f>
        <v>3384.05</v>
      </c>
      <c r="V367" s="36">
        <v>0</v>
      </c>
      <c r="W367" s="26">
        <v>194531.41</v>
      </c>
      <c r="X367" s="111">
        <v>0</v>
      </c>
      <c r="Y367" s="34">
        <v>0</v>
      </c>
      <c r="Z367" s="34">
        <f>VLOOKUP(B367,'[5]Vouchers'!$C$1:$M$462,11,FALSE)</f>
        <v>0</v>
      </c>
      <c r="AA367" s="70">
        <v>0</v>
      </c>
      <c r="AB367" s="70">
        <v>0</v>
      </c>
      <c r="AC367" s="35">
        <v>0</v>
      </c>
      <c r="AD367" s="35">
        <v>82950</v>
      </c>
      <c r="AE367" s="35">
        <v>0</v>
      </c>
      <c r="AF367" s="35">
        <v>0</v>
      </c>
      <c r="AG367" s="35">
        <v>0</v>
      </c>
      <c r="AH367" s="111">
        <v>132715</v>
      </c>
      <c r="AI367" s="75">
        <f t="shared" si="7"/>
        <v>4043939.97</v>
      </c>
      <c r="AJ367" s="44"/>
      <c r="AK367" s="87"/>
      <c r="AL367" s="44"/>
      <c r="AM367" s="22"/>
    </row>
    <row r="368" spans="1:39" ht="13.5" thickBot="1">
      <c r="A368" s="47" t="s">
        <v>486</v>
      </c>
      <c r="B368" s="20">
        <v>5733</v>
      </c>
      <c r="C368" s="47" t="s">
        <v>357</v>
      </c>
      <c r="D368" s="70">
        <v>0</v>
      </c>
      <c r="E368" s="70">
        <v>0</v>
      </c>
      <c r="F368" s="70">
        <v>0</v>
      </c>
      <c r="G368" s="70">
        <v>52002</v>
      </c>
      <c r="H368" s="70">
        <v>0</v>
      </c>
      <c r="I368" s="27">
        <v>318186</v>
      </c>
      <c r="J368" s="27">
        <v>52980.64</v>
      </c>
      <c r="K368" s="111">
        <v>0</v>
      </c>
      <c r="L368" s="34">
        <v>20399</v>
      </c>
      <c r="M368" s="115">
        <v>0</v>
      </c>
      <c r="N368" s="119">
        <v>59978.57</v>
      </c>
      <c r="O368" s="116">
        <v>0</v>
      </c>
      <c r="P368" s="70">
        <v>0</v>
      </c>
      <c r="Q368" s="115">
        <v>0</v>
      </c>
      <c r="R368" s="33">
        <f>VLOOKUP(B368,'[4]2014-15 Public MATCH'!$C$1:$E$425,3,FALSE)</f>
        <v>2517.64</v>
      </c>
      <c r="S368" s="36">
        <v>0</v>
      </c>
      <c r="T368" s="33">
        <v>1129.53</v>
      </c>
      <c r="U368" s="33">
        <f>VLOOKUP(B368,'[2]2014-15 Public SSBA'!$C$1:$E$357,3,FALSE)</f>
        <v>1682.8</v>
      </c>
      <c r="V368" s="36">
        <v>0</v>
      </c>
      <c r="W368" s="26">
        <v>0</v>
      </c>
      <c r="X368" s="111">
        <v>0</v>
      </c>
      <c r="Y368" s="34">
        <v>0</v>
      </c>
      <c r="Z368" s="34">
        <f>VLOOKUP(B368,'[5]Vouchers'!$C$1:$M$462,11,FALSE)</f>
        <v>0</v>
      </c>
      <c r="AA368" s="70">
        <v>0</v>
      </c>
      <c r="AB368" s="70">
        <v>0</v>
      </c>
      <c r="AC368" s="35">
        <v>6415</v>
      </c>
      <c r="AD368" s="35">
        <v>78000</v>
      </c>
      <c r="AE368" s="35">
        <v>0</v>
      </c>
      <c r="AF368" s="35">
        <v>0</v>
      </c>
      <c r="AG368" s="35">
        <v>0</v>
      </c>
      <c r="AH368" s="111">
        <v>124922</v>
      </c>
      <c r="AI368" s="75">
        <f t="shared" si="7"/>
        <v>718213.18</v>
      </c>
      <c r="AJ368" s="44"/>
      <c r="AK368" s="87"/>
      <c r="AL368" s="44"/>
      <c r="AM368" s="22"/>
    </row>
    <row r="369" spans="1:39" ht="13.5" thickBot="1">
      <c r="A369" s="47" t="s">
        <v>446</v>
      </c>
      <c r="B369" s="20">
        <v>5740</v>
      </c>
      <c r="C369" s="47" t="s">
        <v>358</v>
      </c>
      <c r="D369" s="70">
        <v>1173932</v>
      </c>
      <c r="E369" s="70">
        <v>0</v>
      </c>
      <c r="F369" s="70">
        <v>0</v>
      </c>
      <c r="G369" s="70">
        <v>49338</v>
      </c>
      <c r="H369" s="112">
        <v>16111</v>
      </c>
      <c r="I369" s="27">
        <v>63962</v>
      </c>
      <c r="J369" s="27">
        <v>7229.36</v>
      </c>
      <c r="K369" s="111">
        <v>0</v>
      </c>
      <c r="L369" s="34">
        <v>10200</v>
      </c>
      <c r="M369" s="115">
        <v>0</v>
      </c>
      <c r="N369" s="119">
        <v>3515.63</v>
      </c>
      <c r="O369" s="116">
        <v>0</v>
      </c>
      <c r="P369" s="70">
        <v>0</v>
      </c>
      <c r="Q369" s="115">
        <v>0</v>
      </c>
      <c r="R369" s="33">
        <f>VLOOKUP(B369,'[4]2014-15 Public MATCH'!$C$1:$E$425,3,FALSE)</f>
        <v>1438.38</v>
      </c>
      <c r="S369" s="36">
        <v>0</v>
      </c>
      <c r="T369" s="33">
        <v>1066.64</v>
      </c>
      <c r="U369" s="33">
        <f>VLOOKUP(B369,'[2]2014-15 Public SSBA'!$C$1:$E$357,3,FALSE)</f>
        <v>1259.63</v>
      </c>
      <c r="V369" s="36">
        <v>0</v>
      </c>
      <c r="W369" s="26">
        <v>101405.33</v>
      </c>
      <c r="X369" s="111">
        <v>0</v>
      </c>
      <c r="Y369" s="34">
        <v>0</v>
      </c>
      <c r="Z369" s="34">
        <f>VLOOKUP(B369,'[5]Vouchers'!$C$1:$M$462,11,FALSE)</f>
        <v>0</v>
      </c>
      <c r="AA369" s="70">
        <v>0</v>
      </c>
      <c r="AB369" s="70">
        <v>0</v>
      </c>
      <c r="AC369" s="35">
        <v>0</v>
      </c>
      <c r="AD369" s="35">
        <v>39075</v>
      </c>
      <c r="AE369" s="35">
        <v>0</v>
      </c>
      <c r="AF369" s="35">
        <v>0</v>
      </c>
      <c r="AG369" s="35">
        <v>0</v>
      </c>
      <c r="AH369" s="111">
        <v>60218</v>
      </c>
      <c r="AI369" s="75">
        <f t="shared" si="7"/>
        <v>1528750.97</v>
      </c>
      <c r="AJ369" s="44"/>
      <c r="AK369" s="87"/>
      <c r="AL369" s="44"/>
      <c r="AM369" s="22"/>
    </row>
    <row r="370" spans="1:39" ht="13.5" thickBot="1">
      <c r="A370" s="47" t="s">
        <v>458</v>
      </c>
      <c r="B370" s="20">
        <v>5747</v>
      </c>
      <c r="C370" s="47" t="s">
        <v>359</v>
      </c>
      <c r="D370" s="70">
        <v>17401188</v>
      </c>
      <c r="E370" s="70">
        <v>0</v>
      </c>
      <c r="F370" s="70">
        <v>0</v>
      </c>
      <c r="G370" s="70">
        <v>0</v>
      </c>
      <c r="H370" s="70">
        <v>0</v>
      </c>
      <c r="I370" s="27">
        <v>1027772</v>
      </c>
      <c r="J370" s="27">
        <v>134693.64</v>
      </c>
      <c r="K370" s="111">
        <v>0</v>
      </c>
      <c r="L370" s="34">
        <v>131315</v>
      </c>
      <c r="M370" s="115">
        <v>0</v>
      </c>
      <c r="N370" s="119">
        <v>75072.32</v>
      </c>
      <c r="O370" s="116">
        <v>34517</v>
      </c>
      <c r="P370" s="70">
        <v>0</v>
      </c>
      <c r="Q370" s="115">
        <v>0</v>
      </c>
      <c r="R370" s="33">
        <f>VLOOKUP(B370,'[4]2014-15 Public MATCH'!$C$1:$E$425,3,FALSE)</f>
        <v>15253.31</v>
      </c>
      <c r="S370" s="36">
        <v>0</v>
      </c>
      <c r="T370" s="36">
        <v>0</v>
      </c>
      <c r="U370" s="33">
        <f>VLOOKUP(B370,'[2]2014-15 Public SSBA'!$C$1:$E$357,3,FALSE)</f>
        <v>5862.67</v>
      </c>
      <c r="V370" s="36">
        <v>0</v>
      </c>
      <c r="W370" s="26">
        <v>0</v>
      </c>
      <c r="X370" s="111">
        <v>0</v>
      </c>
      <c r="Y370" s="34">
        <v>0</v>
      </c>
      <c r="Z370" s="34">
        <f>VLOOKUP(B370,'[5]Vouchers'!$C$1:$M$462,11,FALSE)</f>
        <v>0</v>
      </c>
      <c r="AA370" s="70">
        <v>0</v>
      </c>
      <c r="AB370" s="70">
        <v>0</v>
      </c>
      <c r="AC370" s="35">
        <v>3472</v>
      </c>
      <c r="AD370" s="35">
        <v>460050</v>
      </c>
      <c r="AE370" s="35">
        <v>0</v>
      </c>
      <c r="AF370" s="35">
        <v>0</v>
      </c>
      <c r="AG370" s="111">
        <v>4860</v>
      </c>
      <c r="AH370" s="111">
        <v>0</v>
      </c>
      <c r="AI370" s="75">
        <f t="shared" si="7"/>
        <v>19294055.94</v>
      </c>
      <c r="AJ370" s="44"/>
      <c r="AK370" s="87"/>
      <c r="AL370" s="44"/>
      <c r="AM370" s="22"/>
    </row>
    <row r="371" spans="1:39" ht="13.5" thickBot="1">
      <c r="A371" s="47" t="s">
        <v>485</v>
      </c>
      <c r="B371" s="20">
        <v>5754</v>
      </c>
      <c r="C371" s="47" t="s">
        <v>360</v>
      </c>
      <c r="D371" s="70">
        <v>568947</v>
      </c>
      <c r="E371" s="70">
        <v>0</v>
      </c>
      <c r="F371" s="70">
        <v>0</v>
      </c>
      <c r="G371" s="70">
        <v>1108780</v>
      </c>
      <c r="H371" s="70">
        <v>0</v>
      </c>
      <c r="I371" s="27">
        <v>408893</v>
      </c>
      <c r="J371" s="27">
        <v>78169.05</v>
      </c>
      <c r="K371" s="111">
        <v>0</v>
      </c>
      <c r="L371" s="34">
        <v>43733</v>
      </c>
      <c r="M371" s="115">
        <v>0</v>
      </c>
      <c r="N371" s="119">
        <v>37482.53</v>
      </c>
      <c r="O371" s="116">
        <v>0</v>
      </c>
      <c r="P371" s="70">
        <v>0</v>
      </c>
      <c r="Q371" s="115">
        <v>0</v>
      </c>
      <c r="R371" s="33">
        <f>VLOOKUP(B371,'[4]2014-15 Public MATCH'!$C$1:$E$425,3,FALSE)</f>
        <v>6229</v>
      </c>
      <c r="S371" s="36">
        <v>0</v>
      </c>
      <c r="T371" s="36">
        <v>0</v>
      </c>
      <c r="U371" s="33">
        <f>VLOOKUP(B371,'[2]2014-15 Public SSBA'!$C$1:$E$357,3,FALSE)</f>
        <v>3915.67</v>
      </c>
      <c r="V371" s="36">
        <v>0</v>
      </c>
      <c r="W371" s="26">
        <v>271102.98</v>
      </c>
      <c r="X371" s="111">
        <v>0</v>
      </c>
      <c r="Y371" s="34">
        <v>0</v>
      </c>
      <c r="Z371" s="34">
        <f>VLOOKUP(B371,'[5]Vouchers'!$C$1:$M$462,11,FALSE)</f>
        <v>0</v>
      </c>
      <c r="AA371" s="70">
        <v>0</v>
      </c>
      <c r="AB371" s="70">
        <v>0</v>
      </c>
      <c r="AC371" s="35">
        <v>0</v>
      </c>
      <c r="AD371" s="35">
        <v>189450</v>
      </c>
      <c r="AE371" s="35">
        <v>0</v>
      </c>
      <c r="AF371" s="35">
        <v>0</v>
      </c>
      <c r="AG371" s="35">
        <v>0</v>
      </c>
      <c r="AH371" s="111">
        <v>0</v>
      </c>
      <c r="AI371" s="75">
        <f t="shared" si="7"/>
        <v>2716702.23</v>
      </c>
      <c r="AJ371" s="44"/>
      <c r="AK371" s="87"/>
      <c r="AL371" s="44"/>
      <c r="AM371" s="22"/>
    </row>
    <row r="372" spans="1:39" ht="13.5" thickBot="1">
      <c r="A372" s="47" t="s">
        <v>454</v>
      </c>
      <c r="B372" s="20">
        <v>5757</v>
      </c>
      <c r="C372" s="47" t="s">
        <v>361</v>
      </c>
      <c r="D372" s="70">
        <v>3665660</v>
      </c>
      <c r="E372" s="70">
        <v>0</v>
      </c>
      <c r="F372" s="70">
        <v>0</v>
      </c>
      <c r="G372" s="70">
        <v>0</v>
      </c>
      <c r="H372" s="112">
        <v>36133</v>
      </c>
      <c r="I372" s="27">
        <v>19006</v>
      </c>
      <c r="J372" s="27">
        <v>87014.23</v>
      </c>
      <c r="K372" s="111">
        <v>0</v>
      </c>
      <c r="L372" s="34">
        <v>26472</v>
      </c>
      <c r="M372" s="115">
        <v>0</v>
      </c>
      <c r="N372" s="119">
        <v>34162.92</v>
      </c>
      <c r="O372" s="116">
        <v>0</v>
      </c>
      <c r="P372" s="70">
        <v>0</v>
      </c>
      <c r="Q372" s="115">
        <v>0</v>
      </c>
      <c r="R372" s="33">
        <f>VLOOKUP(B372,'[4]2014-15 Public MATCH'!$C$1:$E$425,3,FALSE)</f>
        <v>3760.69</v>
      </c>
      <c r="S372" s="36">
        <v>0</v>
      </c>
      <c r="T372" s="33">
        <v>2207.32</v>
      </c>
      <c r="U372" s="33">
        <f>VLOOKUP(B372,'[2]2014-15 Public SSBA'!$C$1:$E$357,3,FALSE)</f>
        <v>4842.22</v>
      </c>
      <c r="V372" s="36">
        <v>0</v>
      </c>
      <c r="W372" s="26">
        <v>0</v>
      </c>
      <c r="X372" s="111">
        <v>0</v>
      </c>
      <c r="Y372" s="34">
        <v>0</v>
      </c>
      <c r="Z372" s="34">
        <f>VLOOKUP(B372,'[5]Vouchers'!$C$1:$M$462,11,FALSE)</f>
        <v>0</v>
      </c>
      <c r="AA372" s="70">
        <v>0</v>
      </c>
      <c r="AB372" s="70">
        <v>0</v>
      </c>
      <c r="AC372" s="35">
        <v>0</v>
      </c>
      <c r="AD372" s="35">
        <v>90600</v>
      </c>
      <c r="AE372" s="35">
        <v>0</v>
      </c>
      <c r="AF372" s="35">
        <v>0</v>
      </c>
      <c r="AG372" s="35">
        <v>0</v>
      </c>
      <c r="AH372" s="111">
        <v>147120</v>
      </c>
      <c r="AI372" s="75">
        <f t="shared" si="7"/>
        <v>4116978.38</v>
      </c>
      <c r="AJ372" s="44"/>
      <c r="AK372" s="87"/>
      <c r="AL372" s="44"/>
      <c r="AM372" s="22"/>
    </row>
    <row r="373" spans="1:39" ht="13.5" thickBot="1">
      <c r="A373" s="47" t="s">
        <v>450</v>
      </c>
      <c r="B373" s="20">
        <v>5780</v>
      </c>
      <c r="C373" s="47" t="s">
        <v>362</v>
      </c>
      <c r="D373" s="70">
        <v>3729671</v>
      </c>
      <c r="E373" s="70">
        <v>0</v>
      </c>
      <c r="F373" s="70">
        <v>0</v>
      </c>
      <c r="G373" s="70">
        <v>0</v>
      </c>
      <c r="H373" s="70">
        <v>0</v>
      </c>
      <c r="I373" s="27">
        <v>201041</v>
      </c>
      <c r="J373" s="27">
        <v>10071.89</v>
      </c>
      <c r="K373" s="111">
        <v>0</v>
      </c>
      <c r="L373" s="34">
        <v>16069</v>
      </c>
      <c r="M373" s="115">
        <v>0</v>
      </c>
      <c r="N373" s="119">
        <v>0</v>
      </c>
      <c r="O373" s="116">
        <v>0</v>
      </c>
      <c r="P373" s="70">
        <v>0</v>
      </c>
      <c r="Q373" s="115">
        <v>0</v>
      </c>
      <c r="R373" s="33">
        <f>VLOOKUP(B373,'[4]2014-15 Public MATCH'!$C$1:$E$425,3,FALSE)</f>
        <v>2562.14</v>
      </c>
      <c r="S373" s="36">
        <v>0</v>
      </c>
      <c r="T373" s="36">
        <v>0</v>
      </c>
      <c r="U373" s="33">
        <f>VLOOKUP(B373,'[2]2014-15 Public SSBA'!$C$1:$E$357,3,FALSE)</f>
        <v>1216.15</v>
      </c>
      <c r="V373" s="36">
        <v>0</v>
      </c>
      <c r="W373" s="26">
        <v>101405.33</v>
      </c>
      <c r="X373" s="111">
        <v>0</v>
      </c>
      <c r="Y373" s="34">
        <v>0</v>
      </c>
      <c r="Z373" s="34">
        <f>VLOOKUP(B373,'[5]Vouchers'!$C$1:$M$462,11,FALSE)</f>
        <v>0</v>
      </c>
      <c r="AA373" s="70">
        <v>0</v>
      </c>
      <c r="AB373" s="70">
        <v>0</v>
      </c>
      <c r="AC373" s="35">
        <v>842</v>
      </c>
      <c r="AD373" s="35">
        <v>79050</v>
      </c>
      <c r="AE373" s="35">
        <v>0</v>
      </c>
      <c r="AF373" s="35">
        <v>0</v>
      </c>
      <c r="AG373" s="35">
        <v>0</v>
      </c>
      <c r="AH373" s="111">
        <v>0</v>
      </c>
      <c r="AI373" s="75">
        <f t="shared" si="7"/>
        <v>4141928.51</v>
      </c>
      <c r="AJ373" s="44"/>
      <c r="AK373" s="87"/>
      <c r="AL373" s="44"/>
      <c r="AM373" s="22"/>
    </row>
    <row r="374" spans="1:39" ht="13.5" thickBot="1">
      <c r="A374" s="47" t="s">
        <v>438</v>
      </c>
      <c r="B374" s="20">
        <v>5810</v>
      </c>
      <c r="C374" s="47" t="s">
        <v>363</v>
      </c>
      <c r="D374" s="70">
        <v>246387</v>
      </c>
      <c r="E374" s="70">
        <v>0</v>
      </c>
      <c r="F374" s="70">
        <v>0</v>
      </c>
      <c r="G374" s="70">
        <v>113101</v>
      </c>
      <c r="H374" s="70">
        <v>0</v>
      </c>
      <c r="I374" s="27">
        <v>88461</v>
      </c>
      <c r="J374" s="27">
        <v>17122.48</v>
      </c>
      <c r="K374" s="111">
        <v>0</v>
      </c>
      <c r="L374" s="34">
        <v>17668</v>
      </c>
      <c r="M374" s="115">
        <v>0</v>
      </c>
      <c r="N374" s="119">
        <v>3260.65</v>
      </c>
      <c r="O374" s="116">
        <v>0</v>
      </c>
      <c r="P374" s="70">
        <v>0</v>
      </c>
      <c r="Q374" s="115">
        <v>0</v>
      </c>
      <c r="R374" s="33">
        <f>VLOOKUP(B374,'[4]2014-15 Public MATCH'!$C$1:$E$425,3,FALSE)</f>
        <v>2799.29</v>
      </c>
      <c r="S374" s="36">
        <v>0</v>
      </c>
      <c r="T374" s="33">
        <v>1299.95</v>
      </c>
      <c r="U374" s="33">
        <f>VLOOKUP(B374,'[2]2014-15 Public SSBA'!$C$1:$E$357,3,FALSE)</f>
        <v>1297.09</v>
      </c>
      <c r="V374" s="36">
        <v>0</v>
      </c>
      <c r="W374" s="26">
        <v>161420.4</v>
      </c>
      <c r="X374" s="111">
        <v>0</v>
      </c>
      <c r="Y374" s="34">
        <v>0</v>
      </c>
      <c r="Z374" s="34">
        <f>VLOOKUP(B374,'[5]Vouchers'!$C$1:$M$462,11,FALSE)</f>
        <v>0</v>
      </c>
      <c r="AA374" s="70">
        <v>0</v>
      </c>
      <c r="AB374" s="70">
        <v>0</v>
      </c>
      <c r="AC374" s="35">
        <v>0</v>
      </c>
      <c r="AD374" s="35">
        <v>69450</v>
      </c>
      <c r="AE374" s="35">
        <v>0</v>
      </c>
      <c r="AF374" s="35">
        <v>0</v>
      </c>
      <c r="AG374" s="35">
        <v>0</v>
      </c>
      <c r="AH374" s="111">
        <v>112406</v>
      </c>
      <c r="AI374" s="75">
        <f t="shared" si="7"/>
        <v>834672.86</v>
      </c>
      <c r="AJ374" s="44"/>
      <c r="AK374" s="87"/>
      <c r="AL374" s="44"/>
      <c r="AM374" s="22"/>
    </row>
    <row r="375" spans="1:39" ht="13.5" thickBot="1">
      <c r="A375" s="47" t="s">
        <v>450</v>
      </c>
      <c r="B375" s="20">
        <v>5817</v>
      </c>
      <c r="C375" s="47" t="s">
        <v>364</v>
      </c>
      <c r="D375" s="70">
        <v>1768386</v>
      </c>
      <c r="E375" s="70">
        <v>0</v>
      </c>
      <c r="F375" s="70">
        <v>0</v>
      </c>
      <c r="G375" s="70">
        <v>0</v>
      </c>
      <c r="H375" s="70">
        <v>0</v>
      </c>
      <c r="I375" s="27">
        <v>182945</v>
      </c>
      <c r="J375" s="27">
        <v>5076.17</v>
      </c>
      <c r="K375" s="111">
        <v>0</v>
      </c>
      <c r="L375" s="34">
        <v>13948</v>
      </c>
      <c r="M375" s="115">
        <v>0</v>
      </c>
      <c r="N375" s="119">
        <v>0</v>
      </c>
      <c r="O375" s="116">
        <v>0</v>
      </c>
      <c r="P375" s="70">
        <v>0</v>
      </c>
      <c r="Q375" s="115">
        <v>0</v>
      </c>
      <c r="R375" s="33">
        <f>VLOOKUP(B375,'[4]2014-15 Public MATCH'!$C$1:$E$425,3,FALSE)</f>
        <v>1647.66</v>
      </c>
      <c r="S375" s="36">
        <v>0</v>
      </c>
      <c r="T375" s="33">
        <v>1910</v>
      </c>
      <c r="U375" s="33">
        <f>VLOOKUP(B375,'[2]2014-15 Public SSBA'!$C$1:$E$357,3,FALSE)</f>
        <v>1222.89</v>
      </c>
      <c r="V375" s="36">
        <v>0</v>
      </c>
      <c r="W375" s="26">
        <v>0</v>
      </c>
      <c r="X375" s="111">
        <v>0</v>
      </c>
      <c r="Y375" s="34">
        <v>0</v>
      </c>
      <c r="Z375" s="34">
        <f>VLOOKUP(B375,'[5]Vouchers'!$C$1:$M$462,11,FALSE)</f>
        <v>0</v>
      </c>
      <c r="AA375" s="70">
        <v>0</v>
      </c>
      <c r="AB375" s="70">
        <v>0</v>
      </c>
      <c r="AC375" s="35">
        <v>1775</v>
      </c>
      <c r="AD375" s="35">
        <v>72900</v>
      </c>
      <c r="AE375" s="35">
        <v>0</v>
      </c>
      <c r="AF375" s="35">
        <v>0</v>
      </c>
      <c r="AG375" s="35">
        <v>0</v>
      </c>
      <c r="AH375" s="111">
        <v>0</v>
      </c>
      <c r="AI375" s="75">
        <f t="shared" si="7"/>
        <v>2049810.72</v>
      </c>
      <c r="AJ375" s="44"/>
      <c r="AK375" s="87"/>
      <c r="AL375" s="44"/>
      <c r="AM375" s="22"/>
    </row>
    <row r="376" spans="1:39" ht="13.5" thickBot="1">
      <c r="A376" s="47" t="s">
        <v>481</v>
      </c>
      <c r="B376" s="20">
        <v>5824</v>
      </c>
      <c r="C376" s="47" t="s">
        <v>365</v>
      </c>
      <c r="D376" s="70">
        <v>12548214</v>
      </c>
      <c r="E376" s="70">
        <v>0</v>
      </c>
      <c r="F376" s="70">
        <v>0</v>
      </c>
      <c r="G376" s="70">
        <v>0</v>
      </c>
      <c r="H376" s="70">
        <v>0</v>
      </c>
      <c r="I376" s="27">
        <v>771844</v>
      </c>
      <c r="J376" s="27">
        <v>33615.57</v>
      </c>
      <c r="K376" s="111">
        <v>0</v>
      </c>
      <c r="L376" s="34">
        <v>51869</v>
      </c>
      <c r="M376" s="115">
        <v>0</v>
      </c>
      <c r="N376" s="119">
        <v>0</v>
      </c>
      <c r="O376" s="116">
        <v>0</v>
      </c>
      <c r="P376" s="70">
        <v>0</v>
      </c>
      <c r="Q376" s="115">
        <v>0</v>
      </c>
      <c r="R376" s="33">
        <f>VLOOKUP(B376,'[4]2014-15 Public MATCH'!$C$1:$E$425,3,FALSE)</f>
        <v>7552.2</v>
      </c>
      <c r="S376" s="36">
        <v>0</v>
      </c>
      <c r="T376" s="36">
        <v>0</v>
      </c>
      <c r="U376" s="33">
        <f>VLOOKUP(B376,'[2]2014-15 Public SSBA'!$C$1:$E$357,3,FALSE)</f>
        <v>3691.3</v>
      </c>
      <c r="V376" s="36">
        <v>0</v>
      </c>
      <c r="W376" s="26">
        <v>231783.04</v>
      </c>
      <c r="X376" s="111">
        <v>0</v>
      </c>
      <c r="Y376" s="34">
        <v>0</v>
      </c>
      <c r="Z376" s="34">
        <f>VLOOKUP(B376,'[5]Vouchers'!$C$1:$M$462,11,FALSE)</f>
        <v>0</v>
      </c>
      <c r="AA376" s="70">
        <v>0</v>
      </c>
      <c r="AB376" s="70">
        <v>0</v>
      </c>
      <c r="AC376" s="35">
        <v>0</v>
      </c>
      <c r="AD376" s="35">
        <v>260550</v>
      </c>
      <c r="AE376" s="35">
        <v>150000</v>
      </c>
      <c r="AF376" s="35">
        <v>0</v>
      </c>
      <c r="AG376" s="35">
        <v>0</v>
      </c>
      <c r="AH376" s="111">
        <v>0</v>
      </c>
      <c r="AI376" s="75">
        <f t="shared" si="7"/>
        <v>14059119.11</v>
      </c>
      <c r="AJ376" s="44"/>
      <c r="AK376" s="87"/>
      <c r="AL376" s="44"/>
      <c r="AM376" s="22"/>
    </row>
    <row r="377" spans="1:39" ht="13.5" thickBot="1">
      <c r="A377" s="47" t="s">
        <v>455</v>
      </c>
      <c r="B377" s="20">
        <v>5852</v>
      </c>
      <c r="C377" s="47" t="s">
        <v>366</v>
      </c>
      <c r="D377" s="70">
        <v>3451534</v>
      </c>
      <c r="E377" s="70">
        <v>0</v>
      </c>
      <c r="F377" s="70">
        <v>0</v>
      </c>
      <c r="G377" s="70">
        <v>0</v>
      </c>
      <c r="H377" s="70">
        <v>0</v>
      </c>
      <c r="I377" s="27">
        <v>171230</v>
      </c>
      <c r="J377" s="27">
        <v>22830.68</v>
      </c>
      <c r="K377" s="111">
        <v>0</v>
      </c>
      <c r="L377" s="34">
        <v>43675</v>
      </c>
      <c r="M377" s="115">
        <v>0</v>
      </c>
      <c r="N377" s="119">
        <v>0</v>
      </c>
      <c r="O377" s="116">
        <v>0</v>
      </c>
      <c r="P377" s="70">
        <v>0</v>
      </c>
      <c r="Q377" s="115">
        <v>0</v>
      </c>
      <c r="R377" s="115">
        <v>0</v>
      </c>
      <c r="S377" s="36">
        <v>0</v>
      </c>
      <c r="T377" s="36">
        <v>0</v>
      </c>
      <c r="U377" s="33">
        <f>VLOOKUP(B377,'[2]2014-15 Public SSBA'!$C$1:$E$357,3,FALSE)</f>
        <v>1261.41</v>
      </c>
      <c r="V377" s="36">
        <v>0</v>
      </c>
      <c r="W377" s="26">
        <v>0</v>
      </c>
      <c r="X377" s="111">
        <v>0</v>
      </c>
      <c r="Y377" s="34">
        <v>0</v>
      </c>
      <c r="Z377" s="34">
        <f>VLOOKUP(B377,'[5]Vouchers'!$C$1:$M$462,11,FALSE)</f>
        <v>0</v>
      </c>
      <c r="AA377" s="70">
        <v>0</v>
      </c>
      <c r="AB377" s="70">
        <v>0</v>
      </c>
      <c r="AC377" s="35">
        <v>14988</v>
      </c>
      <c r="AD377" s="35">
        <v>109500</v>
      </c>
      <c r="AE377" s="35">
        <v>0</v>
      </c>
      <c r="AF377" s="35">
        <v>0</v>
      </c>
      <c r="AG377" s="35">
        <v>0</v>
      </c>
      <c r="AH377" s="111">
        <v>0</v>
      </c>
      <c r="AI377" s="75">
        <f t="shared" si="7"/>
        <v>3815019.09</v>
      </c>
      <c r="AJ377" s="44"/>
      <c r="AK377" s="87"/>
      <c r="AL377" s="44"/>
      <c r="AM377" s="22"/>
    </row>
    <row r="378" spans="1:39" ht="13.5" thickBot="1">
      <c r="A378" s="47" t="s">
        <v>455</v>
      </c>
      <c r="B378" s="20">
        <v>5859</v>
      </c>
      <c r="C378" s="47" t="s">
        <v>367</v>
      </c>
      <c r="D378" s="70">
        <v>5161566</v>
      </c>
      <c r="E378" s="70">
        <v>0</v>
      </c>
      <c r="F378" s="70">
        <v>0</v>
      </c>
      <c r="G378" s="70">
        <v>0</v>
      </c>
      <c r="H378" s="70">
        <v>0</v>
      </c>
      <c r="I378" s="27">
        <v>368486</v>
      </c>
      <c r="J378" s="27">
        <v>5258.1</v>
      </c>
      <c r="K378" s="111">
        <v>0</v>
      </c>
      <c r="L378" s="34">
        <v>29320</v>
      </c>
      <c r="M378" s="115">
        <v>0</v>
      </c>
      <c r="N378" s="119">
        <v>0</v>
      </c>
      <c r="O378" s="116">
        <v>0</v>
      </c>
      <c r="P378" s="70">
        <v>0</v>
      </c>
      <c r="Q378" s="115">
        <v>0</v>
      </c>
      <c r="R378" s="33">
        <f>VLOOKUP(B378,'[4]2014-15 Public MATCH'!$C$1:$E$425,3,FALSE)</f>
        <v>3702.01</v>
      </c>
      <c r="S378" s="36">
        <v>0</v>
      </c>
      <c r="T378" s="33">
        <v>1052.49</v>
      </c>
      <c r="U378" s="33">
        <f>VLOOKUP(B378,'[2]2014-15 Public SSBA'!$C$1:$E$357,3,FALSE)</f>
        <v>1145.15</v>
      </c>
      <c r="V378" s="36">
        <v>0</v>
      </c>
      <c r="W378" s="26">
        <v>0</v>
      </c>
      <c r="X378" s="111">
        <v>0</v>
      </c>
      <c r="Y378" s="34">
        <v>0</v>
      </c>
      <c r="Z378" s="34">
        <f>VLOOKUP(B378,'[5]Vouchers'!$C$1:$M$462,11,FALSE)</f>
        <v>0</v>
      </c>
      <c r="AA378" s="70">
        <v>0</v>
      </c>
      <c r="AB378" s="70">
        <v>0</v>
      </c>
      <c r="AC378" s="35">
        <v>35475</v>
      </c>
      <c r="AD378" s="35">
        <v>102150</v>
      </c>
      <c r="AE378" s="35">
        <v>0</v>
      </c>
      <c r="AF378" s="35">
        <v>0</v>
      </c>
      <c r="AG378" s="35">
        <v>0</v>
      </c>
      <c r="AH378" s="111">
        <v>0</v>
      </c>
      <c r="AI378" s="75">
        <f t="shared" si="7"/>
        <v>5708154.75</v>
      </c>
      <c r="AJ378" s="44"/>
      <c r="AK378" s="87"/>
      <c r="AL378" s="44"/>
      <c r="AM378" s="22"/>
    </row>
    <row r="379" spans="1:39" ht="13.5" thickBot="1">
      <c r="A379" s="47" t="s">
        <v>481</v>
      </c>
      <c r="B379" s="20">
        <v>5866</v>
      </c>
      <c r="C379" s="47" t="s">
        <v>368</v>
      </c>
      <c r="D379" s="70">
        <v>4838671</v>
      </c>
      <c r="E379" s="70">
        <v>0</v>
      </c>
      <c r="F379" s="70">
        <v>0</v>
      </c>
      <c r="G379" s="70">
        <v>0</v>
      </c>
      <c r="H379" s="70">
        <v>0</v>
      </c>
      <c r="I379" s="27">
        <v>383716</v>
      </c>
      <c r="J379" s="27">
        <v>56062.41</v>
      </c>
      <c r="K379" s="111">
        <v>0</v>
      </c>
      <c r="L379" s="34">
        <v>36614</v>
      </c>
      <c r="M379" s="115">
        <v>0</v>
      </c>
      <c r="N379" s="119">
        <v>44636.39</v>
      </c>
      <c r="O379" s="116">
        <v>0</v>
      </c>
      <c r="P379" s="70">
        <v>0</v>
      </c>
      <c r="Q379" s="115">
        <v>0</v>
      </c>
      <c r="R379" s="33">
        <f>VLOOKUP(B379,'[4]2014-15 Public MATCH'!$C$1:$E$425,3,FALSE)</f>
        <v>4560.79</v>
      </c>
      <c r="S379" s="36">
        <v>0</v>
      </c>
      <c r="T379" s="33">
        <v>814.22</v>
      </c>
      <c r="U379" s="33">
        <f>VLOOKUP(B379,'[2]2014-15 Public SSBA'!$C$1:$E$357,3,FALSE)</f>
        <v>2067.35</v>
      </c>
      <c r="V379" s="36">
        <v>0</v>
      </c>
      <c r="W379" s="26">
        <v>0</v>
      </c>
      <c r="X379" s="111">
        <v>0</v>
      </c>
      <c r="Y379" s="34">
        <v>0</v>
      </c>
      <c r="Z379" s="34">
        <f>VLOOKUP(B379,'[5]Vouchers'!$C$1:$M$462,11,FALSE)</f>
        <v>0</v>
      </c>
      <c r="AA379" s="70">
        <v>0</v>
      </c>
      <c r="AB379" s="70">
        <v>0</v>
      </c>
      <c r="AC379" s="35">
        <v>0</v>
      </c>
      <c r="AD379" s="35">
        <v>146400</v>
      </c>
      <c r="AE379" s="35">
        <v>0</v>
      </c>
      <c r="AF379" s="35">
        <v>0</v>
      </c>
      <c r="AG379" s="35">
        <v>0</v>
      </c>
      <c r="AH379" s="111">
        <v>0</v>
      </c>
      <c r="AI379" s="75">
        <f t="shared" si="7"/>
        <v>5513542.16</v>
      </c>
      <c r="AJ379" s="44"/>
      <c r="AK379" s="87"/>
      <c r="AL379" s="44"/>
      <c r="AM379" s="22"/>
    </row>
    <row r="380" spans="1:39" ht="13.5" thickBot="1">
      <c r="A380" s="47" t="s">
        <v>441</v>
      </c>
      <c r="B380" s="20">
        <v>5901</v>
      </c>
      <c r="C380" s="47" t="s">
        <v>369</v>
      </c>
      <c r="D380" s="70">
        <v>25697818</v>
      </c>
      <c r="E380" s="70">
        <v>0</v>
      </c>
      <c r="F380" s="70">
        <v>0</v>
      </c>
      <c r="G380" s="70">
        <v>0</v>
      </c>
      <c r="H380" s="70">
        <v>0</v>
      </c>
      <c r="I380" s="27">
        <v>2401572</v>
      </c>
      <c r="J380" s="27">
        <v>107495.06</v>
      </c>
      <c r="K380" s="111">
        <v>0</v>
      </c>
      <c r="L380" s="34">
        <v>185683</v>
      </c>
      <c r="M380" s="115">
        <v>153077.03</v>
      </c>
      <c r="N380" s="119">
        <v>0</v>
      </c>
      <c r="O380" s="116">
        <v>0</v>
      </c>
      <c r="P380" s="70">
        <v>0</v>
      </c>
      <c r="Q380" s="115">
        <v>0</v>
      </c>
      <c r="R380" s="33">
        <f>VLOOKUP(B380,'[4]2014-15 Public MATCH'!$C$1:$E$425,3,FALSE)</f>
        <v>24884.79</v>
      </c>
      <c r="S380" s="36">
        <v>0</v>
      </c>
      <c r="T380" s="33">
        <v>627.17</v>
      </c>
      <c r="U380" s="33">
        <f>VLOOKUP(B380,'[2]2014-15 Public SSBA'!$C$1:$E$357,3,FALSE)</f>
        <v>30394.78</v>
      </c>
      <c r="V380" s="36">
        <v>0</v>
      </c>
      <c r="W380" s="26">
        <v>879530.96</v>
      </c>
      <c r="X380" s="111">
        <v>0</v>
      </c>
      <c r="Y380" s="34">
        <v>0</v>
      </c>
      <c r="Z380" s="34">
        <f>VLOOKUP(B380,'[5]Vouchers'!$C$1:$M$462,11,FALSE)</f>
        <v>0</v>
      </c>
      <c r="AA380" s="70">
        <v>0</v>
      </c>
      <c r="AB380" s="70">
        <v>0</v>
      </c>
      <c r="AC380" s="35">
        <v>86097</v>
      </c>
      <c r="AD380" s="35">
        <v>767850</v>
      </c>
      <c r="AE380" s="35">
        <v>0</v>
      </c>
      <c r="AF380" s="35">
        <v>0</v>
      </c>
      <c r="AG380" s="35">
        <v>0</v>
      </c>
      <c r="AH380" s="111">
        <v>0</v>
      </c>
      <c r="AI380" s="75">
        <f t="shared" si="7"/>
        <v>30335029.79</v>
      </c>
      <c r="AJ380" s="44"/>
      <c r="AK380" s="87"/>
      <c r="AL380" s="44"/>
      <c r="AM380" s="22"/>
    </row>
    <row r="381" spans="1:39" ht="13.5" thickBot="1">
      <c r="A381" s="47" t="s">
        <v>466</v>
      </c>
      <c r="B381" s="20">
        <v>5960</v>
      </c>
      <c r="C381" s="47" t="s">
        <v>370</v>
      </c>
      <c r="D381" s="70">
        <v>2903055</v>
      </c>
      <c r="E381" s="70">
        <v>0</v>
      </c>
      <c r="F381" s="70">
        <v>0</v>
      </c>
      <c r="G381" s="70">
        <v>0</v>
      </c>
      <c r="H381" s="112">
        <v>26677</v>
      </c>
      <c r="I381" s="27">
        <v>161147</v>
      </c>
      <c r="J381" s="27">
        <v>37088.02</v>
      </c>
      <c r="K381" s="111">
        <v>0</v>
      </c>
      <c r="L381" s="34">
        <v>21678</v>
      </c>
      <c r="M381" s="115">
        <v>0</v>
      </c>
      <c r="N381" s="119">
        <v>2817.3</v>
      </c>
      <c r="O381" s="116">
        <v>0</v>
      </c>
      <c r="P381" s="70">
        <v>0</v>
      </c>
      <c r="Q381" s="115">
        <v>0</v>
      </c>
      <c r="R381" s="33">
        <f>VLOOKUP(B381,'[4]2014-15 Public MATCH'!$C$1:$E$425,3,FALSE)</f>
        <v>2895.97</v>
      </c>
      <c r="S381" s="36">
        <v>0</v>
      </c>
      <c r="T381" s="33">
        <v>1953.31</v>
      </c>
      <c r="U381" s="33">
        <f>VLOOKUP(B381,'[2]2014-15 Public SSBA'!$C$1:$E$357,3,FALSE)</f>
        <v>4716.37</v>
      </c>
      <c r="V381" s="36">
        <v>0</v>
      </c>
      <c r="W381" s="26">
        <v>177974.9</v>
      </c>
      <c r="X381" s="111">
        <v>0</v>
      </c>
      <c r="Y381" s="34">
        <v>0</v>
      </c>
      <c r="Z381" s="34">
        <f>VLOOKUP(B381,'[5]Vouchers'!$C$1:$M$462,11,FALSE)</f>
        <v>0</v>
      </c>
      <c r="AA381" s="70">
        <v>0</v>
      </c>
      <c r="AB381" s="70">
        <v>0</v>
      </c>
      <c r="AC381" s="35">
        <v>0</v>
      </c>
      <c r="AD381" s="35">
        <v>68850</v>
      </c>
      <c r="AE381" s="35">
        <v>0</v>
      </c>
      <c r="AF381" s="35">
        <v>0</v>
      </c>
      <c r="AG381" s="35">
        <v>0</v>
      </c>
      <c r="AH381" s="111">
        <v>110989</v>
      </c>
      <c r="AI381" s="75">
        <f t="shared" si="7"/>
        <v>3519841.87</v>
      </c>
      <c r="AJ381" s="44"/>
      <c r="AK381" s="87"/>
      <c r="AL381" s="44"/>
      <c r="AM381" s="22"/>
    </row>
    <row r="382" spans="1:39" ht="13.5" thickBot="1">
      <c r="A382" s="47" t="s">
        <v>466</v>
      </c>
      <c r="B382" s="20">
        <v>5985</v>
      </c>
      <c r="C382" s="47" t="s">
        <v>371</v>
      </c>
      <c r="D382" s="70">
        <v>6399656</v>
      </c>
      <c r="E382" s="70">
        <v>0</v>
      </c>
      <c r="F382" s="70">
        <v>0</v>
      </c>
      <c r="G382" s="70">
        <v>0</v>
      </c>
      <c r="H382" s="70">
        <v>0</v>
      </c>
      <c r="I382" s="27">
        <v>479733</v>
      </c>
      <c r="J382" s="27">
        <v>69756.61</v>
      </c>
      <c r="K382" s="111">
        <v>0</v>
      </c>
      <c r="L382" s="34">
        <v>59686</v>
      </c>
      <c r="M382" s="115">
        <v>0</v>
      </c>
      <c r="N382" s="119">
        <v>1460.77</v>
      </c>
      <c r="O382" s="116">
        <v>0</v>
      </c>
      <c r="P382" s="70">
        <v>0</v>
      </c>
      <c r="Q382" s="115">
        <v>0</v>
      </c>
      <c r="R382" s="33">
        <f>VLOOKUP(B382,'[4]2014-15 Public MATCH'!$C$1:$E$425,3,FALSE)</f>
        <v>5460.19</v>
      </c>
      <c r="S382" s="36">
        <v>0</v>
      </c>
      <c r="T382" s="33">
        <v>3066.26</v>
      </c>
      <c r="U382" s="33">
        <f>VLOOKUP(B382,'[2]2014-15 Public SSBA'!$C$1:$E$357,3,FALSE)</f>
        <v>4828.37</v>
      </c>
      <c r="V382" s="36">
        <v>0</v>
      </c>
      <c r="W382" s="26">
        <v>269032.67</v>
      </c>
      <c r="X382" s="111">
        <v>0</v>
      </c>
      <c r="Y382" s="34">
        <v>0</v>
      </c>
      <c r="Z382" s="34">
        <f>VLOOKUP(B382,'[5]Vouchers'!$C$1:$M$462,11,FALSE)</f>
        <v>0</v>
      </c>
      <c r="AA382" s="70">
        <v>0</v>
      </c>
      <c r="AB382" s="70">
        <v>0</v>
      </c>
      <c r="AC382" s="35">
        <v>0</v>
      </c>
      <c r="AD382" s="35">
        <v>168000</v>
      </c>
      <c r="AE382" s="35">
        <v>0</v>
      </c>
      <c r="AF382" s="35">
        <v>0</v>
      </c>
      <c r="AG382" s="35">
        <v>0</v>
      </c>
      <c r="AH382" s="111">
        <v>0</v>
      </c>
      <c r="AI382" s="75">
        <f t="shared" si="7"/>
        <v>7460679.87</v>
      </c>
      <c r="AJ382" s="44"/>
      <c r="AK382" s="87"/>
      <c r="AL382" s="44"/>
      <c r="AM382" s="22"/>
    </row>
    <row r="383" spans="1:39" ht="13.5" thickBot="1">
      <c r="A383" s="47" t="s">
        <v>463</v>
      </c>
      <c r="B383" s="20">
        <v>5992</v>
      </c>
      <c r="C383" s="47" t="s">
        <v>372</v>
      </c>
      <c r="D383" s="70">
        <v>7764</v>
      </c>
      <c r="E383" s="70">
        <v>0</v>
      </c>
      <c r="F383" s="70">
        <v>0</v>
      </c>
      <c r="G383" s="70">
        <v>175079</v>
      </c>
      <c r="H383" s="112">
        <v>25743</v>
      </c>
      <c r="I383" s="27">
        <v>187357</v>
      </c>
      <c r="J383" s="27">
        <v>43179.53</v>
      </c>
      <c r="K383" s="111">
        <v>0</v>
      </c>
      <c r="L383" s="34">
        <v>16767</v>
      </c>
      <c r="M383" s="115">
        <v>0</v>
      </c>
      <c r="N383" s="119">
        <v>27540.36</v>
      </c>
      <c r="O383" s="116">
        <v>0</v>
      </c>
      <c r="P383" s="70">
        <v>0</v>
      </c>
      <c r="Q383" s="115">
        <v>0</v>
      </c>
      <c r="R383" s="33">
        <f>VLOOKUP(B383,'[4]2014-15 Public MATCH'!$C$1:$E$425,3,FALSE)</f>
        <v>2700.39</v>
      </c>
      <c r="S383" s="36">
        <v>0</v>
      </c>
      <c r="T383" s="33">
        <v>583.16</v>
      </c>
      <c r="U383" s="33">
        <f>VLOOKUP(B383,'[2]2014-15 Public SSBA'!$C$1:$E$357,3,FALSE)</f>
        <v>1851.69</v>
      </c>
      <c r="V383" s="36">
        <v>0</v>
      </c>
      <c r="W383" s="26">
        <v>142793.59</v>
      </c>
      <c r="X383" s="111">
        <v>0</v>
      </c>
      <c r="Y383" s="34">
        <v>0</v>
      </c>
      <c r="Z383" s="34">
        <f>VLOOKUP(B383,'[5]Vouchers'!$C$1:$M$462,11,FALSE)</f>
        <v>0</v>
      </c>
      <c r="AA383" s="70">
        <v>0</v>
      </c>
      <c r="AB383" s="70">
        <v>0</v>
      </c>
      <c r="AC383" s="35">
        <v>0</v>
      </c>
      <c r="AD383" s="35">
        <v>64050</v>
      </c>
      <c r="AE383" s="35">
        <v>0</v>
      </c>
      <c r="AF383" s="35">
        <v>0</v>
      </c>
      <c r="AG383" s="111">
        <v>1158.39</v>
      </c>
      <c r="AH383" s="111">
        <v>98237</v>
      </c>
      <c r="AI383" s="75">
        <f t="shared" si="7"/>
        <v>794804.11</v>
      </c>
      <c r="AJ383" s="44"/>
      <c r="AK383" s="87"/>
      <c r="AL383" s="44"/>
      <c r="AM383" s="22"/>
    </row>
    <row r="384" spans="1:39" ht="13.5" thickBot="1">
      <c r="A384" s="47" t="s">
        <v>465</v>
      </c>
      <c r="B384" s="20">
        <v>6013</v>
      </c>
      <c r="C384" s="47" t="s">
        <v>373</v>
      </c>
      <c r="D384" s="70">
        <v>124642</v>
      </c>
      <c r="E384" s="70">
        <v>0</v>
      </c>
      <c r="F384" s="70">
        <v>0</v>
      </c>
      <c r="G384" s="70">
        <v>0</v>
      </c>
      <c r="H384" s="70">
        <v>0</v>
      </c>
      <c r="I384" s="27">
        <v>191036</v>
      </c>
      <c r="J384" s="27">
        <v>23227.67</v>
      </c>
      <c r="K384" s="111">
        <v>0</v>
      </c>
      <c r="L384" s="34">
        <v>28535</v>
      </c>
      <c r="M384" s="115">
        <v>0</v>
      </c>
      <c r="N384" s="119">
        <v>0</v>
      </c>
      <c r="O384" s="116">
        <v>0</v>
      </c>
      <c r="P384" s="70">
        <v>0</v>
      </c>
      <c r="Q384" s="115">
        <v>0</v>
      </c>
      <c r="R384" s="33">
        <f>VLOOKUP(B384,'[4]2014-15 Public MATCH'!$C$1:$E$425,3,FALSE)</f>
        <v>1568.76</v>
      </c>
      <c r="S384" s="36">
        <v>0</v>
      </c>
      <c r="T384" s="36">
        <v>0</v>
      </c>
      <c r="U384" s="33">
        <f>VLOOKUP(B384,'[2]2014-15 Public SSBA'!$C$1:$E$357,3,FALSE)</f>
        <v>1198.93</v>
      </c>
      <c r="V384" s="36">
        <v>0</v>
      </c>
      <c r="W384" s="26">
        <v>0</v>
      </c>
      <c r="X384" s="111">
        <v>0</v>
      </c>
      <c r="Y384" s="34">
        <v>0</v>
      </c>
      <c r="Z384" s="34">
        <f>VLOOKUP(B384,'[5]Vouchers'!$C$1:$M$462,11,FALSE)</f>
        <v>0</v>
      </c>
      <c r="AA384" s="70">
        <v>0</v>
      </c>
      <c r="AB384" s="70">
        <v>0</v>
      </c>
      <c r="AC384" s="35">
        <v>969</v>
      </c>
      <c r="AD384" s="35">
        <v>79500</v>
      </c>
      <c r="AE384" s="35">
        <v>0</v>
      </c>
      <c r="AF384" s="35">
        <v>0</v>
      </c>
      <c r="AG384" s="35">
        <v>0</v>
      </c>
      <c r="AH384" s="111">
        <v>125158</v>
      </c>
      <c r="AI384" s="75">
        <f t="shared" si="7"/>
        <v>575835.36</v>
      </c>
      <c r="AJ384" s="44"/>
      <c r="AK384" s="87"/>
      <c r="AL384" s="44"/>
      <c r="AM384" s="22"/>
    </row>
    <row r="385" spans="1:39" ht="13.5" thickBot="1">
      <c r="A385" s="47" t="s">
        <v>465</v>
      </c>
      <c r="B385" s="20">
        <v>6022</v>
      </c>
      <c r="C385" s="47" t="s">
        <v>374</v>
      </c>
      <c r="D385" s="70">
        <v>2989487</v>
      </c>
      <c r="E385" s="70">
        <v>0</v>
      </c>
      <c r="F385" s="70">
        <v>0</v>
      </c>
      <c r="G385" s="70">
        <v>0</v>
      </c>
      <c r="H385" s="112">
        <v>32631</v>
      </c>
      <c r="I385" s="27">
        <v>50338</v>
      </c>
      <c r="J385" s="27">
        <v>6598.92</v>
      </c>
      <c r="K385" s="111">
        <v>0</v>
      </c>
      <c r="L385" s="34">
        <v>16331</v>
      </c>
      <c r="M385" s="115">
        <v>9108.42</v>
      </c>
      <c r="N385" s="119">
        <v>0</v>
      </c>
      <c r="O385" s="116">
        <v>0</v>
      </c>
      <c r="P385" s="70">
        <v>0</v>
      </c>
      <c r="Q385" s="115">
        <v>0</v>
      </c>
      <c r="R385" s="33">
        <f>VLOOKUP(B385,'[4]2014-15 Public MATCH'!$C$1:$E$425,3,FALSE)</f>
        <v>2522.53</v>
      </c>
      <c r="S385" s="36">
        <v>0</v>
      </c>
      <c r="T385" s="33">
        <v>2285.43</v>
      </c>
      <c r="U385" s="33">
        <f>VLOOKUP(B385,'[2]2014-15 Public SSBA'!$C$1:$E$357,3,FALSE)</f>
        <v>1703.83</v>
      </c>
      <c r="V385" s="36">
        <v>0</v>
      </c>
      <c r="W385" s="26">
        <v>0</v>
      </c>
      <c r="X385" s="111">
        <v>0</v>
      </c>
      <c r="Y385" s="34">
        <v>0</v>
      </c>
      <c r="Z385" s="34">
        <f>VLOOKUP(B385,'[5]Vouchers'!$C$1:$M$462,11,FALSE)</f>
        <v>0</v>
      </c>
      <c r="AA385" s="70">
        <v>0</v>
      </c>
      <c r="AB385" s="70">
        <v>0</v>
      </c>
      <c r="AC385" s="35">
        <v>0</v>
      </c>
      <c r="AD385" s="35">
        <v>80550</v>
      </c>
      <c r="AE385" s="35">
        <v>0</v>
      </c>
      <c r="AF385" s="35">
        <v>0</v>
      </c>
      <c r="AG385" s="35">
        <v>0</v>
      </c>
      <c r="AH385" s="111">
        <v>0</v>
      </c>
      <c r="AI385" s="75">
        <f t="shared" si="7"/>
        <v>3191556.13</v>
      </c>
      <c r="AJ385" s="44"/>
      <c r="AK385" s="87"/>
      <c r="AL385" s="44"/>
      <c r="AM385" s="22"/>
    </row>
    <row r="386" spans="1:39" ht="13.5" thickBot="1">
      <c r="A386" s="47" t="s">
        <v>439</v>
      </c>
      <c r="B386" s="20">
        <v>6027</v>
      </c>
      <c r="C386" s="47" t="s">
        <v>375</v>
      </c>
      <c r="D386" s="70">
        <v>2363948</v>
      </c>
      <c r="E386" s="70">
        <v>0</v>
      </c>
      <c r="F386" s="70">
        <v>0</v>
      </c>
      <c r="G386" s="70">
        <v>0</v>
      </c>
      <c r="H386" s="70">
        <v>0</v>
      </c>
      <c r="I386" s="27">
        <v>305605</v>
      </c>
      <c r="J386" s="27">
        <v>16289.6</v>
      </c>
      <c r="K386" s="111">
        <v>0</v>
      </c>
      <c r="L386" s="34">
        <v>17726</v>
      </c>
      <c r="M386" s="115">
        <v>0</v>
      </c>
      <c r="N386" s="119">
        <v>0</v>
      </c>
      <c r="O386" s="116">
        <v>0</v>
      </c>
      <c r="P386" s="70">
        <v>0</v>
      </c>
      <c r="Q386" s="115">
        <v>0</v>
      </c>
      <c r="R386" s="33">
        <f>VLOOKUP(B386,'[4]2014-15 Public MATCH'!$C$1:$E$425,3,FALSE)</f>
        <v>2802.2</v>
      </c>
      <c r="S386" s="36">
        <v>0</v>
      </c>
      <c r="T386" s="33">
        <v>482.8</v>
      </c>
      <c r="U386" s="33">
        <f>VLOOKUP(B386,'[2]2014-15 Public SSBA'!$C$1:$E$357,3,FALSE)</f>
        <v>6738.19</v>
      </c>
      <c r="V386" s="36">
        <v>1000</v>
      </c>
      <c r="W386" s="26">
        <v>153141.15</v>
      </c>
      <c r="X386" s="111">
        <v>0</v>
      </c>
      <c r="Y386" s="34">
        <v>0</v>
      </c>
      <c r="Z386" s="34">
        <f>VLOOKUP(B386,'[5]Vouchers'!$C$1:$M$462,11,FALSE)</f>
        <v>0</v>
      </c>
      <c r="AA386" s="70">
        <v>0</v>
      </c>
      <c r="AB386" s="70">
        <v>0</v>
      </c>
      <c r="AC386" s="35">
        <v>0</v>
      </c>
      <c r="AD386" s="35">
        <v>78000</v>
      </c>
      <c r="AE386" s="35">
        <v>0</v>
      </c>
      <c r="AF386" s="35">
        <v>0</v>
      </c>
      <c r="AG386" s="35">
        <v>0</v>
      </c>
      <c r="AH386" s="111">
        <v>126339</v>
      </c>
      <c r="AI386" s="75">
        <f t="shared" si="7"/>
        <v>3072071.94</v>
      </c>
      <c r="AJ386" s="44"/>
      <c r="AK386" s="87"/>
      <c r="AL386" s="44"/>
      <c r="AM386" s="22"/>
    </row>
    <row r="387" spans="1:39" ht="13.5" thickBot="1">
      <c r="A387" s="47" t="s">
        <v>474</v>
      </c>
      <c r="B387" s="20">
        <v>6069</v>
      </c>
      <c r="C387" s="47" t="s">
        <v>376</v>
      </c>
      <c r="D387" s="70">
        <v>0</v>
      </c>
      <c r="E387" s="70">
        <v>0</v>
      </c>
      <c r="F387" s="70">
        <v>0</v>
      </c>
      <c r="G387" s="70">
        <v>3402</v>
      </c>
      <c r="H387" s="70">
        <v>0</v>
      </c>
      <c r="I387" s="27">
        <v>13476</v>
      </c>
      <c r="J387" s="27">
        <v>2434.5</v>
      </c>
      <c r="K387" s="111">
        <v>0</v>
      </c>
      <c r="L387" s="34">
        <v>2877</v>
      </c>
      <c r="M387" s="115">
        <v>0</v>
      </c>
      <c r="N387" s="119">
        <v>0</v>
      </c>
      <c r="O387" s="116">
        <v>0</v>
      </c>
      <c r="P387" s="70">
        <v>0</v>
      </c>
      <c r="Q387" s="115">
        <v>0</v>
      </c>
      <c r="R387" s="115">
        <v>0</v>
      </c>
      <c r="S387" s="36">
        <v>0</v>
      </c>
      <c r="T387" s="36">
        <v>0</v>
      </c>
      <c r="U387" s="36">
        <v>0</v>
      </c>
      <c r="V387" s="36">
        <v>0</v>
      </c>
      <c r="W387" s="26">
        <v>0</v>
      </c>
      <c r="X387" s="111">
        <v>0</v>
      </c>
      <c r="Y387" s="34">
        <v>0</v>
      </c>
      <c r="Z387" s="34">
        <f>VLOOKUP(B387,'[5]Vouchers'!$C$1:$M$462,11,FALSE)</f>
        <v>0</v>
      </c>
      <c r="AA387" s="70">
        <v>0</v>
      </c>
      <c r="AB387" s="70">
        <v>0</v>
      </c>
      <c r="AC387" s="35">
        <v>0</v>
      </c>
      <c r="AD387" s="35">
        <v>8700</v>
      </c>
      <c r="AE387" s="35">
        <v>0</v>
      </c>
      <c r="AF387" s="35">
        <v>0</v>
      </c>
      <c r="AG387" s="35">
        <v>0</v>
      </c>
      <c r="AH387" s="111">
        <v>13460</v>
      </c>
      <c r="AI387" s="75">
        <f t="shared" si="7"/>
        <v>44349.5</v>
      </c>
      <c r="AJ387" s="44"/>
      <c r="AK387" s="87"/>
      <c r="AL387" s="44"/>
      <c r="AM387" s="22"/>
    </row>
    <row r="388" spans="1:39" ht="13.5" thickBot="1">
      <c r="A388" s="47" t="s">
        <v>455</v>
      </c>
      <c r="B388" s="20">
        <v>6083</v>
      </c>
      <c r="C388" s="47" t="s">
        <v>377</v>
      </c>
      <c r="D388" s="70">
        <v>5272869</v>
      </c>
      <c r="E388" s="70">
        <v>0</v>
      </c>
      <c r="F388" s="70">
        <v>0</v>
      </c>
      <c r="G388" s="70">
        <v>0</v>
      </c>
      <c r="H388" s="70">
        <v>0</v>
      </c>
      <c r="I388" s="27">
        <v>800599</v>
      </c>
      <c r="J388" s="27">
        <v>39159.71</v>
      </c>
      <c r="K388" s="111">
        <v>0</v>
      </c>
      <c r="L388" s="34">
        <v>40856</v>
      </c>
      <c r="M388" s="115">
        <v>0</v>
      </c>
      <c r="N388" s="119">
        <v>0</v>
      </c>
      <c r="O388" s="116">
        <v>0</v>
      </c>
      <c r="P388" s="70">
        <v>0</v>
      </c>
      <c r="Q388" s="115">
        <v>0</v>
      </c>
      <c r="R388" s="115">
        <v>0</v>
      </c>
      <c r="S388" s="36">
        <v>0</v>
      </c>
      <c r="T388" s="36">
        <v>0</v>
      </c>
      <c r="U388" s="36">
        <v>0</v>
      </c>
      <c r="V388" s="36">
        <v>0</v>
      </c>
      <c r="W388" s="26">
        <v>0</v>
      </c>
      <c r="X388" s="111">
        <v>0</v>
      </c>
      <c r="Y388" s="34">
        <v>0</v>
      </c>
      <c r="Z388" s="34">
        <f>VLOOKUP(B388,'[5]Vouchers'!$C$1:$M$462,11,FALSE)</f>
        <v>0</v>
      </c>
      <c r="AA388" s="70">
        <v>0</v>
      </c>
      <c r="AB388" s="70">
        <v>0</v>
      </c>
      <c r="AC388" s="35">
        <v>0</v>
      </c>
      <c r="AD388" s="35">
        <v>163950</v>
      </c>
      <c r="AE388" s="35">
        <v>0</v>
      </c>
      <c r="AF388" s="35">
        <v>0</v>
      </c>
      <c r="AG388" s="35">
        <v>0</v>
      </c>
      <c r="AH388" s="111">
        <v>0</v>
      </c>
      <c r="AI388" s="75">
        <f t="shared" si="7"/>
        <v>6317433.71</v>
      </c>
      <c r="AJ388" s="44"/>
      <c r="AK388" s="87"/>
      <c r="AL388" s="44"/>
      <c r="AM388" s="22"/>
    </row>
    <row r="389" spans="1:39" ht="13.5" thickBot="1">
      <c r="A389" s="47" t="s">
        <v>455</v>
      </c>
      <c r="B389" s="20">
        <v>6104</v>
      </c>
      <c r="C389" s="47" t="s">
        <v>378</v>
      </c>
      <c r="D389" s="70">
        <v>581185</v>
      </c>
      <c r="E389" s="70">
        <v>0</v>
      </c>
      <c r="F389" s="70">
        <v>0</v>
      </c>
      <c r="G389" s="70">
        <v>231372</v>
      </c>
      <c r="H389" s="70">
        <v>0</v>
      </c>
      <c r="I389" s="27">
        <v>63052</v>
      </c>
      <c r="J389" s="27">
        <v>7214.12</v>
      </c>
      <c r="K389" s="111">
        <v>0</v>
      </c>
      <c r="L389" s="34">
        <v>5637</v>
      </c>
      <c r="M389" s="115">
        <v>0</v>
      </c>
      <c r="N389" s="119">
        <v>0</v>
      </c>
      <c r="O389" s="116">
        <v>0</v>
      </c>
      <c r="P389" s="70">
        <v>0</v>
      </c>
      <c r="Q389" s="115">
        <v>0</v>
      </c>
      <c r="R389" s="115">
        <v>0</v>
      </c>
      <c r="S389" s="36">
        <v>0</v>
      </c>
      <c r="T389" s="36">
        <v>0</v>
      </c>
      <c r="U389" s="36">
        <v>0</v>
      </c>
      <c r="V389" s="36">
        <v>0</v>
      </c>
      <c r="W389" s="26">
        <v>0</v>
      </c>
      <c r="X389" s="111">
        <v>0</v>
      </c>
      <c r="Y389" s="34">
        <v>0</v>
      </c>
      <c r="Z389" s="34">
        <f>VLOOKUP(B389,'[5]Vouchers'!$C$1:$M$462,11,FALSE)</f>
        <v>0</v>
      </c>
      <c r="AA389" s="70">
        <v>0</v>
      </c>
      <c r="AB389" s="70">
        <v>0</v>
      </c>
      <c r="AC389" s="35">
        <v>0</v>
      </c>
      <c r="AD389" s="35">
        <v>28650</v>
      </c>
      <c r="AE389" s="35">
        <v>0</v>
      </c>
      <c r="AF389" s="35">
        <v>0</v>
      </c>
      <c r="AG389" s="35">
        <v>0</v>
      </c>
      <c r="AH389" s="111">
        <v>0</v>
      </c>
      <c r="AI389" s="75">
        <f aca="true" t="shared" si="8" ref="AI389:AI429">SUM(D389:AH389)</f>
        <v>917110.12</v>
      </c>
      <c r="AJ389" s="44"/>
      <c r="AK389" s="87"/>
      <c r="AL389" s="44"/>
      <c r="AM389" s="22"/>
    </row>
    <row r="390" spans="1:39" ht="13.5" thickBot="1">
      <c r="A390" s="47" t="s">
        <v>455</v>
      </c>
      <c r="B390" s="20">
        <v>6113</v>
      </c>
      <c r="C390" s="47" t="s">
        <v>379</v>
      </c>
      <c r="D390" s="70">
        <v>6337004</v>
      </c>
      <c r="E390" s="70">
        <v>0</v>
      </c>
      <c r="F390" s="70">
        <v>0</v>
      </c>
      <c r="G390" s="70">
        <v>0</v>
      </c>
      <c r="H390" s="70">
        <v>0</v>
      </c>
      <c r="I390" s="27">
        <v>369552</v>
      </c>
      <c r="J390" s="27">
        <v>21539.81</v>
      </c>
      <c r="K390" s="111">
        <v>0</v>
      </c>
      <c r="L390" s="34">
        <v>53671</v>
      </c>
      <c r="M390" s="115">
        <v>0</v>
      </c>
      <c r="N390" s="119">
        <v>0</v>
      </c>
      <c r="O390" s="116">
        <v>0</v>
      </c>
      <c r="P390" s="70">
        <v>0</v>
      </c>
      <c r="Q390" s="115">
        <v>0</v>
      </c>
      <c r="R390" s="115">
        <v>0</v>
      </c>
      <c r="S390" s="36">
        <v>0</v>
      </c>
      <c r="T390" s="36">
        <v>0</v>
      </c>
      <c r="U390" s="36">
        <v>0</v>
      </c>
      <c r="V390" s="36">
        <v>0</v>
      </c>
      <c r="W390" s="26">
        <v>0</v>
      </c>
      <c r="X390" s="111">
        <v>0</v>
      </c>
      <c r="Y390" s="34">
        <v>0</v>
      </c>
      <c r="Z390" s="34">
        <f>VLOOKUP(B390,'[5]Vouchers'!$C$1:$M$462,11,FALSE)</f>
        <v>0</v>
      </c>
      <c r="AA390" s="70">
        <v>0</v>
      </c>
      <c r="AB390" s="70">
        <v>0</v>
      </c>
      <c r="AC390" s="35">
        <v>0</v>
      </c>
      <c r="AD390" s="35">
        <v>215700</v>
      </c>
      <c r="AE390" s="35">
        <v>0</v>
      </c>
      <c r="AF390" s="35">
        <v>0</v>
      </c>
      <c r="AG390" s="35">
        <v>0</v>
      </c>
      <c r="AH390" s="111">
        <v>0</v>
      </c>
      <c r="AI390" s="75">
        <f t="shared" si="8"/>
        <v>6997466.81</v>
      </c>
      <c r="AJ390" s="44"/>
      <c r="AK390" s="87"/>
      <c r="AL390" s="44"/>
      <c r="AM390" s="22"/>
    </row>
    <row r="391" spans="1:39" ht="13.5" thickBot="1">
      <c r="A391" s="47" t="s">
        <v>472</v>
      </c>
      <c r="B391" s="20">
        <v>6118</v>
      </c>
      <c r="C391" s="47" t="s">
        <v>380</v>
      </c>
      <c r="D391" s="70">
        <v>5426370</v>
      </c>
      <c r="E391" s="70">
        <v>0</v>
      </c>
      <c r="F391" s="70">
        <v>0</v>
      </c>
      <c r="G391" s="70">
        <v>0</v>
      </c>
      <c r="H391" s="70">
        <v>0</v>
      </c>
      <c r="I391" s="27">
        <v>262549</v>
      </c>
      <c r="J391" s="27">
        <v>24508.01</v>
      </c>
      <c r="K391" s="111">
        <v>0</v>
      </c>
      <c r="L391" s="34">
        <v>33853</v>
      </c>
      <c r="M391" s="115">
        <v>15994.05</v>
      </c>
      <c r="N391" s="119">
        <v>0</v>
      </c>
      <c r="O391" s="116">
        <v>0</v>
      </c>
      <c r="P391" s="70">
        <v>0</v>
      </c>
      <c r="Q391" s="115">
        <v>0</v>
      </c>
      <c r="R391" s="33">
        <f>VLOOKUP(B391,'[4]2014-15 Public MATCH'!$C$1:$E$425,3,FALSE)</f>
        <v>4348.17</v>
      </c>
      <c r="S391" s="36">
        <v>0</v>
      </c>
      <c r="T391" s="33">
        <v>521.18</v>
      </c>
      <c r="U391" s="33">
        <f>VLOOKUP(B391,'[2]2014-15 Public SSBA'!$C$1:$E$357,3,FALSE)</f>
        <v>1906.36</v>
      </c>
      <c r="V391" s="36">
        <v>0</v>
      </c>
      <c r="W391" s="26">
        <v>0</v>
      </c>
      <c r="X391" s="111">
        <v>0</v>
      </c>
      <c r="Y391" s="34">
        <v>0</v>
      </c>
      <c r="Z391" s="34">
        <f>VLOOKUP(B391,'[5]Vouchers'!$C$1:$M$462,11,FALSE)</f>
        <v>0</v>
      </c>
      <c r="AA391" s="70">
        <v>0</v>
      </c>
      <c r="AB391" s="70">
        <v>0</v>
      </c>
      <c r="AC391" s="35">
        <v>9863</v>
      </c>
      <c r="AD391" s="35">
        <v>133050</v>
      </c>
      <c r="AE391" s="35">
        <v>0</v>
      </c>
      <c r="AF391" s="35">
        <v>0</v>
      </c>
      <c r="AG391" s="35">
        <v>0</v>
      </c>
      <c r="AH391" s="111">
        <v>0</v>
      </c>
      <c r="AI391" s="75">
        <f t="shared" si="8"/>
        <v>5912962.77</v>
      </c>
      <c r="AJ391" s="44"/>
      <c r="AK391" s="87"/>
      <c r="AL391" s="44"/>
      <c r="AM391" s="22"/>
    </row>
    <row r="392" spans="1:39" ht="13.5" thickBot="1">
      <c r="A392" s="47" t="s">
        <v>472</v>
      </c>
      <c r="B392" s="20">
        <v>6125</v>
      </c>
      <c r="C392" s="47" t="s">
        <v>381</v>
      </c>
      <c r="D392" s="70">
        <v>23508770</v>
      </c>
      <c r="E392" s="70">
        <v>0</v>
      </c>
      <c r="F392" s="70">
        <v>0</v>
      </c>
      <c r="G392" s="70">
        <v>0</v>
      </c>
      <c r="H392" s="70">
        <v>0</v>
      </c>
      <c r="I392" s="27">
        <v>1514031</v>
      </c>
      <c r="J392" s="27">
        <v>54117.96</v>
      </c>
      <c r="K392" s="111">
        <v>0</v>
      </c>
      <c r="L392" s="34">
        <v>176094</v>
      </c>
      <c r="M392" s="115">
        <v>0</v>
      </c>
      <c r="N392" s="119">
        <v>0</v>
      </c>
      <c r="O392" s="116">
        <v>11304</v>
      </c>
      <c r="P392" s="70">
        <v>0</v>
      </c>
      <c r="Q392" s="115">
        <v>0</v>
      </c>
      <c r="R392" s="33">
        <f>VLOOKUP(B392,'[4]2014-15 Public MATCH'!$C$1:$E$425,3,FALSE)</f>
        <v>19846.62</v>
      </c>
      <c r="S392" s="36">
        <v>0</v>
      </c>
      <c r="T392" s="33">
        <v>8876.6</v>
      </c>
      <c r="U392" s="33">
        <f>VLOOKUP(B392,'[2]2014-15 Public SSBA'!$C$1:$E$357,3,FALSE)</f>
        <v>9754.02</v>
      </c>
      <c r="V392" s="36">
        <v>24669.63</v>
      </c>
      <c r="W392" s="26">
        <v>324909.12</v>
      </c>
      <c r="X392" s="111">
        <v>0</v>
      </c>
      <c r="Y392" s="34">
        <v>0</v>
      </c>
      <c r="Z392" s="34">
        <f>VLOOKUP(B392,'[5]Vouchers'!$C$1:$M$462,11,FALSE)</f>
        <v>0</v>
      </c>
      <c r="AA392" s="70">
        <v>0</v>
      </c>
      <c r="AB392" s="70">
        <v>0</v>
      </c>
      <c r="AC392" s="35">
        <v>0</v>
      </c>
      <c r="AD392" s="35">
        <v>597600</v>
      </c>
      <c r="AE392" s="35">
        <v>0</v>
      </c>
      <c r="AF392" s="35">
        <v>0</v>
      </c>
      <c r="AG392" s="35">
        <v>0</v>
      </c>
      <c r="AH392" s="111">
        <v>0</v>
      </c>
      <c r="AI392" s="75">
        <f t="shared" si="8"/>
        <v>26249972.95</v>
      </c>
      <c r="AJ392" s="44"/>
      <c r="AK392" s="87"/>
      <c r="AL392" s="44"/>
      <c r="AM392" s="22"/>
    </row>
    <row r="393" spans="1:39" ht="13.5" thickBot="1">
      <c r="A393" s="47" t="s">
        <v>452</v>
      </c>
      <c r="B393" s="20">
        <v>6174</v>
      </c>
      <c r="C393" s="47" t="s">
        <v>382</v>
      </c>
      <c r="D393" s="70">
        <v>51844876</v>
      </c>
      <c r="E393" s="70">
        <v>0</v>
      </c>
      <c r="F393" s="70">
        <v>0</v>
      </c>
      <c r="G393" s="70">
        <v>0</v>
      </c>
      <c r="H393" s="70">
        <v>0</v>
      </c>
      <c r="I393" s="27">
        <v>6154161</v>
      </c>
      <c r="J393" s="27">
        <v>168251.38</v>
      </c>
      <c r="K393" s="111">
        <v>0</v>
      </c>
      <c r="L393" s="34">
        <v>498991</v>
      </c>
      <c r="M393" s="115">
        <v>261536.52</v>
      </c>
      <c r="N393" s="119">
        <v>0</v>
      </c>
      <c r="O393" s="116">
        <v>451241</v>
      </c>
      <c r="P393" s="70">
        <v>0</v>
      </c>
      <c r="Q393" s="115">
        <v>0</v>
      </c>
      <c r="R393" s="33">
        <f>VLOOKUP(B393,'[4]2014-15 Public MATCH'!$C$1:$E$425,3,FALSE)</f>
        <v>42473.72</v>
      </c>
      <c r="S393" s="36">
        <v>0</v>
      </c>
      <c r="T393" s="36">
        <v>0</v>
      </c>
      <c r="U393" s="33">
        <f>VLOOKUP(B393,'[2]2014-15 Public SSBA'!$C$1:$E$357,3,FALSE)</f>
        <v>12831.26</v>
      </c>
      <c r="V393" s="36">
        <v>0</v>
      </c>
      <c r="W393" s="26">
        <v>333186.37</v>
      </c>
      <c r="X393" s="111">
        <v>0</v>
      </c>
      <c r="Y393" s="34">
        <v>0</v>
      </c>
      <c r="Z393" s="34">
        <f>VLOOKUP(B393,'[5]Vouchers'!$C$1:$M$462,11,FALSE)</f>
        <v>0</v>
      </c>
      <c r="AA393" s="70">
        <v>0</v>
      </c>
      <c r="AB393" s="70">
        <v>0</v>
      </c>
      <c r="AC393" s="35">
        <v>6121</v>
      </c>
      <c r="AD393" s="35">
        <v>1962675</v>
      </c>
      <c r="AE393" s="35">
        <v>0</v>
      </c>
      <c r="AF393" s="35">
        <v>0</v>
      </c>
      <c r="AG393" s="35">
        <v>0</v>
      </c>
      <c r="AH393" s="111">
        <v>0</v>
      </c>
      <c r="AI393" s="75">
        <f t="shared" si="8"/>
        <v>61736344.25</v>
      </c>
      <c r="AJ393" s="44"/>
      <c r="AK393" s="87"/>
      <c r="AL393" s="44"/>
      <c r="AM393" s="22"/>
    </row>
    <row r="394" spans="1:39" ht="13.5" thickBot="1">
      <c r="A394" s="47" t="s">
        <v>441</v>
      </c>
      <c r="B394" s="20">
        <v>6181</v>
      </c>
      <c r="C394" s="47" t="s">
        <v>383</v>
      </c>
      <c r="D394" s="70">
        <v>19355837</v>
      </c>
      <c r="E394" s="70">
        <v>0</v>
      </c>
      <c r="F394" s="70">
        <v>0</v>
      </c>
      <c r="G394" s="70">
        <v>0</v>
      </c>
      <c r="H394" s="70">
        <v>0</v>
      </c>
      <c r="I394" s="27">
        <v>1549093</v>
      </c>
      <c r="J394" s="27">
        <v>56740.7</v>
      </c>
      <c r="K394" s="111">
        <v>0</v>
      </c>
      <c r="L394" s="34">
        <v>128351</v>
      </c>
      <c r="M394" s="115">
        <v>0</v>
      </c>
      <c r="N394" s="119">
        <v>0</v>
      </c>
      <c r="O394" s="116">
        <v>0</v>
      </c>
      <c r="P394" s="70">
        <v>0</v>
      </c>
      <c r="Q394" s="115">
        <v>0</v>
      </c>
      <c r="R394" s="33">
        <f>VLOOKUP(B394,'[4]2014-15 Public MATCH'!$C$1:$E$425,3,FALSE)</f>
        <v>12298.02</v>
      </c>
      <c r="S394" s="36">
        <v>0</v>
      </c>
      <c r="T394" s="36">
        <v>0</v>
      </c>
      <c r="U394" s="33">
        <f>VLOOKUP(B394,'[2]2014-15 Public SSBA'!$C$1:$E$357,3,FALSE)</f>
        <v>1499.7</v>
      </c>
      <c r="V394" s="36">
        <v>0</v>
      </c>
      <c r="W394" s="26">
        <v>0</v>
      </c>
      <c r="X394" s="111">
        <v>0</v>
      </c>
      <c r="Y394" s="34">
        <v>0</v>
      </c>
      <c r="Z394" s="34">
        <f>VLOOKUP(B394,'[5]Vouchers'!$C$1:$M$462,11,FALSE)</f>
        <v>0</v>
      </c>
      <c r="AA394" s="70">
        <v>0</v>
      </c>
      <c r="AB394" s="70">
        <v>0</v>
      </c>
      <c r="AC394" s="35">
        <v>0</v>
      </c>
      <c r="AD394" s="35">
        <v>578850</v>
      </c>
      <c r="AE394" s="35">
        <v>0</v>
      </c>
      <c r="AF394" s="35">
        <v>0</v>
      </c>
      <c r="AG394" s="35">
        <v>0</v>
      </c>
      <c r="AH394" s="111">
        <v>0</v>
      </c>
      <c r="AI394" s="75">
        <f t="shared" si="8"/>
        <v>21682669.42</v>
      </c>
      <c r="AJ394" s="44"/>
      <c r="AK394" s="87"/>
      <c r="AL394" s="44"/>
      <c r="AM394" s="22"/>
    </row>
    <row r="395" spans="1:39" ht="13.5" thickBot="1">
      <c r="A395" s="47" t="s">
        <v>461</v>
      </c>
      <c r="B395" s="20">
        <v>6195</v>
      </c>
      <c r="C395" s="47" t="s">
        <v>384</v>
      </c>
      <c r="D395" s="70">
        <v>8557473</v>
      </c>
      <c r="E395" s="70">
        <v>0</v>
      </c>
      <c r="F395" s="70">
        <v>0</v>
      </c>
      <c r="G395" s="70">
        <v>0</v>
      </c>
      <c r="H395" s="70">
        <v>0</v>
      </c>
      <c r="I395" s="27">
        <v>631975</v>
      </c>
      <c r="J395" s="27">
        <v>89311.49</v>
      </c>
      <c r="K395" s="111">
        <v>0</v>
      </c>
      <c r="L395" s="34">
        <v>85286</v>
      </c>
      <c r="M395" s="115">
        <v>0</v>
      </c>
      <c r="N395" s="119">
        <v>0</v>
      </c>
      <c r="O395" s="116">
        <v>0</v>
      </c>
      <c r="P395" s="70">
        <v>0</v>
      </c>
      <c r="Q395" s="115">
        <v>0</v>
      </c>
      <c r="R395" s="33">
        <f>VLOOKUP(B395,'[4]2014-15 Public MATCH'!$C$1:$E$425,3,FALSE)</f>
        <v>11505.03</v>
      </c>
      <c r="S395" s="36">
        <v>0</v>
      </c>
      <c r="T395" s="33">
        <v>6430.69</v>
      </c>
      <c r="U395" s="33">
        <f>VLOOKUP(B395,'[2]2014-15 Public SSBA'!$C$1:$E$357,3,FALSE)</f>
        <v>5182.84</v>
      </c>
      <c r="V395" s="36">
        <v>0</v>
      </c>
      <c r="W395" s="26">
        <v>544274.28</v>
      </c>
      <c r="X395" s="111">
        <v>0</v>
      </c>
      <c r="Y395" s="34">
        <v>0</v>
      </c>
      <c r="Z395" s="34">
        <f>VLOOKUP(B395,'[5]Vouchers'!$C$1:$M$462,11,FALSE)</f>
        <v>0</v>
      </c>
      <c r="AA395" s="70">
        <v>0</v>
      </c>
      <c r="AB395" s="70">
        <v>0</v>
      </c>
      <c r="AC395" s="35">
        <v>0</v>
      </c>
      <c r="AD395" s="35">
        <v>327450</v>
      </c>
      <c r="AE395" s="35">
        <v>0</v>
      </c>
      <c r="AF395" s="35">
        <v>0</v>
      </c>
      <c r="AG395" s="35">
        <v>0</v>
      </c>
      <c r="AH395" s="111">
        <v>0</v>
      </c>
      <c r="AI395" s="75">
        <f t="shared" si="8"/>
        <v>10258888.33</v>
      </c>
      <c r="AJ395" s="44"/>
      <c r="AK395" s="87"/>
      <c r="AL395" s="44"/>
      <c r="AM395" s="22"/>
    </row>
    <row r="396" spans="1:39" ht="13.5" thickBot="1">
      <c r="A396" s="47" t="s">
        <v>457</v>
      </c>
      <c r="B396" s="20">
        <v>6216</v>
      </c>
      <c r="C396" s="47" t="s">
        <v>385</v>
      </c>
      <c r="D396" s="70">
        <v>11545071</v>
      </c>
      <c r="E396" s="70">
        <v>0</v>
      </c>
      <c r="F396" s="70">
        <v>0</v>
      </c>
      <c r="G396" s="70">
        <v>0</v>
      </c>
      <c r="H396" s="70">
        <v>0</v>
      </c>
      <c r="I396" s="27">
        <v>603981</v>
      </c>
      <c r="J396" s="27">
        <v>53470.16</v>
      </c>
      <c r="K396" s="111">
        <v>0</v>
      </c>
      <c r="L396" s="34">
        <v>77266</v>
      </c>
      <c r="M396" s="115">
        <v>0</v>
      </c>
      <c r="N396" s="119">
        <v>0</v>
      </c>
      <c r="O396" s="116">
        <v>0</v>
      </c>
      <c r="P396" s="70">
        <v>0</v>
      </c>
      <c r="Q396" s="115">
        <v>0</v>
      </c>
      <c r="R396" s="33">
        <f>VLOOKUP(B396,'[4]2014-15 Public MATCH'!$C$1:$E$425,3,FALSE)</f>
        <v>8572.14</v>
      </c>
      <c r="S396" s="36">
        <v>0</v>
      </c>
      <c r="T396" s="36">
        <v>0</v>
      </c>
      <c r="U396" s="33">
        <f>VLOOKUP(B396,'[2]2014-15 Public SSBA'!$C$1:$E$357,3,FALSE)</f>
        <v>6865.73</v>
      </c>
      <c r="V396" s="36">
        <v>0</v>
      </c>
      <c r="W396" s="26">
        <v>0</v>
      </c>
      <c r="X396" s="111">
        <v>0</v>
      </c>
      <c r="Y396" s="34">
        <v>0</v>
      </c>
      <c r="Z396" s="34">
        <f>VLOOKUP(B396,'[5]Vouchers'!$C$1:$M$462,11,FALSE)</f>
        <v>0</v>
      </c>
      <c r="AA396" s="70">
        <v>0</v>
      </c>
      <c r="AB396" s="70">
        <v>0</v>
      </c>
      <c r="AC396" s="35">
        <v>0</v>
      </c>
      <c r="AD396" s="35">
        <v>299550</v>
      </c>
      <c r="AE396" s="35">
        <v>0</v>
      </c>
      <c r="AF396" s="35">
        <v>0</v>
      </c>
      <c r="AG396" s="35">
        <v>0</v>
      </c>
      <c r="AH396" s="111">
        <v>0</v>
      </c>
      <c r="AI396" s="75">
        <f t="shared" si="8"/>
        <v>12594776.03</v>
      </c>
      <c r="AJ396" s="44"/>
      <c r="AK396" s="87"/>
      <c r="AL396" s="44"/>
      <c r="AM396" s="22"/>
    </row>
    <row r="397" spans="1:39" ht="13.5" thickBot="1">
      <c r="A397" s="47" t="s">
        <v>432</v>
      </c>
      <c r="B397" s="20">
        <v>6223</v>
      </c>
      <c r="C397" s="47" t="s">
        <v>386</v>
      </c>
      <c r="D397" s="70">
        <v>51978492</v>
      </c>
      <c r="E397" s="70">
        <v>238026</v>
      </c>
      <c r="F397" s="70">
        <v>0</v>
      </c>
      <c r="G397" s="70">
        <v>0</v>
      </c>
      <c r="H397" s="70">
        <v>0</v>
      </c>
      <c r="I397" s="27">
        <v>3300331</v>
      </c>
      <c r="J397" s="27">
        <v>166084.51</v>
      </c>
      <c r="K397" s="111">
        <v>0</v>
      </c>
      <c r="L397" s="34">
        <v>304736</v>
      </c>
      <c r="M397" s="115">
        <v>466470.29</v>
      </c>
      <c r="N397" s="119">
        <v>0</v>
      </c>
      <c r="O397" s="116">
        <v>205351</v>
      </c>
      <c r="P397" s="70">
        <v>0</v>
      </c>
      <c r="Q397" s="115">
        <v>0</v>
      </c>
      <c r="R397" s="33">
        <f>VLOOKUP(B397,'[4]2014-15 Public MATCH'!$C$1:$E$425,3,FALSE)</f>
        <v>47313.92</v>
      </c>
      <c r="S397" s="36">
        <v>0</v>
      </c>
      <c r="T397" s="36">
        <v>0</v>
      </c>
      <c r="U397" s="33">
        <f>VLOOKUP(B397,'[2]2014-15 Public SSBA'!$C$1:$E$357,3,FALSE)</f>
        <v>40343.87</v>
      </c>
      <c r="V397" s="36">
        <v>0</v>
      </c>
      <c r="W397" s="26">
        <v>1835631.49</v>
      </c>
      <c r="X397" s="111">
        <v>0</v>
      </c>
      <c r="Y397" s="34">
        <v>0</v>
      </c>
      <c r="Z397" s="34">
        <f>VLOOKUP(B397,'[5]Vouchers'!$C$1:$M$462,11,FALSE)</f>
        <v>16602.47</v>
      </c>
      <c r="AA397" s="70">
        <v>0</v>
      </c>
      <c r="AB397" s="70">
        <v>0</v>
      </c>
      <c r="AC397" s="35">
        <v>6556</v>
      </c>
      <c r="AD397" s="35">
        <v>1274850</v>
      </c>
      <c r="AE397" s="35">
        <v>0</v>
      </c>
      <c r="AF397" s="35">
        <v>0</v>
      </c>
      <c r="AG397" s="35">
        <v>0</v>
      </c>
      <c r="AH397" s="111">
        <v>0</v>
      </c>
      <c r="AI397" s="75">
        <f t="shared" si="8"/>
        <v>59880788.55</v>
      </c>
      <c r="AJ397" s="44"/>
      <c r="AK397" s="87"/>
      <c r="AL397" s="44"/>
      <c r="AM397" s="22"/>
    </row>
    <row r="398" spans="1:39" ht="13.5" thickBot="1">
      <c r="A398" s="47" t="s">
        <v>462</v>
      </c>
      <c r="B398" s="20">
        <v>6230</v>
      </c>
      <c r="C398" s="47" t="s">
        <v>387</v>
      </c>
      <c r="D398" s="70">
        <v>186552</v>
      </c>
      <c r="E398" s="70">
        <v>0</v>
      </c>
      <c r="F398" s="70">
        <v>0</v>
      </c>
      <c r="G398" s="70">
        <v>101967</v>
      </c>
      <c r="H398" s="112">
        <v>29479</v>
      </c>
      <c r="I398" s="27">
        <v>0</v>
      </c>
      <c r="J398" s="27">
        <v>58388.59</v>
      </c>
      <c r="K398" s="111">
        <v>0</v>
      </c>
      <c r="L398" s="34">
        <v>19614</v>
      </c>
      <c r="M398" s="115">
        <v>0</v>
      </c>
      <c r="N398" s="119">
        <v>30214.98</v>
      </c>
      <c r="O398" s="116">
        <v>0</v>
      </c>
      <c r="P398" s="70">
        <v>0</v>
      </c>
      <c r="Q398" s="115">
        <v>0</v>
      </c>
      <c r="R398" s="33">
        <f>VLOOKUP(B398,'[4]2014-15 Public MATCH'!$C$1:$E$425,3,FALSE)</f>
        <v>3038.15</v>
      </c>
      <c r="S398" s="36">
        <v>0</v>
      </c>
      <c r="T398" s="33">
        <v>1285.34</v>
      </c>
      <c r="U398" s="33">
        <f>VLOOKUP(B398,'[2]2014-15 Public SSBA'!$C$1:$E$357,3,FALSE)</f>
        <v>1525.44</v>
      </c>
      <c r="V398" s="36">
        <v>0</v>
      </c>
      <c r="W398" s="26">
        <v>138654.96</v>
      </c>
      <c r="X398" s="111">
        <v>0</v>
      </c>
      <c r="Y398" s="34">
        <v>0</v>
      </c>
      <c r="Z398" s="34">
        <f>VLOOKUP(B398,'[5]Vouchers'!$C$1:$M$462,11,FALSE)</f>
        <v>0</v>
      </c>
      <c r="AA398" s="70">
        <v>0</v>
      </c>
      <c r="AB398" s="70">
        <v>0</v>
      </c>
      <c r="AC398" s="35">
        <v>0</v>
      </c>
      <c r="AD398" s="35">
        <v>76500</v>
      </c>
      <c r="AE398" s="35">
        <v>0</v>
      </c>
      <c r="AF398" s="35">
        <v>0</v>
      </c>
      <c r="AG398" s="35">
        <v>0</v>
      </c>
      <c r="AH398" s="111">
        <v>123033</v>
      </c>
      <c r="AI398" s="75">
        <f t="shared" si="8"/>
        <v>770252.46</v>
      </c>
      <c r="AJ398" s="44"/>
      <c r="AK398" s="87"/>
      <c r="AL398" s="44"/>
      <c r="AM398" s="22"/>
    </row>
    <row r="399" spans="1:39" ht="13.5" thickBot="1">
      <c r="A399" s="47" t="s">
        <v>489</v>
      </c>
      <c r="B399" s="20">
        <v>6237</v>
      </c>
      <c r="C399" s="47" t="s">
        <v>388</v>
      </c>
      <c r="D399" s="70">
        <v>5647747</v>
      </c>
      <c r="E399" s="70">
        <v>0</v>
      </c>
      <c r="F399" s="70">
        <v>0</v>
      </c>
      <c r="G399" s="70">
        <v>0</v>
      </c>
      <c r="H399" s="112">
        <v>85867</v>
      </c>
      <c r="I399" s="27">
        <v>398293</v>
      </c>
      <c r="J399" s="27">
        <v>69138.26</v>
      </c>
      <c r="K399" s="111">
        <v>0</v>
      </c>
      <c r="L399" s="34">
        <v>51114</v>
      </c>
      <c r="M399" s="115">
        <v>6816.6</v>
      </c>
      <c r="N399" s="119">
        <v>0</v>
      </c>
      <c r="O399" s="116">
        <v>0</v>
      </c>
      <c r="P399" s="70">
        <v>0</v>
      </c>
      <c r="Q399" s="115">
        <v>0</v>
      </c>
      <c r="R399" s="33">
        <f>VLOOKUP(B399,'[4]2014-15 Public MATCH'!$C$1:$E$425,3,FALSE)</f>
        <v>8577.43</v>
      </c>
      <c r="S399" s="36">
        <v>0</v>
      </c>
      <c r="T399" s="33">
        <v>4325.83</v>
      </c>
      <c r="U399" s="33">
        <f>VLOOKUP(B399,'[2]2014-15 Public SSBA'!$C$1:$E$357,3,FALSE)</f>
        <v>8799.51</v>
      </c>
      <c r="V399" s="36">
        <v>958.03</v>
      </c>
      <c r="W399" s="26">
        <v>527717.77</v>
      </c>
      <c r="X399" s="111">
        <v>0</v>
      </c>
      <c r="Y399" s="34">
        <v>0</v>
      </c>
      <c r="Z399" s="34">
        <f>VLOOKUP(B399,'[5]Vouchers'!$C$1:$M$462,11,FALSE)</f>
        <v>0</v>
      </c>
      <c r="AA399" s="70">
        <v>0</v>
      </c>
      <c r="AB399" s="70">
        <v>0</v>
      </c>
      <c r="AC399" s="35">
        <v>0</v>
      </c>
      <c r="AD399" s="35">
        <v>214050</v>
      </c>
      <c r="AE399" s="35">
        <v>0</v>
      </c>
      <c r="AF399" s="35">
        <v>0</v>
      </c>
      <c r="AG399" s="35">
        <v>0</v>
      </c>
      <c r="AH399" s="111">
        <v>0</v>
      </c>
      <c r="AI399" s="75">
        <f t="shared" si="8"/>
        <v>7023404.43</v>
      </c>
      <c r="AJ399" s="44"/>
      <c r="AK399" s="87"/>
      <c r="AL399" s="44"/>
      <c r="AM399" s="22"/>
    </row>
    <row r="400" spans="1:39" ht="13.5" thickBot="1">
      <c r="A400" s="47" t="s">
        <v>453</v>
      </c>
      <c r="B400" s="20">
        <v>6244</v>
      </c>
      <c r="C400" s="47" t="s">
        <v>492</v>
      </c>
      <c r="D400" s="70">
        <v>18535583</v>
      </c>
      <c r="E400" s="70">
        <v>0</v>
      </c>
      <c r="F400" s="70">
        <v>1163460</v>
      </c>
      <c r="G400" s="70">
        <v>0</v>
      </c>
      <c r="H400" s="70">
        <v>0</v>
      </c>
      <c r="I400" s="27">
        <v>2338917</v>
      </c>
      <c r="J400" s="27">
        <v>0</v>
      </c>
      <c r="K400" s="111">
        <v>0</v>
      </c>
      <c r="L400" s="34">
        <v>267018</v>
      </c>
      <c r="M400" s="115">
        <v>0</v>
      </c>
      <c r="N400" s="119">
        <v>0</v>
      </c>
      <c r="O400" s="116">
        <v>3390203</v>
      </c>
      <c r="P400" s="70">
        <v>0</v>
      </c>
      <c r="Q400" s="115">
        <v>0</v>
      </c>
      <c r="R400" s="33">
        <f>VLOOKUP(B400,'[4]2014-15 Public MATCH'!$C$1:$E$425,3,FALSE)</f>
        <v>19674.83</v>
      </c>
      <c r="S400" s="36">
        <v>0</v>
      </c>
      <c r="T400" s="36">
        <v>0</v>
      </c>
      <c r="U400" s="33">
        <f>VLOOKUP(B400,'[2]2014-15 Public SSBA'!$C$1:$E$357,3,FALSE)</f>
        <v>6010.35</v>
      </c>
      <c r="V400" s="36">
        <v>0</v>
      </c>
      <c r="W400" s="26">
        <v>0</v>
      </c>
      <c r="X400" s="111">
        <v>0</v>
      </c>
      <c r="Y400" s="34">
        <v>0</v>
      </c>
      <c r="Z400" s="34">
        <f>VLOOKUP(B400,'[5]Vouchers'!$C$1:$M$462,11,FALSE)</f>
        <v>0</v>
      </c>
      <c r="AA400" s="70">
        <v>0</v>
      </c>
      <c r="AB400" s="70">
        <v>0</v>
      </c>
      <c r="AC400" s="35">
        <v>14532</v>
      </c>
      <c r="AD400" s="35">
        <v>903900</v>
      </c>
      <c r="AE400" s="35">
        <v>0</v>
      </c>
      <c r="AF400" s="35">
        <v>0</v>
      </c>
      <c r="AG400" s="35">
        <v>0</v>
      </c>
      <c r="AH400" s="111">
        <v>0</v>
      </c>
      <c r="AI400" s="75">
        <f t="shared" si="8"/>
        <v>26639298.18</v>
      </c>
      <c r="AJ400" s="44"/>
      <c r="AK400" s="87"/>
      <c r="AL400" s="44"/>
      <c r="AM400" s="22"/>
    </row>
    <row r="401" spans="1:39" ht="13.5" thickBot="1">
      <c r="A401" s="47" t="s">
        <v>473</v>
      </c>
      <c r="B401" s="20">
        <v>6251</v>
      </c>
      <c r="C401" s="47" t="s">
        <v>389</v>
      </c>
      <c r="D401" s="70">
        <v>2457318</v>
      </c>
      <c r="E401" s="70">
        <v>0</v>
      </c>
      <c r="F401" s="70">
        <v>0</v>
      </c>
      <c r="G401" s="70">
        <v>0</v>
      </c>
      <c r="H401" s="112">
        <v>17979</v>
      </c>
      <c r="I401" s="27">
        <v>77826</v>
      </c>
      <c r="J401" s="27">
        <v>17546.29</v>
      </c>
      <c r="K401" s="111">
        <v>0</v>
      </c>
      <c r="L401" s="34">
        <v>13105</v>
      </c>
      <c r="M401" s="115">
        <v>0</v>
      </c>
      <c r="N401" s="119">
        <v>12488.76</v>
      </c>
      <c r="O401" s="116">
        <v>0</v>
      </c>
      <c r="P401" s="70">
        <v>0</v>
      </c>
      <c r="Q401" s="115">
        <v>0</v>
      </c>
      <c r="R401" s="33">
        <f>VLOOKUP(B401,'[4]2014-15 Public MATCH'!$C$1:$E$425,3,FALSE)</f>
        <v>1941.76</v>
      </c>
      <c r="S401" s="36">
        <v>0</v>
      </c>
      <c r="T401" s="33">
        <v>850.74</v>
      </c>
      <c r="U401" s="33">
        <f>VLOOKUP(B401,'[2]2014-15 Public SSBA'!$C$1:$E$357,3,FALSE)</f>
        <v>1756.1</v>
      </c>
      <c r="V401" s="36">
        <v>0</v>
      </c>
      <c r="W401" s="26">
        <v>101405.33</v>
      </c>
      <c r="X401" s="111">
        <v>0</v>
      </c>
      <c r="Y401" s="34">
        <v>0</v>
      </c>
      <c r="Z401" s="34">
        <f>VLOOKUP(B401,'[5]Vouchers'!$C$1:$M$462,11,FALSE)</f>
        <v>0</v>
      </c>
      <c r="AA401" s="70">
        <v>0</v>
      </c>
      <c r="AB401" s="70">
        <v>0</v>
      </c>
      <c r="AC401" s="35">
        <v>0</v>
      </c>
      <c r="AD401" s="35">
        <v>44550</v>
      </c>
      <c r="AE401" s="35">
        <v>0</v>
      </c>
      <c r="AF401" s="35">
        <v>0</v>
      </c>
      <c r="AG401" s="35">
        <v>0</v>
      </c>
      <c r="AH401" s="111">
        <v>69663</v>
      </c>
      <c r="AI401" s="75">
        <f t="shared" si="8"/>
        <v>2816429.98</v>
      </c>
      <c r="AJ401" s="44"/>
      <c r="AK401" s="87"/>
      <c r="AL401" s="44"/>
      <c r="AM401" s="22"/>
    </row>
    <row r="402" spans="1:39" ht="13.5" thickBot="1">
      <c r="A402" s="47" t="s">
        <v>477</v>
      </c>
      <c r="B402" s="20">
        <v>6293</v>
      </c>
      <c r="C402" s="47" t="s">
        <v>390</v>
      </c>
      <c r="D402" s="70">
        <v>43582</v>
      </c>
      <c r="E402" s="70">
        <v>0</v>
      </c>
      <c r="F402" s="70">
        <v>0</v>
      </c>
      <c r="G402" s="70">
        <v>55116</v>
      </c>
      <c r="H402" s="112">
        <v>41387</v>
      </c>
      <c r="I402" s="27">
        <v>206894</v>
      </c>
      <c r="J402" s="27">
        <v>62194.41</v>
      </c>
      <c r="K402" s="111">
        <v>0</v>
      </c>
      <c r="L402" s="34">
        <v>24642</v>
      </c>
      <c r="M402" s="115">
        <v>0</v>
      </c>
      <c r="N402" s="119">
        <v>28016.63</v>
      </c>
      <c r="O402" s="116">
        <v>0</v>
      </c>
      <c r="P402" s="70">
        <v>0</v>
      </c>
      <c r="Q402" s="115">
        <v>0</v>
      </c>
      <c r="R402" s="33">
        <f>VLOOKUP(B402,'[4]2014-15 Public MATCH'!$C$1:$E$425,3,FALSE)</f>
        <v>4358.81</v>
      </c>
      <c r="S402" s="36">
        <v>0</v>
      </c>
      <c r="T402" s="36">
        <v>0</v>
      </c>
      <c r="U402" s="33">
        <f>VLOOKUP(B402,'[2]2014-15 Public SSBA'!$C$1:$E$357,3,FALSE)</f>
        <v>4796.96</v>
      </c>
      <c r="V402" s="36">
        <v>0</v>
      </c>
      <c r="W402" s="26">
        <v>331118.05</v>
      </c>
      <c r="X402" s="111">
        <v>0</v>
      </c>
      <c r="Y402" s="34">
        <v>0</v>
      </c>
      <c r="Z402" s="34">
        <f>VLOOKUP(B402,'[5]Vouchers'!$C$1:$M$462,11,FALSE)</f>
        <v>0</v>
      </c>
      <c r="AA402" s="70">
        <v>0</v>
      </c>
      <c r="AB402" s="70">
        <v>0</v>
      </c>
      <c r="AC402" s="35">
        <v>0</v>
      </c>
      <c r="AD402" s="35">
        <v>102825</v>
      </c>
      <c r="AE402" s="35">
        <v>0</v>
      </c>
      <c r="AF402" s="35">
        <v>0</v>
      </c>
      <c r="AG402" s="35">
        <v>0</v>
      </c>
      <c r="AH402" s="111">
        <v>162941</v>
      </c>
      <c r="AI402" s="75">
        <f t="shared" si="8"/>
        <v>1067871.86</v>
      </c>
      <c r="AJ402" s="44"/>
      <c r="AK402" s="87"/>
      <c r="AL402" s="44"/>
      <c r="AM402" s="22"/>
    </row>
    <row r="403" spans="1:39" ht="13.5" thickBot="1">
      <c r="A403" s="47" t="s">
        <v>453</v>
      </c>
      <c r="B403" s="20">
        <v>6300</v>
      </c>
      <c r="C403" s="47" t="s">
        <v>391</v>
      </c>
      <c r="D403" s="70">
        <v>46950708</v>
      </c>
      <c r="E403" s="70">
        <v>0</v>
      </c>
      <c r="F403" s="70">
        <v>297352</v>
      </c>
      <c r="G403" s="70">
        <v>0</v>
      </c>
      <c r="H403" s="112">
        <v>500319</v>
      </c>
      <c r="I403" s="27">
        <v>3267470</v>
      </c>
      <c r="J403" s="27">
        <v>23119.87</v>
      </c>
      <c r="K403" s="111">
        <v>0</v>
      </c>
      <c r="L403" s="34">
        <v>342105</v>
      </c>
      <c r="M403" s="115">
        <v>0</v>
      </c>
      <c r="N403" s="119">
        <v>0</v>
      </c>
      <c r="O403" s="116">
        <v>0</v>
      </c>
      <c r="P403" s="70">
        <v>0</v>
      </c>
      <c r="Q403" s="115">
        <v>0</v>
      </c>
      <c r="R403" s="33">
        <f>VLOOKUP(B403,'[4]2014-15 Public MATCH'!$C$1:$E$425,3,FALSE)</f>
        <v>42493.94</v>
      </c>
      <c r="S403" s="36">
        <v>0</v>
      </c>
      <c r="T403" s="36">
        <v>0</v>
      </c>
      <c r="U403" s="33">
        <f>VLOOKUP(B403,'[2]2014-15 Public SSBA'!$C$1:$E$357,3,FALSE)</f>
        <v>21682.42</v>
      </c>
      <c r="V403" s="36">
        <v>0</v>
      </c>
      <c r="W403" s="26">
        <v>3340146.92</v>
      </c>
      <c r="X403" s="111">
        <v>0</v>
      </c>
      <c r="Y403" s="34">
        <v>0</v>
      </c>
      <c r="Z403" s="34">
        <f>VLOOKUP(B403,'[5]Vouchers'!$C$1:$M$462,11,FALSE)</f>
        <v>0</v>
      </c>
      <c r="AA403" s="70">
        <v>0</v>
      </c>
      <c r="AB403" s="70">
        <v>0</v>
      </c>
      <c r="AC403" s="35">
        <v>8129</v>
      </c>
      <c r="AD403" s="35">
        <v>1295850</v>
      </c>
      <c r="AE403" s="35">
        <v>0</v>
      </c>
      <c r="AF403" s="35">
        <v>0</v>
      </c>
      <c r="AG403" s="35">
        <v>0</v>
      </c>
      <c r="AH403" s="111">
        <v>0</v>
      </c>
      <c r="AI403" s="75">
        <f t="shared" si="8"/>
        <v>56089376.15</v>
      </c>
      <c r="AJ403" s="44"/>
      <c r="AK403" s="87"/>
      <c r="AL403" s="44"/>
      <c r="AM403" s="22"/>
    </row>
    <row r="404" spans="1:39" ht="13.5" thickBot="1">
      <c r="A404" s="47" t="s">
        <v>470</v>
      </c>
      <c r="B404" s="20">
        <v>6307</v>
      </c>
      <c r="C404" s="47" t="s">
        <v>392</v>
      </c>
      <c r="D404" s="70">
        <v>31448529</v>
      </c>
      <c r="E404" s="70">
        <v>0</v>
      </c>
      <c r="F404" s="70">
        <v>0</v>
      </c>
      <c r="G404" s="70">
        <v>0</v>
      </c>
      <c r="H404" s="70">
        <v>0</v>
      </c>
      <c r="I404" s="27">
        <v>2185023</v>
      </c>
      <c r="J404" s="27">
        <v>192270.39</v>
      </c>
      <c r="K404" s="111">
        <v>0</v>
      </c>
      <c r="L404" s="34">
        <v>301917</v>
      </c>
      <c r="M404" s="115">
        <v>0</v>
      </c>
      <c r="N404" s="119">
        <v>0</v>
      </c>
      <c r="O404" s="116">
        <v>226878</v>
      </c>
      <c r="P404" s="70">
        <v>0</v>
      </c>
      <c r="Q404" s="115">
        <v>40425</v>
      </c>
      <c r="R404" s="33">
        <f>VLOOKUP(B404,'[4]2014-15 Public MATCH'!$C$1:$E$425,3,FALSE)</f>
        <v>31407.72</v>
      </c>
      <c r="S404" s="36">
        <v>0</v>
      </c>
      <c r="T404" s="36">
        <v>0</v>
      </c>
      <c r="U404" s="33">
        <f>VLOOKUP(B404,'[2]2014-15 Public SSBA'!$C$1:$E$357,3,FALSE)</f>
        <v>9499.93</v>
      </c>
      <c r="V404" s="36">
        <v>0</v>
      </c>
      <c r="W404" s="26">
        <v>0</v>
      </c>
      <c r="X404" s="111">
        <v>0</v>
      </c>
      <c r="Y404" s="34">
        <v>0</v>
      </c>
      <c r="Z404" s="34">
        <f>VLOOKUP(B404,'[5]Vouchers'!$C$1:$M$462,11,FALSE)</f>
        <v>0</v>
      </c>
      <c r="AA404" s="70">
        <v>0</v>
      </c>
      <c r="AB404" s="70">
        <v>0</v>
      </c>
      <c r="AC404" s="35">
        <v>11390</v>
      </c>
      <c r="AD404" s="35">
        <v>1050300</v>
      </c>
      <c r="AE404" s="35">
        <v>0</v>
      </c>
      <c r="AF404" s="35">
        <v>0</v>
      </c>
      <c r="AG404" s="35">
        <v>0</v>
      </c>
      <c r="AH404" s="111">
        <v>0</v>
      </c>
      <c r="AI404" s="75">
        <f t="shared" si="8"/>
        <v>35497640.04</v>
      </c>
      <c r="AJ404" s="44"/>
      <c r="AK404" s="87"/>
      <c r="AL404" s="44"/>
      <c r="AM404" s="22"/>
    </row>
    <row r="405" spans="1:39" ht="13.5" thickBot="1">
      <c r="A405" s="47" t="s">
        <v>466</v>
      </c>
      <c r="B405" s="20">
        <v>6321</v>
      </c>
      <c r="C405" s="47" t="s">
        <v>393</v>
      </c>
      <c r="D405" s="70">
        <v>7567710</v>
      </c>
      <c r="E405" s="70">
        <v>0</v>
      </c>
      <c r="F405" s="70">
        <v>0</v>
      </c>
      <c r="G405" s="70">
        <v>0</v>
      </c>
      <c r="H405" s="70">
        <v>0</v>
      </c>
      <c r="I405" s="27">
        <v>323024</v>
      </c>
      <c r="J405" s="27">
        <v>72482.94</v>
      </c>
      <c r="K405" s="111">
        <v>0</v>
      </c>
      <c r="L405" s="34">
        <v>57303</v>
      </c>
      <c r="M405" s="115">
        <v>0</v>
      </c>
      <c r="N405" s="119">
        <v>93629.51</v>
      </c>
      <c r="O405" s="116">
        <v>0</v>
      </c>
      <c r="P405" s="70">
        <v>0</v>
      </c>
      <c r="Q405" s="115">
        <v>0</v>
      </c>
      <c r="R405" s="33">
        <f>VLOOKUP(B405,'[4]2014-15 Public MATCH'!$C$1:$E$425,3,FALSE)</f>
        <v>4624.52</v>
      </c>
      <c r="S405" s="36">
        <v>0</v>
      </c>
      <c r="T405" s="33">
        <v>1931.92</v>
      </c>
      <c r="U405" s="33">
        <f>VLOOKUP(B405,'[2]2014-15 Public SSBA'!$C$1:$E$357,3,FALSE)</f>
        <v>3178.06</v>
      </c>
      <c r="V405" s="36">
        <v>0</v>
      </c>
      <c r="W405" s="26">
        <v>0</v>
      </c>
      <c r="X405" s="111">
        <v>0</v>
      </c>
      <c r="Y405" s="34">
        <v>0</v>
      </c>
      <c r="Z405" s="34">
        <f>VLOOKUP(B405,'[5]Vouchers'!$C$1:$M$462,11,FALSE)</f>
        <v>0</v>
      </c>
      <c r="AA405" s="70">
        <v>0</v>
      </c>
      <c r="AB405" s="70">
        <v>0</v>
      </c>
      <c r="AC405" s="35">
        <v>0</v>
      </c>
      <c r="AD405" s="35">
        <v>176100</v>
      </c>
      <c r="AE405" s="35">
        <v>0</v>
      </c>
      <c r="AF405" s="35">
        <v>0</v>
      </c>
      <c r="AG405" s="35">
        <v>0</v>
      </c>
      <c r="AH405" s="111">
        <v>0</v>
      </c>
      <c r="AI405" s="75">
        <f t="shared" si="8"/>
        <v>8299983.95</v>
      </c>
      <c r="AJ405" s="44"/>
      <c r="AK405" s="87"/>
      <c r="AL405" s="44"/>
      <c r="AM405" s="22"/>
    </row>
    <row r="406" spans="1:39" ht="13.5" thickBot="1">
      <c r="A406" s="47" t="s">
        <v>431</v>
      </c>
      <c r="B406" s="20">
        <v>6328</v>
      </c>
      <c r="C406" s="47" t="s">
        <v>394</v>
      </c>
      <c r="D406" s="70">
        <v>15257228</v>
      </c>
      <c r="E406" s="70">
        <v>0</v>
      </c>
      <c r="F406" s="70">
        <v>0</v>
      </c>
      <c r="G406" s="70">
        <v>0</v>
      </c>
      <c r="H406" s="70">
        <v>0</v>
      </c>
      <c r="I406" s="27">
        <v>683516</v>
      </c>
      <c r="J406" s="27">
        <v>95353.05</v>
      </c>
      <c r="K406" s="111">
        <v>0</v>
      </c>
      <c r="L406" s="34">
        <v>116931</v>
      </c>
      <c r="M406" s="115">
        <v>0</v>
      </c>
      <c r="N406" s="119">
        <v>0</v>
      </c>
      <c r="O406" s="116">
        <v>0</v>
      </c>
      <c r="P406" s="70">
        <v>0</v>
      </c>
      <c r="Q406" s="115">
        <v>0</v>
      </c>
      <c r="R406" s="114">
        <f>VLOOKUP(B406,'[4]2014-15 Public MATCH'!$C$1:$E$425,3,FALSE)</f>
        <v>11200.49</v>
      </c>
      <c r="S406" s="36">
        <v>0</v>
      </c>
      <c r="T406" s="36">
        <v>0</v>
      </c>
      <c r="U406" s="33">
        <f>VLOOKUP(B406,'[2]2014-15 Public SSBA'!$C$1:$E$357,3,FALSE)</f>
        <v>1657.59</v>
      </c>
      <c r="V406" s="36">
        <v>0</v>
      </c>
      <c r="W406" s="26">
        <v>0</v>
      </c>
      <c r="X406" s="111">
        <v>0</v>
      </c>
      <c r="Y406" s="34">
        <v>0</v>
      </c>
      <c r="Z406" s="34">
        <f>VLOOKUP(B406,'[5]Vouchers'!$C$1:$M$462,11,FALSE)</f>
        <v>0</v>
      </c>
      <c r="AA406" s="70">
        <v>0</v>
      </c>
      <c r="AB406" s="70">
        <v>0</v>
      </c>
      <c r="AC406" s="35">
        <v>6635</v>
      </c>
      <c r="AD406" s="35">
        <v>469350</v>
      </c>
      <c r="AE406" s="35">
        <v>0</v>
      </c>
      <c r="AF406" s="35">
        <v>0</v>
      </c>
      <c r="AG406" s="35">
        <v>0</v>
      </c>
      <c r="AH406" s="111">
        <v>0</v>
      </c>
      <c r="AI406" s="75">
        <f t="shared" si="8"/>
        <v>16641871.13</v>
      </c>
      <c r="AJ406" s="44"/>
      <c r="AK406" s="87"/>
      <c r="AL406" s="44"/>
      <c r="AM406" s="22"/>
    </row>
    <row r="407" spans="1:39" ht="13.5" thickBot="1">
      <c r="A407" s="47" t="s">
        <v>487</v>
      </c>
      <c r="B407" s="20">
        <v>6335</v>
      </c>
      <c r="C407" s="47" t="s">
        <v>395</v>
      </c>
      <c r="D407" s="70">
        <v>2548292</v>
      </c>
      <c r="E407" s="70">
        <v>0</v>
      </c>
      <c r="F407" s="70">
        <v>0</v>
      </c>
      <c r="G407" s="70">
        <v>0</v>
      </c>
      <c r="H407" s="70">
        <v>0</v>
      </c>
      <c r="I407" s="27">
        <v>227136</v>
      </c>
      <c r="J407" s="27">
        <v>82925.53</v>
      </c>
      <c r="K407" s="111">
        <v>0</v>
      </c>
      <c r="L407" s="34">
        <v>35974</v>
      </c>
      <c r="M407" s="115">
        <v>0</v>
      </c>
      <c r="N407" s="119">
        <v>0</v>
      </c>
      <c r="O407" s="116">
        <v>0</v>
      </c>
      <c r="P407" s="70">
        <v>0</v>
      </c>
      <c r="Q407" s="115">
        <v>0</v>
      </c>
      <c r="R407" s="114">
        <f>VLOOKUP(B407,'[4]2014-15 Public MATCH'!$C$1:$E$425,3,FALSE)</f>
        <v>6028.84</v>
      </c>
      <c r="S407" s="36">
        <v>0</v>
      </c>
      <c r="T407" s="33">
        <v>335.21</v>
      </c>
      <c r="U407" s="33">
        <f>VLOOKUP(B407,'[2]2014-15 Public SSBA'!$C$1:$E$357,3,FALSE)</f>
        <v>4162.39</v>
      </c>
      <c r="V407" s="36">
        <v>0</v>
      </c>
      <c r="W407" s="26">
        <v>345604.24</v>
      </c>
      <c r="X407" s="111">
        <v>0</v>
      </c>
      <c r="Y407" s="34">
        <v>0</v>
      </c>
      <c r="Z407" s="34">
        <f>VLOOKUP(B407,'[5]Vouchers'!$C$1:$M$462,11,FALSE)</f>
        <v>0</v>
      </c>
      <c r="AA407" s="70">
        <v>0</v>
      </c>
      <c r="AB407" s="70">
        <v>0</v>
      </c>
      <c r="AC407" s="35">
        <v>0</v>
      </c>
      <c r="AD407" s="35">
        <v>176400</v>
      </c>
      <c r="AE407" s="35">
        <v>0</v>
      </c>
      <c r="AF407" s="35">
        <v>0</v>
      </c>
      <c r="AG407" s="35">
        <v>0</v>
      </c>
      <c r="AH407" s="111">
        <v>0</v>
      </c>
      <c r="AI407" s="75">
        <f t="shared" si="8"/>
        <v>3426858.21</v>
      </c>
      <c r="AJ407" s="44"/>
      <c r="AK407" s="87"/>
      <c r="AL407" s="44"/>
      <c r="AM407" s="22"/>
    </row>
    <row r="408" spans="1:39" ht="13.5" thickBot="1">
      <c r="A408" s="47" t="s">
        <v>436</v>
      </c>
      <c r="B408" s="20">
        <v>6354</v>
      </c>
      <c r="C408" s="47" t="s">
        <v>396</v>
      </c>
      <c r="D408" s="70">
        <v>1784489</v>
      </c>
      <c r="E408" s="70">
        <v>0</v>
      </c>
      <c r="F408" s="70">
        <v>0</v>
      </c>
      <c r="G408" s="70">
        <v>0</v>
      </c>
      <c r="H408" s="112">
        <v>18680</v>
      </c>
      <c r="I408" s="27">
        <v>79590</v>
      </c>
      <c r="J408" s="27">
        <v>19814.11</v>
      </c>
      <c r="K408" s="111">
        <v>0</v>
      </c>
      <c r="L408" s="34">
        <v>21184</v>
      </c>
      <c r="M408" s="115">
        <v>0</v>
      </c>
      <c r="N408" s="119">
        <v>17916.97</v>
      </c>
      <c r="O408" s="116">
        <v>0</v>
      </c>
      <c r="P408" s="70">
        <v>0</v>
      </c>
      <c r="Q408" s="115">
        <v>0</v>
      </c>
      <c r="R408" s="114">
        <f>VLOOKUP(B408,'[4]2014-15 Public MATCH'!$C$1:$E$425,3,FALSE)</f>
        <v>1875.93</v>
      </c>
      <c r="S408" s="36">
        <v>0</v>
      </c>
      <c r="T408" s="33">
        <v>1038.6</v>
      </c>
      <c r="U408" s="33">
        <f>VLOOKUP(B408,'[2]2014-15 Public SSBA'!$C$1:$E$357,3,FALSE)</f>
        <v>2437.71</v>
      </c>
      <c r="V408" s="36">
        <v>0</v>
      </c>
      <c r="W408" s="26">
        <v>0</v>
      </c>
      <c r="X408" s="111">
        <v>0</v>
      </c>
      <c r="Y408" s="34">
        <v>0</v>
      </c>
      <c r="Z408" s="34">
        <f>VLOOKUP(B408,'[5]Vouchers'!$C$1:$M$462,11,FALSE)</f>
        <v>0</v>
      </c>
      <c r="AA408" s="70">
        <v>0</v>
      </c>
      <c r="AB408" s="70">
        <v>0</v>
      </c>
      <c r="AC408" s="35">
        <v>0</v>
      </c>
      <c r="AD408" s="35">
        <v>46200</v>
      </c>
      <c r="AE408" s="35">
        <v>0</v>
      </c>
      <c r="AF408" s="35">
        <v>0</v>
      </c>
      <c r="AG408" s="35">
        <v>0</v>
      </c>
      <c r="AH408" s="111">
        <v>73914</v>
      </c>
      <c r="AI408" s="75">
        <f t="shared" si="8"/>
        <v>2067140.32</v>
      </c>
      <c r="AJ408" s="44"/>
      <c r="AK408" s="87"/>
      <c r="AL408" s="44"/>
      <c r="AM408" s="22"/>
    </row>
    <row r="409" spans="1:39" ht="13.5" thickBot="1">
      <c r="A409" s="47" t="s">
        <v>435</v>
      </c>
      <c r="B409" s="20">
        <v>6370</v>
      </c>
      <c r="C409" s="47" t="s">
        <v>397</v>
      </c>
      <c r="D409" s="70">
        <v>10898102</v>
      </c>
      <c r="E409" s="70">
        <v>0</v>
      </c>
      <c r="F409" s="70">
        <v>0</v>
      </c>
      <c r="G409" s="70">
        <v>0</v>
      </c>
      <c r="H409" s="70">
        <v>0</v>
      </c>
      <c r="I409" s="27">
        <v>587065</v>
      </c>
      <c r="J409" s="27">
        <v>58979.08</v>
      </c>
      <c r="K409" s="111">
        <v>0</v>
      </c>
      <c r="L409" s="34">
        <v>68520</v>
      </c>
      <c r="M409" s="115">
        <v>0</v>
      </c>
      <c r="N409" s="119">
        <v>0</v>
      </c>
      <c r="O409" s="116">
        <v>0</v>
      </c>
      <c r="P409" s="70">
        <v>0</v>
      </c>
      <c r="Q409" s="115">
        <v>0</v>
      </c>
      <c r="R409" s="114">
        <f>VLOOKUP(B409,'[4]2014-15 Public MATCH'!$C$1:$E$425,3,FALSE)</f>
        <v>9456.73</v>
      </c>
      <c r="S409" s="36">
        <v>0</v>
      </c>
      <c r="T409" s="33">
        <v>2311.92</v>
      </c>
      <c r="U409" s="33">
        <f>VLOOKUP(B409,'[2]2014-15 Public SSBA'!$C$1:$E$357,3,FALSE)</f>
        <v>2548.02</v>
      </c>
      <c r="V409" s="36">
        <v>0</v>
      </c>
      <c r="W409" s="26">
        <v>0</v>
      </c>
      <c r="X409" s="111">
        <v>0</v>
      </c>
      <c r="Y409" s="34">
        <v>0</v>
      </c>
      <c r="Z409" s="34">
        <f>VLOOKUP(B409,'[5]Vouchers'!$C$1:$M$462,11,FALSE)</f>
        <v>0</v>
      </c>
      <c r="AA409" s="70">
        <v>0</v>
      </c>
      <c r="AB409" s="70">
        <v>0</v>
      </c>
      <c r="AC409" s="35">
        <v>0</v>
      </c>
      <c r="AD409" s="35">
        <v>258900</v>
      </c>
      <c r="AE409" s="35">
        <v>0</v>
      </c>
      <c r="AF409" s="35">
        <v>0</v>
      </c>
      <c r="AG409" s="35">
        <v>0</v>
      </c>
      <c r="AH409" s="111">
        <v>0</v>
      </c>
      <c r="AI409" s="75">
        <f t="shared" si="8"/>
        <v>11885882.75</v>
      </c>
      <c r="AJ409" s="44"/>
      <c r="AK409" s="87"/>
      <c r="AL409" s="44"/>
      <c r="AM409" s="22"/>
    </row>
    <row r="410" spans="1:39" ht="13.5" thickBot="1">
      <c r="A410" s="47" t="s">
        <v>461</v>
      </c>
      <c r="B410" s="20">
        <v>6384</v>
      </c>
      <c r="C410" s="47" t="s">
        <v>398</v>
      </c>
      <c r="D410" s="70">
        <v>3260125</v>
      </c>
      <c r="E410" s="70">
        <v>0</v>
      </c>
      <c r="F410" s="70">
        <v>0</v>
      </c>
      <c r="G410" s="70">
        <v>0</v>
      </c>
      <c r="H410" s="70">
        <v>0</v>
      </c>
      <c r="I410" s="27">
        <v>323584</v>
      </c>
      <c r="J410" s="27">
        <v>40100.91</v>
      </c>
      <c r="K410" s="111">
        <v>0</v>
      </c>
      <c r="L410" s="34">
        <v>41989</v>
      </c>
      <c r="M410" s="115">
        <v>0</v>
      </c>
      <c r="N410" s="119">
        <v>0</v>
      </c>
      <c r="O410" s="116">
        <v>0</v>
      </c>
      <c r="P410" s="70">
        <v>0</v>
      </c>
      <c r="Q410" s="115">
        <v>0</v>
      </c>
      <c r="R410" s="114">
        <f>VLOOKUP(B410,'[4]2014-15 Public MATCH'!$C$1:$E$425,3,FALSE)</f>
        <v>3979.43</v>
      </c>
      <c r="S410" s="36">
        <v>0</v>
      </c>
      <c r="T410" s="33">
        <v>1185.92</v>
      </c>
      <c r="U410" s="33">
        <f>VLOOKUP(B410,'[2]2014-15 Public SSBA'!$C$1:$E$357,3,FALSE)</f>
        <v>896.2</v>
      </c>
      <c r="V410" s="36">
        <v>0</v>
      </c>
      <c r="W410" s="26">
        <v>180045.22</v>
      </c>
      <c r="X410" s="111">
        <v>0</v>
      </c>
      <c r="Y410" s="34">
        <v>0</v>
      </c>
      <c r="Z410" s="34">
        <f>VLOOKUP(B410,'[5]Vouchers'!$C$1:$M$462,11,FALSE)</f>
        <v>0</v>
      </c>
      <c r="AA410" s="70">
        <v>0</v>
      </c>
      <c r="AB410" s="70">
        <v>0</v>
      </c>
      <c r="AC410" s="35">
        <v>0</v>
      </c>
      <c r="AD410" s="35">
        <v>130350</v>
      </c>
      <c r="AE410" s="35">
        <v>150000</v>
      </c>
      <c r="AF410" s="35">
        <v>0</v>
      </c>
      <c r="AG410" s="35">
        <v>0</v>
      </c>
      <c r="AH410" s="111">
        <v>0</v>
      </c>
      <c r="AI410" s="75">
        <f t="shared" si="8"/>
        <v>4132255.68</v>
      </c>
      <c r="AJ410" s="44"/>
      <c r="AK410" s="87"/>
      <c r="AL410" s="44"/>
      <c r="AM410" s="22"/>
    </row>
    <row r="411" spans="1:39" ht="13.5" thickBot="1">
      <c r="A411" s="47" t="s">
        <v>450</v>
      </c>
      <c r="B411" s="20">
        <v>6412</v>
      </c>
      <c r="C411" s="47" t="s">
        <v>399</v>
      </c>
      <c r="D411" s="70">
        <v>2210737</v>
      </c>
      <c r="E411" s="70">
        <v>0</v>
      </c>
      <c r="F411" s="70">
        <v>0</v>
      </c>
      <c r="G411" s="70">
        <v>0</v>
      </c>
      <c r="H411" s="70">
        <v>0</v>
      </c>
      <c r="I411" s="27">
        <v>143510</v>
      </c>
      <c r="J411" s="27">
        <v>15434.63</v>
      </c>
      <c r="K411" s="111">
        <v>0</v>
      </c>
      <c r="L411" s="34">
        <v>17493</v>
      </c>
      <c r="M411" s="115">
        <v>0</v>
      </c>
      <c r="N411" s="119">
        <v>0</v>
      </c>
      <c r="O411" s="116">
        <v>0</v>
      </c>
      <c r="P411" s="70">
        <v>0</v>
      </c>
      <c r="Q411" s="115">
        <v>0</v>
      </c>
      <c r="R411" s="114">
        <f>VLOOKUP(B411,'[4]2014-15 Public MATCH'!$C$1:$E$425,3,FALSE)</f>
        <v>2066.68</v>
      </c>
      <c r="S411" s="36">
        <v>0</v>
      </c>
      <c r="T411" s="36">
        <v>0</v>
      </c>
      <c r="U411" s="33">
        <f>VLOOKUP(B411,'[2]2014-15 Public SSBA'!$C$1:$E$357,3,FALSE)</f>
        <v>1637.18</v>
      </c>
      <c r="V411" s="36">
        <v>0</v>
      </c>
      <c r="W411" s="26">
        <v>0</v>
      </c>
      <c r="X411" s="111">
        <v>0</v>
      </c>
      <c r="Y411" s="34">
        <v>0</v>
      </c>
      <c r="Z411" s="34">
        <f>VLOOKUP(B411,'[5]Vouchers'!$C$1:$M$462,11,FALSE)</f>
        <v>0</v>
      </c>
      <c r="AA411" s="70">
        <v>0</v>
      </c>
      <c r="AB411" s="70">
        <v>0</v>
      </c>
      <c r="AC411" s="35">
        <v>13774</v>
      </c>
      <c r="AD411" s="35">
        <v>65700</v>
      </c>
      <c r="AE411" s="35">
        <v>0</v>
      </c>
      <c r="AF411" s="35">
        <v>0</v>
      </c>
      <c r="AG411" s="35">
        <v>0</v>
      </c>
      <c r="AH411" s="111">
        <v>0</v>
      </c>
      <c r="AI411" s="75">
        <f t="shared" si="8"/>
        <v>2470352.49</v>
      </c>
      <c r="AJ411" s="44"/>
      <c r="AK411" s="87"/>
      <c r="AL411" s="44"/>
      <c r="AM411" s="22"/>
    </row>
    <row r="412" spans="1:39" ht="13.5" thickBot="1">
      <c r="A412" s="47" t="s">
        <v>453</v>
      </c>
      <c r="B412" s="20">
        <v>6419</v>
      </c>
      <c r="C412" s="47" t="s">
        <v>400</v>
      </c>
      <c r="D412" s="70">
        <v>9239880</v>
      </c>
      <c r="E412" s="70">
        <v>0</v>
      </c>
      <c r="F412" s="70">
        <v>2140429</v>
      </c>
      <c r="G412" s="70">
        <v>0</v>
      </c>
      <c r="H412" s="70">
        <v>0</v>
      </c>
      <c r="I412" s="27">
        <v>882045</v>
      </c>
      <c r="J412" s="27">
        <v>588.91</v>
      </c>
      <c r="K412" s="111">
        <v>0</v>
      </c>
      <c r="L412" s="34">
        <v>113531</v>
      </c>
      <c r="M412" s="115">
        <v>0</v>
      </c>
      <c r="N412" s="119">
        <v>0</v>
      </c>
      <c r="O412" s="116">
        <v>0</v>
      </c>
      <c r="P412" s="70">
        <v>0</v>
      </c>
      <c r="Q412" s="115">
        <v>0</v>
      </c>
      <c r="R412" s="70">
        <v>0</v>
      </c>
      <c r="S412" s="36">
        <v>0</v>
      </c>
      <c r="T412" s="36">
        <v>0</v>
      </c>
      <c r="U412" s="36">
        <v>0</v>
      </c>
      <c r="V412" s="36">
        <v>0</v>
      </c>
      <c r="W412" s="26">
        <v>0</v>
      </c>
      <c r="X412" s="111">
        <v>0</v>
      </c>
      <c r="Y412" s="34">
        <v>0</v>
      </c>
      <c r="Z412" s="34">
        <f>VLOOKUP(B412,'[5]Vouchers'!$C$1:$M$462,11,FALSE)</f>
        <v>0</v>
      </c>
      <c r="AA412" s="70">
        <v>0</v>
      </c>
      <c r="AB412" s="70">
        <v>0</v>
      </c>
      <c r="AC412" s="35">
        <v>0</v>
      </c>
      <c r="AD412" s="35">
        <v>416850</v>
      </c>
      <c r="AE412" s="35">
        <v>0</v>
      </c>
      <c r="AF412" s="35">
        <v>0</v>
      </c>
      <c r="AG412" s="35">
        <v>0</v>
      </c>
      <c r="AH412" s="111">
        <v>0</v>
      </c>
      <c r="AI412" s="75">
        <f t="shared" si="8"/>
        <v>12793323.91</v>
      </c>
      <c r="AJ412" s="44"/>
      <c r="AK412" s="87"/>
      <c r="AL412" s="44"/>
      <c r="AM412" s="22"/>
    </row>
    <row r="413" spans="1:39" ht="13.5" thickBot="1">
      <c r="A413" s="47" t="s">
        <v>428</v>
      </c>
      <c r="B413" s="20">
        <v>6426</v>
      </c>
      <c r="C413" s="47" t="s">
        <v>401</v>
      </c>
      <c r="D413" s="70">
        <v>5066488</v>
      </c>
      <c r="E413" s="70">
        <v>0</v>
      </c>
      <c r="F413" s="70">
        <v>0</v>
      </c>
      <c r="G413" s="70">
        <v>0</v>
      </c>
      <c r="H413" s="112">
        <v>45006</v>
      </c>
      <c r="I413" s="27">
        <v>219609</v>
      </c>
      <c r="J413" s="27">
        <v>43134.84</v>
      </c>
      <c r="K413" s="111">
        <v>0</v>
      </c>
      <c r="L413" s="34">
        <v>37020</v>
      </c>
      <c r="M413" s="115">
        <v>0</v>
      </c>
      <c r="N413" s="119">
        <v>34016.7</v>
      </c>
      <c r="O413" s="116">
        <v>0</v>
      </c>
      <c r="P413" s="70">
        <v>0</v>
      </c>
      <c r="Q413" s="115">
        <v>0</v>
      </c>
      <c r="R413" s="114">
        <f>VLOOKUP(B413,'[4]2014-15 Public MATCH'!$C$1:$E$425,3,FALSE)</f>
        <v>4030.66</v>
      </c>
      <c r="S413" s="36">
        <v>0</v>
      </c>
      <c r="T413" s="33">
        <v>2330.56</v>
      </c>
      <c r="U413" s="33">
        <f>VLOOKUP(B413,'[2]2014-15 Public SSBA'!$C$1:$E$357,3,FALSE)</f>
        <v>4203.75</v>
      </c>
      <c r="V413" s="36">
        <v>0</v>
      </c>
      <c r="W413" s="26">
        <v>219365.16</v>
      </c>
      <c r="X413" s="111">
        <v>0</v>
      </c>
      <c r="Y413" s="34">
        <v>0</v>
      </c>
      <c r="Z413" s="34">
        <f>VLOOKUP(B413,'[5]Vouchers'!$C$1:$M$462,11,FALSE)</f>
        <v>0</v>
      </c>
      <c r="AA413" s="70">
        <v>0</v>
      </c>
      <c r="AB413" s="70">
        <v>0</v>
      </c>
      <c r="AC413" s="35">
        <v>0</v>
      </c>
      <c r="AD413" s="35">
        <v>113850</v>
      </c>
      <c r="AE413" s="35">
        <v>0</v>
      </c>
      <c r="AF413" s="35">
        <v>0</v>
      </c>
      <c r="AG413" s="35">
        <v>0</v>
      </c>
      <c r="AH413" s="111">
        <v>0</v>
      </c>
      <c r="AI413" s="75">
        <f t="shared" si="8"/>
        <v>5789054.67</v>
      </c>
      <c r="AJ413" s="44"/>
      <c r="AK413" s="87"/>
      <c r="AL413" s="44"/>
      <c r="AM413" s="22"/>
    </row>
    <row r="414" spans="1:39" ht="13.5" thickBot="1">
      <c r="A414" s="47" t="s">
        <v>426</v>
      </c>
      <c r="B414" s="20">
        <v>6440</v>
      </c>
      <c r="C414" s="47" t="s">
        <v>402</v>
      </c>
      <c r="D414" s="70">
        <v>111692</v>
      </c>
      <c r="E414" s="70">
        <v>0</v>
      </c>
      <c r="F414" s="70">
        <v>0</v>
      </c>
      <c r="G414" s="70">
        <v>282587</v>
      </c>
      <c r="H414" s="112">
        <v>11791</v>
      </c>
      <c r="I414" s="27">
        <v>68100</v>
      </c>
      <c r="J414" s="27">
        <v>6887.06</v>
      </c>
      <c r="K414" s="111">
        <v>0</v>
      </c>
      <c r="L414" s="34">
        <v>10287</v>
      </c>
      <c r="M414" s="115">
        <v>0</v>
      </c>
      <c r="N414" s="119">
        <v>4892.62</v>
      </c>
      <c r="O414" s="116">
        <v>0</v>
      </c>
      <c r="P414" s="70">
        <v>0</v>
      </c>
      <c r="Q414" s="115">
        <v>0</v>
      </c>
      <c r="R414" s="114">
        <f>VLOOKUP(B414,'[4]2014-15 Public MATCH'!$C$1:$E$425,3,FALSE)</f>
        <v>1233.68</v>
      </c>
      <c r="S414" s="36">
        <v>0</v>
      </c>
      <c r="T414" s="33">
        <v>1080.34</v>
      </c>
      <c r="U414" s="33">
        <f>VLOOKUP(B414,'[2]2014-15 Public SSBA'!$C$1:$E$357,3,FALSE)</f>
        <v>1467.93</v>
      </c>
      <c r="V414" s="36">
        <v>0</v>
      </c>
      <c r="W414" s="26">
        <v>72430.95</v>
      </c>
      <c r="X414" s="111">
        <v>0</v>
      </c>
      <c r="Y414" s="34">
        <v>0</v>
      </c>
      <c r="Z414" s="34">
        <f>VLOOKUP(B414,'[5]Vouchers'!$C$1:$M$462,11,FALSE)</f>
        <v>0</v>
      </c>
      <c r="AA414" s="70">
        <v>0</v>
      </c>
      <c r="AB414" s="70">
        <v>0</v>
      </c>
      <c r="AC414" s="35">
        <v>0</v>
      </c>
      <c r="AD414" s="35">
        <v>27900</v>
      </c>
      <c r="AE414" s="35">
        <v>0</v>
      </c>
      <c r="AF414" s="35">
        <v>0</v>
      </c>
      <c r="AG414" s="35">
        <v>0</v>
      </c>
      <c r="AH414" s="111">
        <v>46049</v>
      </c>
      <c r="AI414" s="75">
        <f t="shared" si="8"/>
        <v>646398.58</v>
      </c>
      <c r="AJ414" s="44"/>
      <c r="AK414" s="87"/>
      <c r="AL414" s="44"/>
      <c r="AM414" s="22"/>
    </row>
    <row r="415" spans="1:39" ht="13.5" thickBot="1">
      <c r="A415" s="47" t="s">
        <v>465</v>
      </c>
      <c r="B415" s="20">
        <v>6461</v>
      </c>
      <c r="C415" s="47" t="s">
        <v>403</v>
      </c>
      <c r="D415" s="70">
        <v>6138563</v>
      </c>
      <c r="E415" s="70">
        <v>0</v>
      </c>
      <c r="F415" s="70">
        <v>0</v>
      </c>
      <c r="G415" s="70">
        <v>0</v>
      </c>
      <c r="H415" s="70">
        <v>0</v>
      </c>
      <c r="I415" s="27">
        <v>558248</v>
      </c>
      <c r="J415" s="27">
        <v>46502.65</v>
      </c>
      <c r="K415" s="111">
        <v>0</v>
      </c>
      <c r="L415" s="34">
        <v>63289</v>
      </c>
      <c r="M415" s="115">
        <v>42765.61</v>
      </c>
      <c r="N415" s="119">
        <v>0</v>
      </c>
      <c r="O415" s="116">
        <v>0</v>
      </c>
      <c r="P415" s="70">
        <v>0</v>
      </c>
      <c r="Q415" s="115">
        <v>0</v>
      </c>
      <c r="R415" s="114">
        <f>VLOOKUP(B415,'[4]2014-15 Public MATCH'!$C$1:$E$425,3,FALSE)</f>
        <v>10430.26</v>
      </c>
      <c r="S415" s="36">
        <v>0</v>
      </c>
      <c r="T415" s="36">
        <v>0</v>
      </c>
      <c r="U415" s="33">
        <f>VLOOKUP(B415,'[2]2014-15 Public SSBA'!$C$1:$E$357,3,FALSE)</f>
        <v>5198.46</v>
      </c>
      <c r="V415" s="36">
        <v>0</v>
      </c>
      <c r="W415" s="26">
        <v>206949.28</v>
      </c>
      <c r="X415" s="111">
        <v>0</v>
      </c>
      <c r="Y415" s="34">
        <v>0</v>
      </c>
      <c r="Z415" s="34">
        <f>VLOOKUP(B415,'[5]Vouchers'!$C$1:$M$462,11,FALSE)</f>
        <v>0</v>
      </c>
      <c r="AA415" s="70">
        <v>0</v>
      </c>
      <c r="AB415" s="70">
        <v>0</v>
      </c>
      <c r="AC415" s="35">
        <v>15788</v>
      </c>
      <c r="AD415" s="35">
        <v>290025</v>
      </c>
      <c r="AE415" s="35">
        <v>0</v>
      </c>
      <c r="AF415" s="35">
        <v>0</v>
      </c>
      <c r="AG415" s="35">
        <v>0</v>
      </c>
      <c r="AH415" s="111">
        <v>0</v>
      </c>
      <c r="AI415" s="75">
        <f t="shared" si="8"/>
        <v>7377759.26</v>
      </c>
      <c r="AJ415" s="44"/>
      <c r="AK415" s="87"/>
      <c r="AL415" s="44"/>
      <c r="AM415" s="22"/>
    </row>
    <row r="416" spans="1:39" ht="13.5" thickBot="1">
      <c r="A416" s="47" t="s">
        <v>453</v>
      </c>
      <c r="B416" s="20">
        <v>6470</v>
      </c>
      <c r="C416" s="47" t="s">
        <v>404</v>
      </c>
      <c r="D416" s="70">
        <v>5434224</v>
      </c>
      <c r="E416" s="70">
        <v>0</v>
      </c>
      <c r="F416" s="70">
        <v>408463</v>
      </c>
      <c r="G416" s="70">
        <v>0</v>
      </c>
      <c r="H416" s="70">
        <v>0</v>
      </c>
      <c r="I416" s="27">
        <v>1012008</v>
      </c>
      <c r="J416" s="27">
        <v>29647.81</v>
      </c>
      <c r="K416" s="111">
        <v>0</v>
      </c>
      <c r="L416" s="34">
        <v>75261</v>
      </c>
      <c r="M416" s="115">
        <v>0</v>
      </c>
      <c r="N416" s="119">
        <v>0</v>
      </c>
      <c r="O416" s="116">
        <v>0</v>
      </c>
      <c r="P416" s="70">
        <v>0</v>
      </c>
      <c r="Q416" s="115">
        <v>0</v>
      </c>
      <c r="R416" s="114">
        <f>VLOOKUP(B416,'[4]2014-15 Public MATCH'!$C$1:$E$425,3,FALSE)</f>
        <v>8851.9</v>
      </c>
      <c r="S416" s="36">
        <v>0</v>
      </c>
      <c r="T416" s="36">
        <v>0</v>
      </c>
      <c r="U416" s="33">
        <f>VLOOKUP(B416,'[2]2014-15 Public SSBA'!$C$1:$E$357,3,FALSE)</f>
        <v>476.77</v>
      </c>
      <c r="V416" s="36">
        <v>0</v>
      </c>
      <c r="W416" s="26">
        <v>0</v>
      </c>
      <c r="X416" s="111">
        <v>0</v>
      </c>
      <c r="Y416" s="34">
        <v>0</v>
      </c>
      <c r="Z416" s="34">
        <f>VLOOKUP(B416,'[5]Vouchers'!$C$1:$M$462,11,FALSE)</f>
        <v>0</v>
      </c>
      <c r="AA416" s="70">
        <v>0</v>
      </c>
      <c r="AB416" s="70">
        <v>0</v>
      </c>
      <c r="AC416" s="35">
        <v>11006</v>
      </c>
      <c r="AD416" s="35">
        <v>308250</v>
      </c>
      <c r="AE416" s="35">
        <v>0</v>
      </c>
      <c r="AF416" s="35">
        <v>0</v>
      </c>
      <c r="AG416" s="35">
        <v>0</v>
      </c>
      <c r="AH416" s="111">
        <v>0</v>
      </c>
      <c r="AI416" s="75">
        <f t="shared" si="8"/>
        <v>7288188.48</v>
      </c>
      <c r="AJ416" s="44"/>
      <c r="AK416" s="87"/>
      <c r="AL416" s="44"/>
      <c r="AM416" s="22"/>
    </row>
    <row r="417" spans="1:39" ht="13.5" thickBot="1">
      <c r="A417" s="47" t="s">
        <v>489</v>
      </c>
      <c r="B417" s="20">
        <v>6475</v>
      </c>
      <c r="C417" s="47" t="s">
        <v>405</v>
      </c>
      <c r="D417" s="70">
        <v>219096</v>
      </c>
      <c r="E417" s="70">
        <v>0</v>
      </c>
      <c r="F417" s="70">
        <v>0</v>
      </c>
      <c r="G417" s="70">
        <v>353654</v>
      </c>
      <c r="H417" s="70">
        <v>0</v>
      </c>
      <c r="I417" s="27">
        <v>45104</v>
      </c>
      <c r="J417" s="27">
        <v>37106.43</v>
      </c>
      <c r="K417" s="111">
        <v>0</v>
      </c>
      <c r="L417" s="34">
        <v>20457</v>
      </c>
      <c r="M417" s="115">
        <v>0</v>
      </c>
      <c r="N417" s="119">
        <v>11369.85</v>
      </c>
      <c r="O417" s="116">
        <v>0</v>
      </c>
      <c r="P417" s="70">
        <v>0</v>
      </c>
      <c r="Q417" s="115">
        <v>0</v>
      </c>
      <c r="R417" s="114">
        <f>VLOOKUP(B417,'[4]2014-15 Public MATCH'!$C$1:$E$425,3,FALSE)</f>
        <v>2882.97</v>
      </c>
      <c r="S417" s="36">
        <v>0</v>
      </c>
      <c r="T417" s="36">
        <v>0</v>
      </c>
      <c r="U417" s="33">
        <f>VLOOKUP(B417,'[2]2014-15 Public SSBA'!$C$1:$E$357,3,FALSE)</f>
        <v>1903.61</v>
      </c>
      <c r="V417" s="36">
        <v>0</v>
      </c>
      <c r="W417" s="26">
        <v>177974.9</v>
      </c>
      <c r="X417" s="111">
        <v>0</v>
      </c>
      <c r="Y417" s="34">
        <v>0</v>
      </c>
      <c r="Z417" s="34">
        <f>VLOOKUP(B417,'[5]Vouchers'!$C$1:$M$462,11,FALSE)</f>
        <v>0</v>
      </c>
      <c r="AA417" s="70">
        <v>0</v>
      </c>
      <c r="AB417" s="70">
        <v>0</v>
      </c>
      <c r="AC417" s="35">
        <v>0</v>
      </c>
      <c r="AD417" s="35">
        <v>88050</v>
      </c>
      <c r="AE417" s="35">
        <v>0</v>
      </c>
      <c r="AF417" s="35">
        <v>0</v>
      </c>
      <c r="AG417" s="35">
        <v>0</v>
      </c>
      <c r="AH417" s="111">
        <v>137201</v>
      </c>
      <c r="AI417" s="75">
        <f t="shared" si="8"/>
        <v>1094799.76</v>
      </c>
      <c r="AJ417" s="44"/>
      <c r="AK417" s="87"/>
      <c r="AL417" s="44"/>
      <c r="AM417" s="22"/>
    </row>
    <row r="418" spans="1:39" ht="13.5" thickBot="1">
      <c r="A418" s="47" t="s">
        <v>465</v>
      </c>
      <c r="B418" s="20">
        <v>6482</v>
      </c>
      <c r="C418" s="47" t="s">
        <v>406</v>
      </c>
      <c r="D418" s="70">
        <v>26453</v>
      </c>
      <c r="E418" s="70">
        <v>0</v>
      </c>
      <c r="F418" s="70">
        <v>0</v>
      </c>
      <c r="G418" s="70">
        <v>0</v>
      </c>
      <c r="H418" s="70">
        <v>0</v>
      </c>
      <c r="I418" s="27">
        <v>50222</v>
      </c>
      <c r="J418" s="27">
        <v>5376.41</v>
      </c>
      <c r="K418" s="111">
        <v>0</v>
      </c>
      <c r="L418" s="34">
        <v>19818</v>
      </c>
      <c r="M418" s="115">
        <v>0</v>
      </c>
      <c r="N418" s="119">
        <v>0</v>
      </c>
      <c r="O418" s="116">
        <v>0</v>
      </c>
      <c r="P418" s="70">
        <v>0</v>
      </c>
      <c r="Q418" s="115">
        <v>0</v>
      </c>
      <c r="R418" s="114">
        <f>VLOOKUP(B418,'[4]2014-15 Public MATCH'!$C$1:$E$425,3,FALSE)</f>
        <v>2287.63</v>
      </c>
      <c r="S418" s="36">
        <v>0</v>
      </c>
      <c r="T418" s="33">
        <v>1271.68</v>
      </c>
      <c r="U418" s="36">
        <v>0</v>
      </c>
      <c r="V418" s="36">
        <v>0</v>
      </c>
      <c r="W418" s="26">
        <v>0</v>
      </c>
      <c r="X418" s="111">
        <v>0</v>
      </c>
      <c r="Y418" s="34">
        <v>0</v>
      </c>
      <c r="Z418" s="34">
        <f>VLOOKUP(B418,'[5]Vouchers'!$C$1:$M$462,11,FALSE)</f>
        <v>0</v>
      </c>
      <c r="AA418" s="70">
        <v>0</v>
      </c>
      <c r="AB418" s="70">
        <v>0</v>
      </c>
      <c r="AC418" s="35">
        <v>0</v>
      </c>
      <c r="AD418" s="35">
        <v>79350</v>
      </c>
      <c r="AE418" s="35">
        <v>0</v>
      </c>
      <c r="AF418" s="35">
        <v>0</v>
      </c>
      <c r="AG418" s="35">
        <v>0</v>
      </c>
      <c r="AH418" s="111">
        <v>0</v>
      </c>
      <c r="AI418" s="75">
        <f t="shared" si="8"/>
        <v>184778.72</v>
      </c>
      <c r="AJ418" s="44"/>
      <c r="AK418" s="87"/>
      <c r="AL418" s="44"/>
      <c r="AM418" s="22"/>
    </row>
    <row r="419" spans="1:39" ht="13.5" thickBot="1">
      <c r="A419" s="47" t="s">
        <v>450</v>
      </c>
      <c r="B419" s="20">
        <v>6545</v>
      </c>
      <c r="C419" s="47" t="s">
        <v>407</v>
      </c>
      <c r="D419" s="70">
        <v>5100385</v>
      </c>
      <c r="E419" s="70">
        <v>0</v>
      </c>
      <c r="F419" s="70">
        <v>0</v>
      </c>
      <c r="G419" s="70">
        <v>0</v>
      </c>
      <c r="H419" s="70">
        <v>0</v>
      </c>
      <c r="I419" s="27">
        <v>521483</v>
      </c>
      <c r="J419" s="27">
        <v>35686.21</v>
      </c>
      <c r="K419" s="111">
        <v>0</v>
      </c>
      <c r="L419" s="34">
        <v>54949</v>
      </c>
      <c r="M419" s="115">
        <v>0</v>
      </c>
      <c r="N419" s="119">
        <v>0</v>
      </c>
      <c r="O419" s="116">
        <v>0</v>
      </c>
      <c r="P419" s="70">
        <v>0</v>
      </c>
      <c r="Q419" s="115">
        <v>0</v>
      </c>
      <c r="R419" s="70">
        <v>0</v>
      </c>
      <c r="S419" s="36">
        <v>0</v>
      </c>
      <c r="T419" s="36">
        <v>0</v>
      </c>
      <c r="U419" s="33">
        <f>VLOOKUP(B419,'[2]2014-15 Public SSBA'!$C$1:$E$357,3,FALSE)</f>
        <v>461.06</v>
      </c>
      <c r="V419" s="36">
        <v>0</v>
      </c>
      <c r="W419" s="26">
        <v>0</v>
      </c>
      <c r="X419" s="111">
        <v>0</v>
      </c>
      <c r="Y419" s="34">
        <v>0</v>
      </c>
      <c r="Z419" s="34">
        <f>VLOOKUP(B419,'[5]Vouchers'!$C$1:$M$462,11,FALSE)</f>
        <v>0</v>
      </c>
      <c r="AA419" s="70">
        <v>0</v>
      </c>
      <c r="AB419" s="70">
        <v>0</v>
      </c>
      <c r="AC419" s="35">
        <v>34844</v>
      </c>
      <c r="AD419" s="35">
        <v>167400</v>
      </c>
      <c r="AE419" s="35">
        <v>0</v>
      </c>
      <c r="AF419" s="35">
        <v>0</v>
      </c>
      <c r="AG419" s="35">
        <v>0</v>
      </c>
      <c r="AH419" s="111">
        <v>0</v>
      </c>
      <c r="AI419" s="75">
        <f t="shared" si="8"/>
        <v>5915208.27</v>
      </c>
      <c r="AJ419" s="44"/>
      <c r="AK419" s="87"/>
      <c r="AL419" s="44"/>
      <c r="AM419" s="22"/>
    </row>
    <row r="420" spans="1:39" ht="13.5" thickBot="1">
      <c r="A420" s="47" t="s">
        <v>483</v>
      </c>
      <c r="B420" s="20">
        <v>6608</v>
      </c>
      <c r="C420" s="47" t="s">
        <v>408</v>
      </c>
      <c r="D420" s="70">
        <v>5494259</v>
      </c>
      <c r="E420" s="70">
        <v>0</v>
      </c>
      <c r="F420" s="70">
        <v>0</v>
      </c>
      <c r="G420" s="70">
        <v>0</v>
      </c>
      <c r="H420" s="70">
        <v>0</v>
      </c>
      <c r="I420" s="27">
        <v>479428</v>
      </c>
      <c r="J420" s="27">
        <v>59024.82</v>
      </c>
      <c r="K420" s="111">
        <v>0</v>
      </c>
      <c r="L420" s="34">
        <v>59134</v>
      </c>
      <c r="M420" s="115">
        <v>0</v>
      </c>
      <c r="N420" s="119">
        <v>0</v>
      </c>
      <c r="O420" s="116">
        <v>0</v>
      </c>
      <c r="P420" s="70">
        <v>0</v>
      </c>
      <c r="Q420" s="115">
        <v>0</v>
      </c>
      <c r="R420" s="114">
        <f>VLOOKUP(B420,'[4]2014-15 Public MATCH'!$C$1:$E$425,3,FALSE)</f>
        <v>7059.02</v>
      </c>
      <c r="S420" s="36">
        <v>0</v>
      </c>
      <c r="T420" s="33">
        <v>1033.35</v>
      </c>
      <c r="U420" s="33">
        <f>VLOOKUP(B420,'[2]2014-15 Public SSBA'!$C$1:$E$357,3,FALSE)</f>
        <v>700.33</v>
      </c>
      <c r="V420" s="36">
        <v>0</v>
      </c>
      <c r="W420" s="26">
        <v>0</v>
      </c>
      <c r="X420" s="111">
        <v>0</v>
      </c>
      <c r="Y420" s="34">
        <v>0</v>
      </c>
      <c r="Z420" s="34">
        <f>VLOOKUP(B420,'[5]Vouchers'!$C$1:$M$462,11,FALSE)</f>
        <v>0</v>
      </c>
      <c r="AA420" s="70">
        <v>0</v>
      </c>
      <c r="AB420" s="70">
        <v>0</v>
      </c>
      <c r="AC420" s="35">
        <v>4532</v>
      </c>
      <c r="AD420" s="35">
        <v>219075</v>
      </c>
      <c r="AE420" s="35">
        <v>0</v>
      </c>
      <c r="AF420" s="35">
        <v>0</v>
      </c>
      <c r="AG420" s="35">
        <v>0</v>
      </c>
      <c r="AH420" s="111">
        <v>0</v>
      </c>
      <c r="AI420" s="75">
        <f t="shared" si="8"/>
        <v>6324245.52</v>
      </c>
      <c r="AJ420" s="44"/>
      <c r="AK420" s="87"/>
      <c r="AL420" s="44"/>
      <c r="AM420" s="22"/>
    </row>
    <row r="421" spans="1:39" ht="13.5" thickBot="1">
      <c r="A421" s="47" t="s">
        <v>478</v>
      </c>
      <c r="B421" s="20">
        <v>6615</v>
      </c>
      <c r="C421" s="47" t="s">
        <v>409</v>
      </c>
      <c r="D421" s="70">
        <v>90495</v>
      </c>
      <c r="E421" s="70">
        <v>0</v>
      </c>
      <c r="F421" s="70">
        <v>0</v>
      </c>
      <c r="G421" s="70">
        <v>63195</v>
      </c>
      <c r="H421" s="70">
        <v>0</v>
      </c>
      <c r="I421" s="27">
        <v>120897</v>
      </c>
      <c r="J421" s="27">
        <v>23503.72</v>
      </c>
      <c r="K421" s="111">
        <v>0</v>
      </c>
      <c r="L421" s="34">
        <v>9764</v>
      </c>
      <c r="M421" s="115">
        <v>0</v>
      </c>
      <c r="N421" s="119">
        <v>29847.02</v>
      </c>
      <c r="O421" s="116">
        <v>0</v>
      </c>
      <c r="P421" s="70">
        <v>0</v>
      </c>
      <c r="Q421" s="115">
        <v>0</v>
      </c>
      <c r="R421" s="114">
        <f>VLOOKUP(B421,'[4]2014-15 Public MATCH'!$C$1:$E$425,3,FALSE)</f>
        <v>1440.22</v>
      </c>
      <c r="S421" s="36">
        <v>0</v>
      </c>
      <c r="T421" s="33">
        <v>662.79</v>
      </c>
      <c r="U421" s="33">
        <f>VLOOKUP(B421,'[2]2014-15 Public SSBA'!$C$1:$E$357,3,FALSE)</f>
        <v>1026.22</v>
      </c>
      <c r="V421" s="36">
        <v>0</v>
      </c>
      <c r="W421" s="26">
        <v>103473.64</v>
      </c>
      <c r="X421" s="111">
        <v>0</v>
      </c>
      <c r="Y421" s="34">
        <v>0</v>
      </c>
      <c r="Z421" s="34">
        <f>VLOOKUP(B421,'[5]Vouchers'!$C$1:$M$462,11,FALSE)</f>
        <v>0</v>
      </c>
      <c r="AA421" s="70">
        <v>0</v>
      </c>
      <c r="AB421" s="70">
        <v>0</v>
      </c>
      <c r="AC421" s="35">
        <v>0</v>
      </c>
      <c r="AD421" s="35">
        <v>47850</v>
      </c>
      <c r="AE421" s="35">
        <v>0</v>
      </c>
      <c r="AF421" s="35">
        <v>0</v>
      </c>
      <c r="AG421" s="35">
        <v>0</v>
      </c>
      <c r="AH421" s="111">
        <v>75803</v>
      </c>
      <c r="AI421" s="75">
        <f t="shared" si="8"/>
        <v>567957.61</v>
      </c>
      <c r="AJ421" s="44"/>
      <c r="AK421" s="87"/>
      <c r="AL421" s="44"/>
      <c r="AM421" s="22"/>
    </row>
    <row r="422" spans="1:39" ht="13.5" thickBot="1">
      <c r="A422" s="47" t="s">
        <v>436</v>
      </c>
      <c r="B422" s="20">
        <v>6678</v>
      </c>
      <c r="C422" s="47" t="s">
        <v>410</v>
      </c>
      <c r="D422" s="70">
        <v>698875</v>
      </c>
      <c r="E422" s="70">
        <v>0</v>
      </c>
      <c r="F422" s="70">
        <v>0</v>
      </c>
      <c r="G422" s="70">
        <v>0</v>
      </c>
      <c r="H422" s="112">
        <v>104430</v>
      </c>
      <c r="I422" s="27">
        <v>522852</v>
      </c>
      <c r="J422" s="27">
        <v>75953.28</v>
      </c>
      <c r="K422" s="111">
        <v>0</v>
      </c>
      <c r="L422" s="34">
        <v>64364</v>
      </c>
      <c r="M422" s="115">
        <v>7051.75</v>
      </c>
      <c r="N422" s="119">
        <v>0</v>
      </c>
      <c r="O422" s="116">
        <v>0</v>
      </c>
      <c r="P422" s="70">
        <v>0</v>
      </c>
      <c r="Q422" s="115">
        <v>0</v>
      </c>
      <c r="R422" s="114">
        <f>VLOOKUP(B422,'[4]2014-15 Public MATCH'!$C$1:$E$425,3,FALSE)</f>
        <v>7510.59</v>
      </c>
      <c r="S422" s="36">
        <v>0</v>
      </c>
      <c r="T422" s="33">
        <v>5141.46</v>
      </c>
      <c r="U422" s="33">
        <f>VLOOKUP(B422,'[2]2014-15 Public SSBA'!$C$1:$E$357,3,FALSE)</f>
        <v>5055.04</v>
      </c>
      <c r="V422" s="36">
        <v>0</v>
      </c>
      <c r="W422" s="26">
        <v>662234.11</v>
      </c>
      <c r="X422" s="111">
        <v>0</v>
      </c>
      <c r="Y422" s="34">
        <v>0</v>
      </c>
      <c r="Z422" s="34">
        <f>VLOOKUP(B422,'[5]Vouchers'!$C$1:$M$462,11,FALSE)</f>
        <v>0</v>
      </c>
      <c r="AA422" s="70">
        <v>0</v>
      </c>
      <c r="AB422" s="70">
        <v>0</v>
      </c>
      <c r="AC422" s="35">
        <v>0</v>
      </c>
      <c r="AD422" s="35">
        <v>266700</v>
      </c>
      <c r="AE422" s="35">
        <v>0</v>
      </c>
      <c r="AF422" s="35">
        <v>0</v>
      </c>
      <c r="AG422" s="35">
        <v>0</v>
      </c>
      <c r="AH422" s="111">
        <v>0</v>
      </c>
      <c r="AI422" s="75">
        <f t="shared" si="8"/>
        <v>2420167.23</v>
      </c>
      <c r="AJ422" s="44"/>
      <c r="AK422" s="87"/>
      <c r="AL422" s="44"/>
      <c r="AM422" s="22"/>
    </row>
    <row r="423" spans="1:39" ht="13.5" thickBot="1">
      <c r="A423" s="47" t="s">
        <v>433</v>
      </c>
      <c r="B423" s="20">
        <v>6685</v>
      </c>
      <c r="C423" s="47" t="s">
        <v>411</v>
      </c>
      <c r="D423" s="70">
        <v>31532412</v>
      </c>
      <c r="E423" s="70">
        <v>0</v>
      </c>
      <c r="F423" s="70">
        <v>0</v>
      </c>
      <c r="G423" s="70">
        <v>0</v>
      </c>
      <c r="H423" s="70">
        <v>0</v>
      </c>
      <c r="I423" s="27">
        <v>2577876</v>
      </c>
      <c r="J423" s="27">
        <v>141803.65</v>
      </c>
      <c r="K423" s="111">
        <v>0</v>
      </c>
      <c r="L423" s="34">
        <v>272684</v>
      </c>
      <c r="M423" s="115">
        <v>54680.15</v>
      </c>
      <c r="N423" s="119">
        <v>0</v>
      </c>
      <c r="O423" s="116">
        <v>0</v>
      </c>
      <c r="P423" s="70">
        <v>0</v>
      </c>
      <c r="Q423" s="115">
        <v>0</v>
      </c>
      <c r="R423" s="114">
        <f>VLOOKUP(B423,'[4]2014-15 Public MATCH'!$C$1:$E$425,3,FALSE)</f>
        <v>27744.64</v>
      </c>
      <c r="S423" s="36">
        <v>0</v>
      </c>
      <c r="T423" s="36">
        <v>0</v>
      </c>
      <c r="U423" s="33">
        <f>VLOOKUP(B423,'[2]2014-15 Public SSBA'!$C$1:$E$357,3,FALSE)</f>
        <v>21821.94</v>
      </c>
      <c r="V423" s="36">
        <v>0</v>
      </c>
      <c r="W423" s="26">
        <v>1550042.32</v>
      </c>
      <c r="X423" s="111">
        <v>0</v>
      </c>
      <c r="Y423" s="34">
        <v>0</v>
      </c>
      <c r="Z423" s="34">
        <f>VLOOKUP(B423,'[5]Vouchers'!$C$1:$M$462,11,FALSE)</f>
        <v>0</v>
      </c>
      <c r="AA423" s="70">
        <v>0</v>
      </c>
      <c r="AB423" s="70">
        <v>0</v>
      </c>
      <c r="AC423" s="35">
        <v>27736</v>
      </c>
      <c r="AD423" s="35">
        <v>771000</v>
      </c>
      <c r="AE423" s="35">
        <v>0</v>
      </c>
      <c r="AF423" s="35">
        <v>0</v>
      </c>
      <c r="AG423" s="35">
        <v>0</v>
      </c>
      <c r="AH423" s="111">
        <v>0</v>
      </c>
      <c r="AI423" s="75">
        <f t="shared" si="8"/>
        <v>36977800.7</v>
      </c>
      <c r="AJ423" s="44"/>
      <c r="AK423" s="87"/>
      <c r="AL423" s="44"/>
      <c r="AM423" s="22"/>
    </row>
    <row r="424" spans="1:39" ht="13.5" thickBot="1">
      <c r="A424" s="47" t="s">
        <v>446</v>
      </c>
      <c r="B424" s="20">
        <v>6692</v>
      </c>
      <c r="C424" s="47" t="s">
        <v>412</v>
      </c>
      <c r="D424" s="70">
        <v>6844098</v>
      </c>
      <c r="E424" s="70">
        <v>0</v>
      </c>
      <c r="F424" s="70">
        <v>0</v>
      </c>
      <c r="G424" s="70">
        <v>0</v>
      </c>
      <c r="H424" s="70">
        <v>0</v>
      </c>
      <c r="I424" s="27">
        <v>403771</v>
      </c>
      <c r="J424" s="27">
        <v>83203.15</v>
      </c>
      <c r="K424" s="111">
        <v>0</v>
      </c>
      <c r="L424" s="34">
        <v>50562</v>
      </c>
      <c r="M424" s="115">
        <v>0</v>
      </c>
      <c r="N424" s="119">
        <v>1043.77</v>
      </c>
      <c r="O424" s="116">
        <v>0</v>
      </c>
      <c r="P424" s="70">
        <v>0</v>
      </c>
      <c r="Q424" s="115">
        <v>0</v>
      </c>
      <c r="R424" s="114">
        <f>VLOOKUP(B424,'[4]2014-15 Public MATCH'!$C$1:$E$425,3,FALSE)</f>
        <v>7280.13</v>
      </c>
      <c r="S424" s="36">
        <v>0</v>
      </c>
      <c r="T424" s="33">
        <v>3193.4</v>
      </c>
      <c r="U424" s="33">
        <f>VLOOKUP(B424,'[2]2014-15 Public SSBA'!$C$1:$E$357,3,FALSE)</f>
        <v>2085.46</v>
      </c>
      <c r="V424" s="36">
        <v>0</v>
      </c>
      <c r="W424" s="26">
        <v>0</v>
      </c>
      <c r="X424" s="111">
        <v>0</v>
      </c>
      <c r="Y424" s="34">
        <v>0</v>
      </c>
      <c r="Z424" s="34">
        <f>VLOOKUP(B424,'[5]Vouchers'!$C$1:$M$462,11,FALSE)</f>
        <v>0</v>
      </c>
      <c r="AA424" s="70">
        <v>0</v>
      </c>
      <c r="AB424" s="70">
        <v>0</v>
      </c>
      <c r="AC424" s="35">
        <v>0</v>
      </c>
      <c r="AD424" s="35">
        <v>179550</v>
      </c>
      <c r="AE424" s="35">
        <v>0</v>
      </c>
      <c r="AF424" s="35">
        <v>0</v>
      </c>
      <c r="AG424" s="35">
        <v>0</v>
      </c>
      <c r="AH424" s="111">
        <v>0</v>
      </c>
      <c r="AI424" s="75">
        <f t="shared" si="8"/>
        <v>7574786.91</v>
      </c>
      <c r="AJ424" s="44"/>
      <c r="AK424" s="87"/>
      <c r="AL424" s="44"/>
      <c r="AM424" s="22"/>
    </row>
    <row r="425" spans="1:39" ht="13.5" thickBot="1">
      <c r="A425" s="47" t="s">
        <v>469</v>
      </c>
      <c r="B425" s="20">
        <v>6713</v>
      </c>
      <c r="C425" s="47" t="s">
        <v>413</v>
      </c>
      <c r="D425" s="70">
        <v>1426635</v>
      </c>
      <c r="E425" s="70">
        <v>0</v>
      </c>
      <c r="F425" s="70">
        <v>0</v>
      </c>
      <c r="G425" s="70">
        <v>0</v>
      </c>
      <c r="H425" s="112">
        <v>22299</v>
      </c>
      <c r="I425" s="27">
        <v>143297</v>
      </c>
      <c r="J425" s="27">
        <v>18098.39</v>
      </c>
      <c r="K425" s="111">
        <v>0</v>
      </c>
      <c r="L425" s="34">
        <v>17319</v>
      </c>
      <c r="M425" s="115">
        <v>0</v>
      </c>
      <c r="N425" s="119">
        <v>26312.02</v>
      </c>
      <c r="O425" s="116">
        <v>0</v>
      </c>
      <c r="P425" s="70">
        <v>0</v>
      </c>
      <c r="Q425" s="115">
        <v>0</v>
      </c>
      <c r="R425" s="114">
        <f>VLOOKUP(B425,'[4]2014-15 Public MATCH'!$C$1:$E$425,3,FALSE)</f>
        <v>2356.55</v>
      </c>
      <c r="S425" s="36">
        <v>0</v>
      </c>
      <c r="T425" s="33">
        <v>1444.49</v>
      </c>
      <c r="U425" s="33">
        <f>VLOOKUP(B425,'[2]2014-15 Public SSBA'!$C$1:$E$357,3,FALSE)</f>
        <v>2849.24</v>
      </c>
      <c r="V425" s="36">
        <v>0</v>
      </c>
      <c r="W425" s="26">
        <v>120030.14</v>
      </c>
      <c r="X425" s="111">
        <v>0</v>
      </c>
      <c r="Y425" s="34">
        <v>0</v>
      </c>
      <c r="Z425" s="34">
        <f>VLOOKUP(B425,'[5]Vouchers'!$C$1:$M$462,11,FALSE)</f>
        <v>0</v>
      </c>
      <c r="AA425" s="70">
        <v>0</v>
      </c>
      <c r="AB425" s="70">
        <v>0</v>
      </c>
      <c r="AC425" s="35">
        <v>0</v>
      </c>
      <c r="AD425" s="35">
        <v>55350</v>
      </c>
      <c r="AE425" s="35">
        <v>0</v>
      </c>
      <c r="AF425" s="35">
        <v>0</v>
      </c>
      <c r="AG425" s="35">
        <v>0</v>
      </c>
      <c r="AH425" s="111">
        <v>87374</v>
      </c>
      <c r="AI425" s="75">
        <f t="shared" si="8"/>
        <v>1923364.83</v>
      </c>
      <c r="AJ425" s="44"/>
      <c r="AK425" s="87"/>
      <c r="AL425" s="44"/>
      <c r="AM425" s="22"/>
    </row>
    <row r="426" spans="1:39" ht="13.5" thickBot="1">
      <c r="A426" s="47" t="s">
        <v>448</v>
      </c>
      <c r="B426" s="20">
        <v>6720</v>
      </c>
      <c r="C426" s="47" t="s">
        <v>414</v>
      </c>
      <c r="D426" s="70">
        <v>143547</v>
      </c>
      <c r="E426" s="70">
        <v>0</v>
      </c>
      <c r="F426" s="70">
        <v>0</v>
      </c>
      <c r="G426" s="70">
        <v>3012</v>
      </c>
      <c r="H426" s="112">
        <v>26151</v>
      </c>
      <c r="I426" s="27">
        <v>234578</v>
      </c>
      <c r="J426" s="27">
        <v>21203.3</v>
      </c>
      <c r="K426" s="111">
        <v>0</v>
      </c>
      <c r="L426" s="34">
        <v>14849</v>
      </c>
      <c r="M426" s="115">
        <v>0</v>
      </c>
      <c r="N426" s="119">
        <v>28916.02</v>
      </c>
      <c r="O426" s="116">
        <v>0</v>
      </c>
      <c r="P426" s="70">
        <v>0</v>
      </c>
      <c r="Q426" s="115">
        <v>0</v>
      </c>
      <c r="R426" s="114">
        <f>VLOOKUP(B426,'[4]2014-15 Public MATCH'!$C$1:$E$425,3,FALSE)</f>
        <v>1897.67</v>
      </c>
      <c r="S426" s="36">
        <v>0</v>
      </c>
      <c r="T426" s="36">
        <v>0</v>
      </c>
      <c r="U426" s="33">
        <f>VLOOKUP(B426,'[2]2014-15 Public SSBA'!$C$1:$E$357,3,FALSE)</f>
        <v>994.71</v>
      </c>
      <c r="V426" s="36">
        <v>0</v>
      </c>
      <c r="W426" s="26">
        <v>175906.59</v>
      </c>
      <c r="X426" s="111">
        <v>0</v>
      </c>
      <c r="Y426" s="34">
        <v>0</v>
      </c>
      <c r="Z426" s="34">
        <f>VLOOKUP(B426,'[5]Vouchers'!$C$1:$M$462,11,FALSE)</f>
        <v>0</v>
      </c>
      <c r="AA426" s="70">
        <v>0</v>
      </c>
      <c r="AB426" s="70">
        <v>0</v>
      </c>
      <c r="AC426" s="35">
        <v>0</v>
      </c>
      <c r="AD426" s="35">
        <v>66600</v>
      </c>
      <c r="AE426" s="35">
        <v>150000</v>
      </c>
      <c r="AF426" s="35">
        <v>0</v>
      </c>
      <c r="AG426" s="35">
        <v>0</v>
      </c>
      <c r="AH426" s="111">
        <v>104613</v>
      </c>
      <c r="AI426" s="75">
        <f t="shared" si="8"/>
        <v>972268.29</v>
      </c>
      <c r="AJ426" s="44"/>
      <c r="AK426" s="87"/>
      <c r="AL426" s="44"/>
      <c r="AM426" s="22"/>
    </row>
    <row r="427" spans="1:39" ht="13.5" thickBot="1">
      <c r="A427" s="47" t="s">
        <v>431</v>
      </c>
      <c r="B427" s="20">
        <v>6734</v>
      </c>
      <c r="C427" s="47" t="s">
        <v>415</v>
      </c>
      <c r="D427" s="70">
        <v>7761847</v>
      </c>
      <c r="E427" s="70">
        <v>0</v>
      </c>
      <c r="F427" s="70">
        <v>0</v>
      </c>
      <c r="G427" s="70">
        <v>0</v>
      </c>
      <c r="H427" s="70">
        <v>0</v>
      </c>
      <c r="I427" s="27">
        <v>279811</v>
      </c>
      <c r="J427" s="27">
        <v>47674.16</v>
      </c>
      <c r="K427" s="111">
        <v>0</v>
      </c>
      <c r="L427" s="34">
        <v>46493</v>
      </c>
      <c r="M427" s="115">
        <v>0</v>
      </c>
      <c r="N427" s="119">
        <v>0</v>
      </c>
      <c r="O427" s="116">
        <v>0</v>
      </c>
      <c r="P427" s="70">
        <v>0</v>
      </c>
      <c r="Q427" s="115">
        <v>0</v>
      </c>
      <c r="R427" s="114">
        <f>VLOOKUP(B427,'[4]2014-15 Public MATCH'!$C$1:$E$425,3,FALSE)</f>
        <v>6207.35</v>
      </c>
      <c r="S427" s="36">
        <v>0</v>
      </c>
      <c r="T427" s="36">
        <v>0</v>
      </c>
      <c r="U427" s="33">
        <f>VLOOKUP(B427,'[2]2014-15 Public SSBA'!$C$1:$E$357,3,FALSE)</f>
        <v>1502.54</v>
      </c>
      <c r="V427" s="36">
        <v>1000</v>
      </c>
      <c r="W427" s="26">
        <v>0</v>
      </c>
      <c r="X427" s="111">
        <v>0</v>
      </c>
      <c r="Y427" s="34">
        <v>0</v>
      </c>
      <c r="Z427" s="34">
        <f>VLOOKUP(B427,'[5]Vouchers'!$C$1:$M$462,11,FALSE)</f>
        <v>0</v>
      </c>
      <c r="AA427" s="70">
        <v>0</v>
      </c>
      <c r="AB427" s="70">
        <v>0</v>
      </c>
      <c r="AC427" s="35">
        <v>0</v>
      </c>
      <c r="AD427" s="35">
        <v>193050</v>
      </c>
      <c r="AE427" s="35">
        <v>0</v>
      </c>
      <c r="AF427" s="35">
        <v>0</v>
      </c>
      <c r="AG427" s="35">
        <v>0</v>
      </c>
      <c r="AH427" s="111">
        <v>0</v>
      </c>
      <c r="AI427" s="75">
        <f t="shared" si="8"/>
        <v>8337585.05</v>
      </c>
      <c r="AJ427" s="44"/>
      <c r="AK427" s="87"/>
      <c r="AL427" s="44"/>
      <c r="AM427" s="22"/>
    </row>
    <row r="428" spans="1:39" ht="13.5" thickBot="1">
      <c r="A428" s="51" t="s">
        <v>455</v>
      </c>
      <c r="B428" s="23">
        <v>6748</v>
      </c>
      <c r="C428" s="51" t="s">
        <v>416</v>
      </c>
      <c r="D428" s="70">
        <v>224835</v>
      </c>
      <c r="E428" s="70">
        <v>0</v>
      </c>
      <c r="F428" s="70">
        <v>0</v>
      </c>
      <c r="G428" s="70">
        <v>183217</v>
      </c>
      <c r="H428" s="70">
        <v>0</v>
      </c>
      <c r="I428" s="27">
        <v>52364</v>
      </c>
      <c r="J428" s="27">
        <v>12138.33</v>
      </c>
      <c r="K428" s="111">
        <v>0</v>
      </c>
      <c r="L428" s="34">
        <v>12728</v>
      </c>
      <c r="M428" s="115">
        <v>0</v>
      </c>
      <c r="N428" s="119">
        <v>1890.43</v>
      </c>
      <c r="O428" s="116">
        <v>0</v>
      </c>
      <c r="P428" s="70">
        <v>0</v>
      </c>
      <c r="Q428" s="115">
        <v>0</v>
      </c>
      <c r="R428" s="70">
        <v>0</v>
      </c>
      <c r="S428" s="36">
        <v>0</v>
      </c>
      <c r="T428" s="36">
        <v>0</v>
      </c>
      <c r="U428" s="36">
        <v>0</v>
      </c>
      <c r="V428" s="36">
        <v>0</v>
      </c>
      <c r="W428" s="26">
        <v>0</v>
      </c>
      <c r="X428" s="111">
        <v>0</v>
      </c>
      <c r="Y428" s="34">
        <v>0</v>
      </c>
      <c r="Z428" s="34">
        <f>VLOOKUP(B428,'[5]Vouchers'!$C$1:$M$462,11,FALSE)</f>
        <v>0</v>
      </c>
      <c r="AA428" s="70">
        <v>0</v>
      </c>
      <c r="AB428" s="70">
        <v>0</v>
      </c>
      <c r="AC428" s="35">
        <v>8729</v>
      </c>
      <c r="AD428" s="35">
        <v>49050</v>
      </c>
      <c r="AE428" s="35">
        <v>0</v>
      </c>
      <c r="AF428" s="35">
        <v>0</v>
      </c>
      <c r="AG428" s="35">
        <v>0</v>
      </c>
      <c r="AH428" s="111">
        <v>0</v>
      </c>
      <c r="AI428" s="75">
        <f t="shared" si="8"/>
        <v>544951.76</v>
      </c>
      <c r="AJ428" s="44"/>
      <c r="AK428" s="87"/>
      <c r="AL428" s="44"/>
      <c r="AM428" s="22"/>
    </row>
    <row r="429" spans="1:39" s="39" customFormat="1" ht="13.5" thickBot="1">
      <c r="A429" s="40"/>
      <c r="B429" s="41"/>
      <c r="C429" s="42" t="s">
        <v>493</v>
      </c>
      <c r="D429" s="43">
        <f aca="true" t="shared" si="9" ref="D429:X429">SUM(D5:D428)</f>
        <v>4272473532</v>
      </c>
      <c r="E429" s="43">
        <f t="shared" si="9"/>
        <v>39869715</v>
      </c>
      <c r="F429" s="43">
        <f t="shared" si="9"/>
        <v>19921051</v>
      </c>
      <c r="G429" s="43">
        <f t="shared" si="9"/>
        <v>13936241</v>
      </c>
      <c r="H429" s="43">
        <f>SUM(H5:H428)</f>
        <v>16830000</v>
      </c>
      <c r="I429" s="43">
        <f t="shared" si="9"/>
        <v>353172056</v>
      </c>
      <c r="J429" s="43">
        <f t="shared" si="9"/>
        <v>23689882.16</v>
      </c>
      <c r="K429" s="43">
        <f t="shared" si="9"/>
        <v>13717.84</v>
      </c>
      <c r="L429" s="43">
        <f t="shared" si="9"/>
        <v>35500000</v>
      </c>
      <c r="M429" s="43">
        <f t="shared" si="9"/>
        <v>8589800</v>
      </c>
      <c r="N429" s="43">
        <f t="shared" si="9"/>
        <v>5000000</v>
      </c>
      <c r="O429" s="43">
        <f t="shared" si="9"/>
        <v>8008389</v>
      </c>
      <c r="P429" s="43">
        <f t="shared" si="9"/>
        <v>0</v>
      </c>
      <c r="Q429" s="43">
        <f t="shared" si="9"/>
        <v>523628.95</v>
      </c>
      <c r="R429" s="43">
        <f t="shared" si="9"/>
        <v>3779324.98</v>
      </c>
      <c r="S429" s="43">
        <f t="shared" si="9"/>
        <v>29371.62</v>
      </c>
      <c r="T429" s="43">
        <f>SUM(T5:T428)</f>
        <v>592996.87</v>
      </c>
      <c r="U429" s="43">
        <f t="shared" si="9"/>
        <v>2301112.98</v>
      </c>
      <c r="V429" s="43">
        <f t="shared" si="9"/>
        <v>347903.6</v>
      </c>
      <c r="W429" s="43">
        <f>SUM(W5:W428)</f>
        <v>108934500</v>
      </c>
      <c r="X429" s="43">
        <f t="shared" si="9"/>
        <v>133700</v>
      </c>
      <c r="Y429" s="43">
        <f>SUM(Y5:Y427)</f>
        <v>0</v>
      </c>
      <c r="Z429" s="43">
        <f aca="true" t="shared" si="10" ref="Z429:AH429">SUM(Z5:Z428)</f>
        <v>170253.23</v>
      </c>
      <c r="AA429" s="43">
        <f t="shared" si="10"/>
        <v>73850</v>
      </c>
      <c r="AB429" s="43">
        <f t="shared" si="10"/>
        <v>16974.08</v>
      </c>
      <c r="AC429" s="43">
        <f t="shared" si="10"/>
        <v>3248960</v>
      </c>
      <c r="AD429" s="43">
        <f t="shared" si="10"/>
        <v>126840150</v>
      </c>
      <c r="AE429" s="43">
        <f t="shared" si="10"/>
        <v>1650000</v>
      </c>
      <c r="AF429" s="43">
        <f t="shared" si="10"/>
        <v>1350000</v>
      </c>
      <c r="AG429" s="43">
        <f t="shared" si="10"/>
        <v>94911.1</v>
      </c>
      <c r="AH429" s="43">
        <f t="shared" si="10"/>
        <v>13453300</v>
      </c>
      <c r="AI429" s="74">
        <f t="shared" si="8"/>
        <v>5060545321.41</v>
      </c>
      <c r="AJ429" s="52"/>
      <c r="AK429" s="52"/>
      <c r="AL429" s="52"/>
      <c r="AM429" s="52"/>
    </row>
    <row r="430" spans="1:37" s="5" customFormat="1" ht="12.75" hidden="1">
      <c r="A430"/>
      <c r="B430"/>
      <c r="C430"/>
      <c r="D430" s="28">
        <v>-475764</v>
      </c>
      <c r="E430" s="17" t="s">
        <v>539</v>
      </c>
      <c r="F430" s="17"/>
      <c r="G430" s="17">
        <v>-51766</v>
      </c>
      <c r="H430" s="17"/>
      <c r="I430" s="17" t="s">
        <v>539</v>
      </c>
      <c r="J430" s="16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29"/>
      <c r="AK430" s="87"/>
    </row>
    <row r="431" spans="1:37" ht="12.75" hidden="1">
      <c r="A431" s="3"/>
      <c r="B431" s="2"/>
      <c r="C431" s="3"/>
      <c r="D431" s="28">
        <v>120</v>
      </c>
      <c r="E431" s="17" t="s">
        <v>541</v>
      </c>
      <c r="F431" s="17"/>
      <c r="G431" s="17">
        <v>-120</v>
      </c>
      <c r="H431" s="17"/>
      <c r="I431" s="17" t="s">
        <v>542</v>
      </c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25"/>
      <c r="AK431" s="87"/>
    </row>
    <row r="432" spans="1:37" ht="12.75" hidden="1">
      <c r="A432" s="3"/>
      <c r="B432" s="2"/>
      <c r="C432" s="3"/>
      <c r="D432" s="28">
        <f>+D429-D430-D431</f>
        <v>4272949176</v>
      </c>
      <c r="E432" s="30" t="s">
        <v>493</v>
      </c>
      <c r="F432" s="30"/>
      <c r="G432" s="17">
        <f>+G429-G430-G431</f>
        <v>13988127</v>
      </c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31"/>
      <c r="X432" s="31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25"/>
      <c r="AK432" s="87"/>
    </row>
    <row r="433" spans="1:37" ht="12.75" hidden="1">
      <c r="A433" s="3"/>
      <c r="B433" s="2"/>
      <c r="C433" s="3"/>
      <c r="D433" s="17">
        <v>4423443923</v>
      </c>
      <c r="E433" s="32" t="s">
        <v>540</v>
      </c>
      <c r="F433" s="32"/>
      <c r="G433" s="37">
        <v>48779351</v>
      </c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25"/>
      <c r="AK433" s="87"/>
    </row>
    <row r="434" spans="1:37" ht="12.75" hidden="1">
      <c r="A434" s="3"/>
      <c r="B434" s="2"/>
      <c r="C434" s="3"/>
      <c r="D434" s="28">
        <f>+D432-D433</f>
        <v>-150494747</v>
      </c>
      <c r="E434" s="17"/>
      <c r="F434" s="17"/>
      <c r="G434" s="17">
        <f>+G432-G433</f>
        <v>-34791224</v>
      </c>
      <c r="H434" s="17"/>
      <c r="I434" s="17"/>
      <c r="J434" s="38"/>
      <c r="K434" s="17"/>
      <c r="L434" s="17"/>
      <c r="M434" s="17"/>
      <c r="N434" s="17"/>
      <c r="O434" s="17"/>
      <c r="P434" s="17"/>
      <c r="Q434" s="17"/>
      <c r="R434" s="17"/>
      <c r="S434" s="16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25"/>
      <c r="AK434" s="87"/>
    </row>
    <row r="435" spans="1:37" ht="12.75" hidden="1">
      <c r="A435" s="24"/>
      <c r="B435" s="24"/>
      <c r="C435" s="24" t="s">
        <v>493</v>
      </c>
      <c r="D435" s="17">
        <v>4422968279</v>
      </c>
      <c r="E435" s="17">
        <v>45737299</v>
      </c>
      <c r="F435" s="17">
        <v>30712340</v>
      </c>
      <c r="G435" s="17">
        <v>48727465</v>
      </c>
      <c r="H435" s="17">
        <v>18700000</v>
      </c>
      <c r="I435" s="17">
        <v>348005816</v>
      </c>
      <c r="J435" s="17">
        <v>24052208</v>
      </c>
      <c r="K435" s="17">
        <v>17077.08</v>
      </c>
      <c r="L435" s="17">
        <v>32000000</v>
      </c>
      <c r="M435" s="17">
        <v>9544200</v>
      </c>
      <c r="N435" s="17"/>
      <c r="O435" s="17"/>
      <c r="P435" s="17"/>
      <c r="Q435" s="17">
        <v>933046.24</v>
      </c>
      <c r="R435" s="17">
        <v>3675018.52</v>
      </c>
      <c r="S435" s="16">
        <v>76420.89</v>
      </c>
      <c r="T435" s="17">
        <v>652564.74</v>
      </c>
      <c r="U435" s="17">
        <v>2561367.62</v>
      </c>
      <c r="V435" s="17">
        <v>266710.85</v>
      </c>
      <c r="W435" s="17">
        <v>108934500</v>
      </c>
      <c r="X435" s="17">
        <v>148500</v>
      </c>
      <c r="Y435" s="17"/>
      <c r="Z435" s="17">
        <v>134211.55</v>
      </c>
      <c r="AA435" s="17">
        <v>80500</v>
      </c>
      <c r="AB435" s="17">
        <v>16638.1</v>
      </c>
      <c r="AC435" s="17">
        <v>0</v>
      </c>
      <c r="AD435" s="17"/>
      <c r="AE435" s="17">
        <v>1750000</v>
      </c>
      <c r="AF435" s="17">
        <v>3000000</v>
      </c>
      <c r="AG435" s="17">
        <v>8087.42</v>
      </c>
      <c r="AH435" s="17">
        <v>3494527</v>
      </c>
      <c r="AI435" s="25">
        <v>5143748404</v>
      </c>
      <c r="AK435" s="87"/>
    </row>
    <row r="436" spans="1:37" ht="12.75" hidden="1">
      <c r="A436" s="3"/>
      <c r="B436" s="2"/>
      <c r="C436" s="3"/>
      <c r="D436" s="28">
        <f aca="true" t="shared" si="11" ref="D436:M436">+D429-D435</f>
        <v>-150494747</v>
      </c>
      <c r="E436" s="28">
        <f t="shared" si="11"/>
        <v>-5867584</v>
      </c>
      <c r="F436" s="28">
        <f t="shared" si="11"/>
        <v>-10791289</v>
      </c>
      <c r="G436" s="28">
        <f t="shared" si="11"/>
        <v>-34791224</v>
      </c>
      <c r="H436" s="28">
        <f>+H429-H435</f>
        <v>-1870000</v>
      </c>
      <c r="I436" s="28">
        <f t="shared" si="11"/>
        <v>5166240</v>
      </c>
      <c r="J436" s="28">
        <f t="shared" si="11"/>
        <v>-362325.84</v>
      </c>
      <c r="K436" s="28">
        <f t="shared" si="11"/>
        <v>-3359.24</v>
      </c>
      <c r="L436" s="28">
        <f t="shared" si="11"/>
        <v>3500000</v>
      </c>
      <c r="M436" s="28">
        <f t="shared" si="11"/>
        <v>-954400</v>
      </c>
      <c r="N436" s="28"/>
      <c r="O436" s="28"/>
      <c r="P436" s="28"/>
      <c r="Q436" s="28">
        <f aca="true" t="shared" si="12" ref="Q436:X436">+Q429-Q435</f>
        <v>-409417.29</v>
      </c>
      <c r="R436" s="28">
        <f t="shared" si="12"/>
        <v>104306.46</v>
      </c>
      <c r="S436" s="28">
        <f t="shared" si="12"/>
        <v>-47049.27</v>
      </c>
      <c r="T436" s="28">
        <f t="shared" si="12"/>
        <v>-59567.87</v>
      </c>
      <c r="U436" s="28">
        <f t="shared" si="12"/>
        <v>-260254.64</v>
      </c>
      <c r="V436" s="28">
        <f t="shared" si="12"/>
        <v>81192.75</v>
      </c>
      <c r="W436" s="28">
        <f t="shared" si="12"/>
        <v>0</v>
      </c>
      <c r="X436" s="28">
        <f t="shared" si="12"/>
        <v>-14800</v>
      </c>
      <c r="Y436" s="28"/>
      <c r="Z436" s="28">
        <f>+Z429-Z435</f>
        <v>36041.68</v>
      </c>
      <c r="AA436" s="28">
        <f>+AA429-AA435</f>
        <v>-6650</v>
      </c>
      <c r="AB436" s="28">
        <f>+AB429-AB435</f>
        <v>335.98</v>
      </c>
      <c r="AC436" s="28">
        <f>+AC429-AC435</f>
        <v>3248960</v>
      </c>
      <c r="AD436" s="28"/>
      <c r="AE436" s="28">
        <f>+AE429-AE435</f>
        <v>-100000</v>
      </c>
      <c r="AF436" s="28">
        <f>+AF429-AF435</f>
        <v>-1650000</v>
      </c>
      <c r="AG436" s="28">
        <f>+AG429-AG435</f>
        <v>86823.68</v>
      </c>
      <c r="AH436" s="28">
        <f>+AH429-AH435</f>
        <v>9958773</v>
      </c>
      <c r="AI436" s="28">
        <f>+AI429-AI435</f>
        <v>-83203082.59</v>
      </c>
      <c r="AK436" s="87"/>
    </row>
    <row r="437" spans="1:37" ht="12.75">
      <c r="A437" s="24"/>
      <c r="B437" s="24"/>
      <c r="C437" s="24"/>
      <c r="D437" s="28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86"/>
      <c r="AK437" s="87"/>
    </row>
    <row r="438" spans="1:37" ht="12.75">
      <c r="A438" s="65"/>
      <c r="B438" s="65"/>
      <c r="C438" s="6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2"/>
      <c r="AA438" s="21"/>
      <c r="AB438" s="21"/>
      <c r="AC438" s="21"/>
      <c r="AD438" s="21"/>
      <c r="AE438" s="21"/>
      <c r="AF438" s="21"/>
      <c r="AG438" s="21"/>
      <c r="AH438" s="21"/>
      <c r="AI438" s="21"/>
      <c r="AJ438" s="8"/>
      <c r="AK438" s="87"/>
    </row>
    <row r="439" spans="1:37" ht="12.75" customHeight="1" thickBot="1">
      <c r="A439" s="129" t="s">
        <v>552</v>
      </c>
      <c r="B439" s="129"/>
      <c r="C439" s="129"/>
      <c r="D439" s="53"/>
      <c r="E439" s="54"/>
      <c r="F439" s="54"/>
      <c r="G439" s="54"/>
      <c r="H439" s="54"/>
      <c r="I439" s="54"/>
      <c r="J439" s="54"/>
      <c r="K439" s="55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G439" s="54"/>
      <c r="AK439" s="87"/>
    </row>
    <row r="440" spans="1:37" ht="13.5" thickBot="1">
      <c r="A440" s="69" t="s">
        <v>553</v>
      </c>
      <c r="B440" s="89">
        <v>9901</v>
      </c>
      <c r="C440" s="69" t="s">
        <v>554</v>
      </c>
      <c r="D440" s="70">
        <v>0</v>
      </c>
      <c r="E440" s="70">
        <v>0</v>
      </c>
      <c r="F440" s="70">
        <v>0</v>
      </c>
      <c r="G440" s="70">
        <v>0</v>
      </c>
      <c r="H440" s="70">
        <v>0</v>
      </c>
      <c r="I440" s="27">
        <v>607794</v>
      </c>
      <c r="J440" s="27">
        <v>0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0</v>
      </c>
      <c r="Q440" s="115">
        <v>0</v>
      </c>
      <c r="R440" s="33">
        <v>0</v>
      </c>
      <c r="S440" s="70">
        <v>0</v>
      </c>
      <c r="T440" s="70">
        <v>0</v>
      </c>
      <c r="U440" s="70">
        <v>0</v>
      </c>
      <c r="V440" s="70">
        <v>0</v>
      </c>
      <c r="W440" s="70">
        <v>0</v>
      </c>
      <c r="X440" s="70">
        <v>0</v>
      </c>
      <c r="Y440" s="70">
        <v>21716.67</v>
      </c>
      <c r="Z440" s="34">
        <v>0</v>
      </c>
      <c r="AA440" s="70">
        <v>0</v>
      </c>
      <c r="AB440" s="70">
        <v>0</v>
      </c>
      <c r="AC440" s="35">
        <v>0</v>
      </c>
      <c r="AD440" s="70">
        <v>0</v>
      </c>
      <c r="AE440" s="70">
        <v>0</v>
      </c>
      <c r="AF440" s="70">
        <v>0</v>
      </c>
      <c r="AG440" s="70">
        <v>0</v>
      </c>
      <c r="AH440" s="70">
        <v>0</v>
      </c>
      <c r="AI440" s="71">
        <f aca="true" t="shared" si="13" ref="AI440:AI451">SUM(D440:AH440)</f>
        <v>629510.67</v>
      </c>
      <c r="AK440" s="87"/>
    </row>
    <row r="441" spans="1:37" ht="13.5" thickBot="1">
      <c r="A441" s="69" t="s">
        <v>553</v>
      </c>
      <c r="B441" s="89">
        <v>9902</v>
      </c>
      <c r="C441" s="69" t="s">
        <v>555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27">
        <v>823277</v>
      </c>
      <c r="J441" s="27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115">
        <v>68329</v>
      </c>
      <c r="R441" s="33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21716.67</v>
      </c>
      <c r="Z441" s="34">
        <v>0</v>
      </c>
      <c r="AA441" s="70">
        <v>0</v>
      </c>
      <c r="AB441" s="70">
        <v>0</v>
      </c>
      <c r="AC441" s="35">
        <v>0</v>
      </c>
      <c r="AD441" s="70">
        <v>0</v>
      </c>
      <c r="AE441" s="70">
        <v>0</v>
      </c>
      <c r="AF441" s="70">
        <v>0</v>
      </c>
      <c r="AG441" s="70">
        <v>0</v>
      </c>
      <c r="AH441" s="70">
        <v>0</v>
      </c>
      <c r="AI441" s="71">
        <f t="shared" si="13"/>
        <v>913322.67</v>
      </c>
      <c r="AK441" s="87"/>
    </row>
    <row r="442" spans="1:37" ht="13.5" thickBot="1">
      <c r="A442" s="69" t="s">
        <v>553</v>
      </c>
      <c r="B442" s="89">
        <v>9903</v>
      </c>
      <c r="C442" s="69" t="s">
        <v>556</v>
      </c>
      <c r="D442" s="70">
        <v>0</v>
      </c>
      <c r="E442" s="70">
        <v>0</v>
      </c>
      <c r="F442" s="70">
        <v>0</v>
      </c>
      <c r="G442" s="70">
        <v>0</v>
      </c>
      <c r="H442" s="70">
        <v>0</v>
      </c>
      <c r="I442" s="27">
        <v>256166</v>
      </c>
      <c r="J442" s="27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0</v>
      </c>
      <c r="Q442" s="115">
        <v>0</v>
      </c>
      <c r="R442" s="33">
        <v>0</v>
      </c>
      <c r="S442" s="70">
        <v>0</v>
      </c>
      <c r="T442" s="70">
        <v>0</v>
      </c>
      <c r="U442" s="70">
        <v>0</v>
      </c>
      <c r="V442" s="36">
        <v>15623.59</v>
      </c>
      <c r="W442" s="70">
        <v>0</v>
      </c>
      <c r="X442" s="70">
        <v>0</v>
      </c>
      <c r="Y442" s="70">
        <v>21716.66</v>
      </c>
      <c r="Z442" s="34">
        <v>0</v>
      </c>
      <c r="AA442" s="70">
        <v>0</v>
      </c>
      <c r="AB442" s="70">
        <v>0</v>
      </c>
      <c r="AC442" s="35">
        <v>0</v>
      </c>
      <c r="AD442" s="70">
        <v>0</v>
      </c>
      <c r="AE442" s="70">
        <v>0</v>
      </c>
      <c r="AF442" s="70">
        <v>0</v>
      </c>
      <c r="AG442" s="70">
        <v>0</v>
      </c>
      <c r="AH442" s="70">
        <v>0</v>
      </c>
      <c r="AI442" s="71">
        <f t="shared" si="13"/>
        <v>293506.25</v>
      </c>
      <c r="AK442" s="87"/>
    </row>
    <row r="443" spans="1:37" ht="13.5" thickBot="1">
      <c r="A443" s="69" t="s">
        <v>553</v>
      </c>
      <c r="B443" s="89">
        <v>9904</v>
      </c>
      <c r="C443" s="69" t="s">
        <v>557</v>
      </c>
      <c r="D443" s="70">
        <v>0</v>
      </c>
      <c r="E443" s="70">
        <v>0</v>
      </c>
      <c r="F443" s="70">
        <v>0</v>
      </c>
      <c r="G443" s="70">
        <v>0</v>
      </c>
      <c r="H443" s="70">
        <v>0</v>
      </c>
      <c r="I443" s="27">
        <v>99930</v>
      </c>
      <c r="J443" s="27">
        <v>0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0</v>
      </c>
      <c r="Q443" s="115">
        <v>0</v>
      </c>
      <c r="R443" s="33">
        <v>0</v>
      </c>
      <c r="S443" s="70">
        <v>0</v>
      </c>
      <c r="T443" s="70">
        <v>0</v>
      </c>
      <c r="U443" s="70">
        <v>0</v>
      </c>
      <c r="V443" s="36">
        <f>149755.63+90504.83</f>
        <v>240260.46</v>
      </c>
      <c r="W443" s="70">
        <v>0</v>
      </c>
      <c r="X443" s="70">
        <v>0</v>
      </c>
      <c r="Y443" s="70">
        <v>21716.67</v>
      </c>
      <c r="Z443" s="34">
        <v>25000</v>
      </c>
      <c r="AA443" s="70">
        <v>0</v>
      </c>
      <c r="AB443" s="70">
        <v>0</v>
      </c>
      <c r="AC443" s="35">
        <v>0</v>
      </c>
      <c r="AD443" s="70">
        <v>0</v>
      </c>
      <c r="AE443" s="70">
        <v>0</v>
      </c>
      <c r="AF443" s="70">
        <v>0</v>
      </c>
      <c r="AG443" s="70">
        <v>0</v>
      </c>
      <c r="AH443" s="70">
        <v>0</v>
      </c>
      <c r="AI443" s="71">
        <f t="shared" si="13"/>
        <v>386907.13</v>
      </c>
      <c r="AK443" s="87"/>
    </row>
    <row r="444" spans="1:37" ht="13.5" thickBot="1">
      <c r="A444" s="69" t="s">
        <v>553</v>
      </c>
      <c r="B444" s="89">
        <v>9905</v>
      </c>
      <c r="C444" s="69" t="s">
        <v>558</v>
      </c>
      <c r="D444" s="70">
        <v>0</v>
      </c>
      <c r="E444" s="70">
        <v>0</v>
      </c>
      <c r="F444" s="70">
        <v>0</v>
      </c>
      <c r="G444" s="70">
        <v>0</v>
      </c>
      <c r="H444" s="70">
        <v>0</v>
      </c>
      <c r="I444" s="27">
        <v>2054968</v>
      </c>
      <c r="J444" s="27">
        <v>0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0</v>
      </c>
      <c r="Q444" s="115">
        <v>0</v>
      </c>
      <c r="R444" s="33">
        <v>0</v>
      </c>
      <c r="S444" s="70">
        <v>0</v>
      </c>
      <c r="T444" s="70">
        <v>0</v>
      </c>
      <c r="U444" s="70">
        <v>0</v>
      </c>
      <c r="V444" s="36">
        <v>11911.21</v>
      </c>
      <c r="W444" s="70">
        <v>0</v>
      </c>
      <c r="X444" s="70">
        <v>0</v>
      </c>
      <c r="Y444" s="70">
        <v>21716.66</v>
      </c>
      <c r="Z444" s="34">
        <v>10382.93</v>
      </c>
      <c r="AA444" s="70">
        <v>0</v>
      </c>
      <c r="AB444" s="70">
        <v>11315.87</v>
      </c>
      <c r="AC444" s="35">
        <v>0</v>
      </c>
      <c r="AD444" s="70">
        <v>0</v>
      </c>
      <c r="AE444" s="70">
        <v>0</v>
      </c>
      <c r="AF444" s="70">
        <v>0</v>
      </c>
      <c r="AG444" s="70">
        <v>0</v>
      </c>
      <c r="AH444" s="70">
        <v>0</v>
      </c>
      <c r="AI444" s="71">
        <f t="shared" si="13"/>
        <v>2110294.67</v>
      </c>
      <c r="AK444" s="87"/>
    </row>
    <row r="445" spans="1:37" ht="13.5" thickBot="1">
      <c r="A445" s="69" t="s">
        <v>553</v>
      </c>
      <c r="B445" s="89">
        <v>9906</v>
      </c>
      <c r="C445" s="69" t="s">
        <v>559</v>
      </c>
      <c r="D445" s="70">
        <v>0</v>
      </c>
      <c r="E445" s="70">
        <v>0</v>
      </c>
      <c r="F445" s="70">
        <v>0</v>
      </c>
      <c r="G445" s="70">
        <v>0</v>
      </c>
      <c r="H445" s="70">
        <v>0</v>
      </c>
      <c r="I445" s="27">
        <v>953696</v>
      </c>
      <c r="J445" s="27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0</v>
      </c>
      <c r="Q445" s="115">
        <v>0</v>
      </c>
      <c r="R445" s="33">
        <v>0</v>
      </c>
      <c r="S445" s="70">
        <v>0</v>
      </c>
      <c r="T445" s="70">
        <v>0</v>
      </c>
      <c r="U445" s="70">
        <v>0</v>
      </c>
      <c r="V445" s="70">
        <v>0</v>
      </c>
      <c r="W445" s="70">
        <v>0</v>
      </c>
      <c r="X445" s="70">
        <v>0</v>
      </c>
      <c r="Y445" s="70">
        <v>21716.66</v>
      </c>
      <c r="Z445" s="34">
        <v>25000</v>
      </c>
      <c r="AA445" s="70">
        <v>0</v>
      </c>
      <c r="AB445" s="70">
        <v>15566.63</v>
      </c>
      <c r="AC445" s="35">
        <v>4669</v>
      </c>
      <c r="AD445" s="70">
        <v>0</v>
      </c>
      <c r="AE445" s="70">
        <v>0</v>
      </c>
      <c r="AF445" s="70">
        <v>0</v>
      </c>
      <c r="AG445" s="70">
        <v>0</v>
      </c>
      <c r="AH445" s="70">
        <v>0</v>
      </c>
      <c r="AI445" s="71">
        <f t="shared" si="13"/>
        <v>1020648.29</v>
      </c>
      <c r="AK445" s="87"/>
    </row>
    <row r="446" spans="1:37" ht="13.5" thickBot="1">
      <c r="A446" s="69" t="s">
        <v>553</v>
      </c>
      <c r="B446" s="89">
        <v>9907</v>
      </c>
      <c r="C446" s="69" t="s">
        <v>560</v>
      </c>
      <c r="D446" s="70">
        <v>0</v>
      </c>
      <c r="E446" s="70">
        <v>0</v>
      </c>
      <c r="F446" s="70">
        <v>0</v>
      </c>
      <c r="G446" s="70">
        <v>0</v>
      </c>
      <c r="H446" s="70">
        <v>0</v>
      </c>
      <c r="I446" s="27">
        <v>1051523</v>
      </c>
      <c r="J446" s="27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115">
        <v>80605.59</v>
      </c>
      <c r="R446" s="33">
        <v>0</v>
      </c>
      <c r="S446" s="70">
        <v>0</v>
      </c>
      <c r="T446" s="70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21716.66</v>
      </c>
      <c r="Z446" s="34">
        <v>23642.5</v>
      </c>
      <c r="AA446" s="70">
        <v>0</v>
      </c>
      <c r="AB446" s="70">
        <v>12439.5</v>
      </c>
      <c r="AC446" s="35">
        <v>0</v>
      </c>
      <c r="AD446" s="70">
        <v>0</v>
      </c>
      <c r="AE446" s="70">
        <v>0</v>
      </c>
      <c r="AF446" s="70">
        <v>0</v>
      </c>
      <c r="AG446" s="70">
        <v>0</v>
      </c>
      <c r="AH446" s="70">
        <v>0</v>
      </c>
      <c r="AI446" s="71">
        <f t="shared" si="13"/>
        <v>1189927.25</v>
      </c>
      <c r="AK446" s="87"/>
    </row>
    <row r="447" spans="1:37" ht="13.5" thickBot="1">
      <c r="A447" s="69" t="s">
        <v>553</v>
      </c>
      <c r="B447" s="89">
        <v>9908</v>
      </c>
      <c r="C447" s="69" t="s">
        <v>561</v>
      </c>
      <c r="D447" s="70">
        <v>0</v>
      </c>
      <c r="E447" s="70">
        <v>0</v>
      </c>
      <c r="F447" s="70">
        <v>0</v>
      </c>
      <c r="G447" s="70">
        <v>0</v>
      </c>
      <c r="H447" s="70">
        <v>0</v>
      </c>
      <c r="I447" s="27">
        <v>1558220</v>
      </c>
      <c r="J447" s="27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0</v>
      </c>
      <c r="Q447" s="115">
        <v>0</v>
      </c>
      <c r="R447" s="33">
        <v>0</v>
      </c>
      <c r="S447" s="70">
        <v>0</v>
      </c>
      <c r="T447" s="70">
        <v>0</v>
      </c>
      <c r="U447" s="70">
        <v>0</v>
      </c>
      <c r="V447" s="36">
        <v>23488.29</v>
      </c>
      <c r="W447" s="70">
        <v>0</v>
      </c>
      <c r="X447" s="70">
        <v>0</v>
      </c>
      <c r="Y447" s="70">
        <v>21716.67</v>
      </c>
      <c r="Z447" s="34">
        <v>25000</v>
      </c>
      <c r="AA447" s="70">
        <v>0</v>
      </c>
      <c r="AB447" s="70">
        <v>0</v>
      </c>
      <c r="AC447" s="35">
        <v>0</v>
      </c>
      <c r="AD447" s="70">
        <v>0</v>
      </c>
      <c r="AE447" s="70">
        <v>0</v>
      </c>
      <c r="AF447" s="70">
        <v>0</v>
      </c>
      <c r="AG447" s="70">
        <v>0</v>
      </c>
      <c r="AH447" s="70">
        <v>0</v>
      </c>
      <c r="AI447" s="71">
        <f t="shared" si="13"/>
        <v>1628424.96</v>
      </c>
      <c r="AK447" s="87"/>
    </row>
    <row r="448" spans="1:37" ht="13.5" thickBot="1">
      <c r="A448" s="69" t="s">
        <v>553</v>
      </c>
      <c r="B448" s="89">
        <v>9909</v>
      </c>
      <c r="C448" s="69" t="s">
        <v>562</v>
      </c>
      <c r="D448" s="70">
        <v>0</v>
      </c>
      <c r="E448" s="70">
        <v>0</v>
      </c>
      <c r="F448" s="70">
        <v>0</v>
      </c>
      <c r="G448" s="70">
        <v>0</v>
      </c>
      <c r="H448" s="70">
        <v>0</v>
      </c>
      <c r="I448" s="27">
        <v>249409</v>
      </c>
      <c r="J448" s="27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115">
        <v>0</v>
      </c>
      <c r="R448" s="33">
        <v>0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21716.67</v>
      </c>
      <c r="Z448" s="34">
        <v>19612.55</v>
      </c>
      <c r="AA448" s="70">
        <v>0</v>
      </c>
      <c r="AB448" s="70">
        <v>0</v>
      </c>
      <c r="AC448" s="35">
        <v>0</v>
      </c>
      <c r="AD448" s="70">
        <v>0</v>
      </c>
      <c r="AE448" s="70">
        <v>0</v>
      </c>
      <c r="AF448" s="70">
        <v>0</v>
      </c>
      <c r="AG448" s="70">
        <v>0</v>
      </c>
      <c r="AH448" s="70">
        <v>0</v>
      </c>
      <c r="AI448" s="71">
        <f t="shared" si="13"/>
        <v>290738.22</v>
      </c>
      <c r="AK448" s="87"/>
    </row>
    <row r="449" spans="1:37" ht="13.5" thickBot="1">
      <c r="A449" s="69" t="s">
        <v>553</v>
      </c>
      <c r="B449" s="89">
        <v>9910</v>
      </c>
      <c r="C449" s="69" t="s">
        <v>563</v>
      </c>
      <c r="D449" s="70">
        <v>0</v>
      </c>
      <c r="E449" s="70">
        <v>0</v>
      </c>
      <c r="F449" s="70">
        <v>0</v>
      </c>
      <c r="G449" s="70">
        <v>0</v>
      </c>
      <c r="H449" s="70">
        <v>0</v>
      </c>
      <c r="I449" s="27">
        <v>2181646</v>
      </c>
      <c r="J449" s="27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0</v>
      </c>
      <c r="Q449" s="115">
        <v>0</v>
      </c>
      <c r="R449" s="33">
        <v>0</v>
      </c>
      <c r="S449" s="70">
        <v>0</v>
      </c>
      <c r="T449" s="70">
        <v>0</v>
      </c>
      <c r="U449" s="70">
        <v>0</v>
      </c>
      <c r="V449" s="70">
        <v>0</v>
      </c>
      <c r="W449" s="70">
        <v>0</v>
      </c>
      <c r="X449" s="70">
        <v>0</v>
      </c>
      <c r="Y449" s="70">
        <v>21716.67</v>
      </c>
      <c r="Z449" s="34">
        <v>5169.8</v>
      </c>
      <c r="AA449" s="70">
        <v>0</v>
      </c>
      <c r="AB449" s="70">
        <v>8090.06</v>
      </c>
      <c r="AC449" s="35">
        <v>45856</v>
      </c>
      <c r="AD449" s="70">
        <v>0</v>
      </c>
      <c r="AE449" s="70">
        <v>0</v>
      </c>
      <c r="AF449" s="70">
        <v>0</v>
      </c>
      <c r="AG449" s="70">
        <v>0</v>
      </c>
      <c r="AH449" s="70">
        <v>0</v>
      </c>
      <c r="AI449" s="71">
        <f t="shared" si="13"/>
        <v>2262478.53</v>
      </c>
      <c r="AK449" s="87"/>
    </row>
    <row r="450" spans="1:37" ht="13.5" thickBot="1">
      <c r="A450" s="69" t="s">
        <v>553</v>
      </c>
      <c r="B450" s="89">
        <v>9911</v>
      </c>
      <c r="C450" s="69" t="s">
        <v>564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27">
        <v>285390</v>
      </c>
      <c r="J450" s="27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115">
        <v>284341.86</v>
      </c>
      <c r="R450" s="33">
        <v>0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0</v>
      </c>
      <c r="Y450" s="70">
        <v>21716.67</v>
      </c>
      <c r="Z450" s="34">
        <v>0</v>
      </c>
      <c r="AA450" s="70">
        <v>0</v>
      </c>
      <c r="AB450" s="70">
        <v>9759.25</v>
      </c>
      <c r="AC450" s="35">
        <v>0</v>
      </c>
      <c r="AD450" s="70">
        <v>0</v>
      </c>
      <c r="AE450" s="70">
        <v>0</v>
      </c>
      <c r="AF450" s="70">
        <v>0</v>
      </c>
      <c r="AG450" s="70">
        <v>0</v>
      </c>
      <c r="AH450" s="70">
        <v>0</v>
      </c>
      <c r="AI450" s="71">
        <f t="shared" si="13"/>
        <v>601207.78</v>
      </c>
      <c r="AK450" s="87"/>
    </row>
    <row r="451" spans="1:37" ht="13.5" thickBot="1">
      <c r="A451" s="69" t="s">
        <v>553</v>
      </c>
      <c r="B451" s="89">
        <v>9912</v>
      </c>
      <c r="C451" s="69" t="s">
        <v>565</v>
      </c>
      <c r="D451" s="70">
        <v>0</v>
      </c>
      <c r="E451" s="70">
        <v>0</v>
      </c>
      <c r="F451" s="70">
        <v>0</v>
      </c>
      <c r="G451" s="70">
        <v>0</v>
      </c>
      <c r="H451" s="70">
        <v>0</v>
      </c>
      <c r="I451" s="27">
        <v>352271</v>
      </c>
      <c r="J451" s="27">
        <v>0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0</v>
      </c>
      <c r="Q451" s="115">
        <v>0</v>
      </c>
      <c r="R451" s="33">
        <v>0</v>
      </c>
      <c r="S451" s="70">
        <v>0</v>
      </c>
      <c r="T451" s="70">
        <v>0</v>
      </c>
      <c r="U451" s="70">
        <v>0</v>
      </c>
      <c r="V451" s="36">
        <v>11658.16</v>
      </c>
      <c r="W451" s="70">
        <v>0</v>
      </c>
      <c r="X451" s="70">
        <v>0</v>
      </c>
      <c r="Y451" s="70">
        <v>21716.67</v>
      </c>
      <c r="Z451" s="34">
        <v>16462</v>
      </c>
      <c r="AA451" s="70">
        <v>0</v>
      </c>
      <c r="AB451" s="70">
        <v>12369.69</v>
      </c>
      <c r="AC451" s="35">
        <v>0</v>
      </c>
      <c r="AD451" s="70">
        <v>0</v>
      </c>
      <c r="AE451" s="70">
        <v>0</v>
      </c>
      <c r="AF451" s="70">
        <v>0</v>
      </c>
      <c r="AG451" s="70">
        <v>0</v>
      </c>
      <c r="AH451" s="70">
        <v>0</v>
      </c>
      <c r="AI451" s="71">
        <f t="shared" si="13"/>
        <v>414477.52</v>
      </c>
      <c r="AK451" s="87"/>
    </row>
    <row r="452" spans="1:37" s="5" customFormat="1" ht="13.5" thickBot="1">
      <c r="A452" s="66"/>
      <c r="B452" s="66"/>
      <c r="C452" s="67" t="s">
        <v>493</v>
      </c>
      <c r="D452" s="72">
        <f aca="true" t="shared" si="14" ref="D452:AH452">SUM(D440:D451)</f>
        <v>0</v>
      </c>
      <c r="E452" s="72">
        <f t="shared" si="14"/>
        <v>0</v>
      </c>
      <c r="F452" s="72">
        <f t="shared" si="14"/>
        <v>0</v>
      </c>
      <c r="G452" s="72">
        <f t="shared" si="14"/>
        <v>0</v>
      </c>
      <c r="H452" s="72">
        <f>SUM(H440:H451)</f>
        <v>0</v>
      </c>
      <c r="I452" s="72">
        <f t="shared" si="14"/>
        <v>10474290</v>
      </c>
      <c r="J452" s="72">
        <f t="shared" si="14"/>
        <v>0</v>
      </c>
      <c r="K452" s="72">
        <f t="shared" si="14"/>
        <v>0</v>
      </c>
      <c r="L452" s="72">
        <f t="shared" si="14"/>
        <v>0</v>
      </c>
      <c r="M452" s="72">
        <f t="shared" si="14"/>
        <v>0</v>
      </c>
      <c r="N452" s="72">
        <f t="shared" si="14"/>
        <v>0</v>
      </c>
      <c r="O452" s="72"/>
      <c r="P452" s="72">
        <f t="shared" si="14"/>
        <v>0</v>
      </c>
      <c r="Q452" s="72">
        <f t="shared" si="14"/>
        <v>433276.45</v>
      </c>
      <c r="R452" s="72">
        <f t="shared" si="14"/>
        <v>0</v>
      </c>
      <c r="S452" s="72">
        <f t="shared" si="14"/>
        <v>0</v>
      </c>
      <c r="T452" s="72">
        <f t="shared" si="14"/>
        <v>0</v>
      </c>
      <c r="U452" s="72">
        <f t="shared" si="14"/>
        <v>0</v>
      </c>
      <c r="V452" s="72">
        <f t="shared" si="14"/>
        <v>302941.71</v>
      </c>
      <c r="W452" s="72">
        <f t="shared" si="14"/>
        <v>0</v>
      </c>
      <c r="X452" s="72">
        <f t="shared" si="14"/>
        <v>0</v>
      </c>
      <c r="Y452" s="72">
        <f t="shared" si="14"/>
        <v>260600</v>
      </c>
      <c r="Z452" s="72">
        <f>SUM(Z440:Z451)</f>
        <v>150269.78</v>
      </c>
      <c r="AA452" s="72">
        <f t="shared" si="14"/>
        <v>0</v>
      </c>
      <c r="AB452" s="72">
        <f t="shared" si="14"/>
        <v>69541</v>
      </c>
      <c r="AC452" s="72">
        <f t="shared" si="14"/>
        <v>50525</v>
      </c>
      <c r="AD452" s="72">
        <f t="shared" si="14"/>
        <v>0</v>
      </c>
      <c r="AE452" s="72">
        <f t="shared" si="14"/>
        <v>0</v>
      </c>
      <c r="AF452" s="72">
        <f t="shared" si="14"/>
        <v>0</v>
      </c>
      <c r="AG452" s="72">
        <f t="shared" si="14"/>
        <v>0</v>
      </c>
      <c r="AH452" s="72">
        <f t="shared" si="14"/>
        <v>0</v>
      </c>
      <c r="AI452" s="74">
        <f>SUM(D452:AH452)</f>
        <v>11741443.94</v>
      </c>
      <c r="AK452" s="87"/>
    </row>
    <row r="453" spans="4:37" s="8" customFormat="1" ht="12.75">
      <c r="D453" s="56"/>
      <c r="E453" s="56"/>
      <c r="F453" s="56"/>
      <c r="G453" s="56"/>
      <c r="H453" s="61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61"/>
      <c r="AE453" s="61"/>
      <c r="AG453" s="56"/>
      <c r="AI453" s="54"/>
      <c r="AK453" s="87"/>
    </row>
    <row r="454" spans="1:37" ht="12.75" customHeight="1" thickBot="1">
      <c r="A454" s="129" t="s">
        <v>566</v>
      </c>
      <c r="B454" s="129"/>
      <c r="C454" s="129"/>
      <c r="D454" s="53"/>
      <c r="E454" s="54"/>
      <c r="F454" s="54"/>
      <c r="G454" s="54"/>
      <c r="H454" s="54"/>
      <c r="I454" s="54"/>
      <c r="J454" s="54"/>
      <c r="K454" s="55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G454" s="54"/>
      <c r="AK454" s="87"/>
    </row>
    <row r="455" spans="1:37" ht="13.5" thickBot="1">
      <c r="A455" s="69" t="s">
        <v>431</v>
      </c>
      <c r="B455" s="76">
        <v>6905</v>
      </c>
      <c r="C455" s="69" t="s">
        <v>567</v>
      </c>
      <c r="D455" s="70">
        <v>0</v>
      </c>
      <c r="E455" s="70">
        <v>0</v>
      </c>
      <c r="F455" s="70">
        <v>0</v>
      </c>
      <c r="G455" s="70">
        <v>0</v>
      </c>
      <c r="H455" s="70">
        <v>0</v>
      </c>
      <c r="I455" s="27">
        <v>1267017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1630675</v>
      </c>
      <c r="Q455" s="34">
        <v>0</v>
      </c>
      <c r="R455" s="70">
        <v>839.98</v>
      </c>
      <c r="S455" s="70">
        <v>0</v>
      </c>
      <c r="T455" s="70">
        <v>0</v>
      </c>
      <c r="U455" s="70">
        <v>0</v>
      </c>
      <c r="V455" s="70">
        <v>0</v>
      </c>
      <c r="W455" s="70">
        <v>0</v>
      </c>
      <c r="X455" s="70">
        <v>0</v>
      </c>
      <c r="Y455" s="70">
        <v>0</v>
      </c>
      <c r="Z455" s="70">
        <v>0</v>
      </c>
      <c r="AA455" s="70">
        <v>0</v>
      </c>
      <c r="AB455" s="70">
        <v>0</v>
      </c>
      <c r="AC455" s="35">
        <v>28757</v>
      </c>
      <c r="AD455" s="70">
        <v>0</v>
      </c>
      <c r="AE455" s="70">
        <v>0</v>
      </c>
      <c r="AF455" s="70">
        <v>0</v>
      </c>
      <c r="AG455" s="70">
        <v>0</v>
      </c>
      <c r="AH455" s="70">
        <v>0</v>
      </c>
      <c r="AI455" s="75">
        <f>SUM(D455:AH455)</f>
        <v>2927288.98</v>
      </c>
      <c r="AK455" s="87"/>
    </row>
    <row r="456" spans="1:37" ht="13.5" thickBot="1">
      <c r="A456" s="69" t="s">
        <v>451</v>
      </c>
      <c r="B456" s="76">
        <v>6908</v>
      </c>
      <c r="C456" s="69" t="s">
        <v>568</v>
      </c>
      <c r="D456" s="70">
        <v>0</v>
      </c>
      <c r="E456" s="70">
        <v>0</v>
      </c>
      <c r="F456" s="70">
        <v>0</v>
      </c>
      <c r="G456" s="70">
        <v>0</v>
      </c>
      <c r="H456" s="70">
        <v>0</v>
      </c>
      <c r="I456" s="27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34">
        <v>582360</v>
      </c>
      <c r="Q456" s="34">
        <v>0</v>
      </c>
      <c r="R456" s="34">
        <v>0</v>
      </c>
      <c r="S456" s="70">
        <v>0</v>
      </c>
      <c r="T456" s="70">
        <v>0</v>
      </c>
      <c r="U456" s="70">
        <v>0</v>
      </c>
      <c r="V456" s="70">
        <v>0</v>
      </c>
      <c r="W456" s="70">
        <v>0</v>
      </c>
      <c r="X456" s="70">
        <v>0</v>
      </c>
      <c r="Y456" s="70">
        <v>0</v>
      </c>
      <c r="Z456" s="70">
        <v>0</v>
      </c>
      <c r="AA456" s="70">
        <v>0</v>
      </c>
      <c r="AB456" s="70">
        <v>0</v>
      </c>
      <c r="AC456" s="70">
        <v>0</v>
      </c>
      <c r="AD456" s="70">
        <v>0</v>
      </c>
      <c r="AE456" s="70">
        <v>0</v>
      </c>
      <c r="AF456" s="70">
        <v>0</v>
      </c>
      <c r="AG456" s="70">
        <v>0</v>
      </c>
      <c r="AH456" s="70">
        <v>0</v>
      </c>
      <c r="AI456" s="75">
        <f>SUM(D456:AH456)</f>
        <v>582360</v>
      </c>
      <c r="AK456" s="87"/>
    </row>
    <row r="457" spans="1:37" ht="13.5" thickBot="1">
      <c r="A457" s="69">
        <v>37</v>
      </c>
      <c r="B457" s="76">
        <v>6937</v>
      </c>
      <c r="C457" s="69" t="s">
        <v>569</v>
      </c>
      <c r="D457" s="70">
        <v>0</v>
      </c>
      <c r="E457" s="70">
        <v>0</v>
      </c>
      <c r="F457" s="70">
        <v>0</v>
      </c>
      <c r="G457" s="70">
        <v>0</v>
      </c>
      <c r="H457" s="70">
        <v>0</v>
      </c>
      <c r="I457" s="27">
        <v>1032568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34">
        <v>0</v>
      </c>
      <c r="R457" s="34">
        <v>0</v>
      </c>
      <c r="S457" s="70">
        <v>0</v>
      </c>
      <c r="T457" s="70">
        <v>0</v>
      </c>
      <c r="U457" s="70">
        <v>0</v>
      </c>
      <c r="V457" s="70">
        <v>0</v>
      </c>
      <c r="W457" s="70">
        <v>0</v>
      </c>
      <c r="X457" s="70">
        <v>0</v>
      </c>
      <c r="Y457" s="70">
        <v>0</v>
      </c>
      <c r="Z457" s="70">
        <v>0</v>
      </c>
      <c r="AA457" s="70">
        <v>0</v>
      </c>
      <c r="AB457" s="70">
        <v>0</v>
      </c>
      <c r="AC457" s="35">
        <v>846</v>
      </c>
      <c r="AD457" s="70">
        <v>0</v>
      </c>
      <c r="AE457" s="70">
        <v>0</v>
      </c>
      <c r="AF457" s="70">
        <v>0</v>
      </c>
      <c r="AG457" s="70">
        <v>0</v>
      </c>
      <c r="AH457" s="70">
        <v>0</v>
      </c>
      <c r="AI457" s="75">
        <f>SUM(D457:AH457)</f>
        <v>1033414</v>
      </c>
      <c r="AK457" s="87"/>
    </row>
    <row r="458" spans="1:37" ht="13.5" thickBot="1">
      <c r="A458" s="77" t="s">
        <v>465</v>
      </c>
      <c r="B458" s="78">
        <v>6964</v>
      </c>
      <c r="C458" s="77" t="s">
        <v>570</v>
      </c>
      <c r="D458" s="79">
        <v>0</v>
      </c>
      <c r="E458" s="79">
        <v>0</v>
      </c>
      <c r="F458" s="79">
        <v>0</v>
      </c>
      <c r="G458" s="79">
        <v>0</v>
      </c>
      <c r="H458" s="79">
        <v>0</v>
      </c>
      <c r="I458" s="27">
        <v>2042581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0">
        <v>0</v>
      </c>
      <c r="P458" s="70">
        <v>1854265</v>
      </c>
      <c r="Q458" s="34">
        <v>0</v>
      </c>
      <c r="R458" s="70">
        <v>1218.05</v>
      </c>
      <c r="S458" s="79">
        <v>0</v>
      </c>
      <c r="T458" s="70">
        <v>510.6</v>
      </c>
      <c r="U458" s="70">
        <v>0</v>
      </c>
      <c r="V458" s="79">
        <v>0</v>
      </c>
      <c r="W458" s="79">
        <v>0</v>
      </c>
      <c r="X458" s="79">
        <v>0</v>
      </c>
      <c r="Y458" s="70">
        <v>0</v>
      </c>
      <c r="Z458" s="79">
        <v>0</v>
      </c>
      <c r="AA458" s="79">
        <v>0</v>
      </c>
      <c r="AB458" s="70">
        <v>0</v>
      </c>
      <c r="AC458" s="35">
        <v>170912</v>
      </c>
      <c r="AD458" s="70">
        <v>0</v>
      </c>
      <c r="AE458" s="70">
        <v>0</v>
      </c>
      <c r="AF458" s="79">
        <v>0</v>
      </c>
      <c r="AG458" s="70">
        <v>0</v>
      </c>
      <c r="AH458" s="79">
        <v>0</v>
      </c>
      <c r="AI458" s="80">
        <f>SUM(D458:AH458)</f>
        <v>4069486.65</v>
      </c>
      <c r="AK458" s="87"/>
    </row>
    <row r="459" spans="1:37" s="5" customFormat="1" ht="13.5" thickBot="1">
      <c r="A459" s="57"/>
      <c r="B459" s="57"/>
      <c r="C459" s="58" t="s">
        <v>493</v>
      </c>
      <c r="D459" s="59">
        <f aca="true" t="shared" si="15" ref="D459:AH459">SUM(D455:D458)</f>
        <v>0</v>
      </c>
      <c r="E459" s="59">
        <f t="shared" si="15"/>
        <v>0</v>
      </c>
      <c r="F459" s="59">
        <f t="shared" si="15"/>
        <v>0</v>
      </c>
      <c r="G459" s="59">
        <f t="shared" si="15"/>
        <v>0</v>
      </c>
      <c r="H459" s="59">
        <f>SUM(H455:H458)</f>
        <v>0</v>
      </c>
      <c r="I459" s="59">
        <f t="shared" si="15"/>
        <v>4342166</v>
      </c>
      <c r="J459" s="59">
        <f t="shared" si="15"/>
        <v>0</v>
      </c>
      <c r="K459" s="59">
        <f t="shared" si="15"/>
        <v>0</v>
      </c>
      <c r="L459" s="59">
        <f t="shared" si="15"/>
        <v>0</v>
      </c>
      <c r="M459" s="59">
        <f t="shared" si="15"/>
        <v>0</v>
      </c>
      <c r="N459" s="59">
        <f t="shared" si="15"/>
        <v>0</v>
      </c>
      <c r="O459" s="59"/>
      <c r="P459" s="59">
        <f>SUM(P455:P458)</f>
        <v>4067300</v>
      </c>
      <c r="Q459" s="59">
        <f t="shared" si="15"/>
        <v>0</v>
      </c>
      <c r="R459" s="60">
        <f t="shared" si="15"/>
        <v>2058.03</v>
      </c>
      <c r="S459" s="59">
        <f t="shared" si="15"/>
        <v>0</v>
      </c>
      <c r="T459" s="59">
        <f t="shared" si="15"/>
        <v>510.6</v>
      </c>
      <c r="U459" s="59">
        <f t="shared" si="15"/>
        <v>0</v>
      </c>
      <c r="V459" s="59">
        <f t="shared" si="15"/>
        <v>0</v>
      </c>
      <c r="W459" s="59">
        <f t="shared" si="15"/>
        <v>0</v>
      </c>
      <c r="X459" s="59">
        <f t="shared" si="15"/>
        <v>0</v>
      </c>
      <c r="Y459" s="59">
        <f t="shared" si="15"/>
        <v>0</v>
      </c>
      <c r="Z459" s="59">
        <f t="shared" si="15"/>
        <v>0</v>
      </c>
      <c r="AA459" s="59">
        <f t="shared" si="15"/>
        <v>0</v>
      </c>
      <c r="AB459" s="59">
        <f t="shared" si="15"/>
        <v>0</v>
      </c>
      <c r="AC459" s="59">
        <f t="shared" si="15"/>
        <v>200515</v>
      </c>
      <c r="AD459" s="59">
        <f t="shared" si="15"/>
        <v>0</v>
      </c>
      <c r="AE459" s="59">
        <f t="shared" si="15"/>
        <v>0</v>
      </c>
      <c r="AF459" s="59">
        <f t="shared" si="15"/>
        <v>0</v>
      </c>
      <c r="AG459" s="59">
        <f t="shared" si="15"/>
        <v>0</v>
      </c>
      <c r="AH459" s="59">
        <f t="shared" si="15"/>
        <v>0</v>
      </c>
      <c r="AI459" s="74">
        <f>SUM(D459:AH459)</f>
        <v>8612549.63</v>
      </c>
      <c r="AK459" s="87"/>
    </row>
    <row r="460" spans="4:37" ht="13.5" thickTop="1">
      <c r="D460" s="54"/>
      <c r="E460" s="54"/>
      <c r="F460" s="54"/>
      <c r="G460" s="54"/>
      <c r="H460" s="54"/>
      <c r="I460" s="54"/>
      <c r="J460" s="54"/>
      <c r="K460" s="55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G460" s="54"/>
      <c r="AK460" s="87"/>
    </row>
    <row r="461" spans="1:37" s="8" customFormat="1" ht="13.5" thickBot="1">
      <c r="A461" s="130" t="s">
        <v>571</v>
      </c>
      <c r="B461" s="130"/>
      <c r="C461" s="130"/>
      <c r="D461" s="54"/>
      <c r="E461" s="54"/>
      <c r="F461" s="54"/>
      <c r="G461" s="54"/>
      <c r="H461" s="54"/>
      <c r="I461" s="54"/>
      <c r="J461" s="54"/>
      <c r="K461" s="55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G461" s="54"/>
      <c r="AK461" s="87"/>
    </row>
    <row r="462" spans="1:37" ht="13.5" thickBot="1">
      <c r="A462" s="82"/>
      <c r="B462" s="82">
        <v>8101</v>
      </c>
      <c r="C462" s="83" t="s">
        <v>572</v>
      </c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27">
        <v>11611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34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0</v>
      </c>
      <c r="Y462" s="70">
        <v>0</v>
      </c>
      <c r="Z462" s="70">
        <v>0</v>
      </c>
      <c r="AA462" s="70">
        <v>0</v>
      </c>
      <c r="AB462" s="70">
        <v>0</v>
      </c>
      <c r="AC462" s="70">
        <v>0</v>
      </c>
      <c r="AD462" s="70">
        <v>0</v>
      </c>
      <c r="AE462" s="70">
        <v>0</v>
      </c>
      <c r="AF462" s="70">
        <v>0</v>
      </c>
      <c r="AG462" s="70">
        <v>0</v>
      </c>
      <c r="AH462" s="70">
        <v>0</v>
      </c>
      <c r="AI462" s="75">
        <f aca="true" t="shared" si="16" ref="AI462:AI481">SUM(D462:AH462)</f>
        <v>11611</v>
      </c>
      <c r="AK462" s="87"/>
    </row>
    <row r="463" spans="1:37" ht="13.5" thickBot="1">
      <c r="A463" s="82"/>
      <c r="B463" s="82">
        <v>8103</v>
      </c>
      <c r="C463" s="83" t="s">
        <v>573</v>
      </c>
      <c r="D463" s="70">
        <v>0</v>
      </c>
      <c r="E463" s="70">
        <v>0</v>
      </c>
      <c r="F463" s="70">
        <v>0</v>
      </c>
      <c r="G463" s="70">
        <v>0</v>
      </c>
      <c r="H463" s="70">
        <v>0</v>
      </c>
      <c r="I463" s="27">
        <v>74471</v>
      </c>
      <c r="J463" s="70">
        <v>0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0</v>
      </c>
      <c r="Q463" s="34">
        <v>0</v>
      </c>
      <c r="R463" s="33">
        <v>2879.42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0</v>
      </c>
      <c r="Y463" s="70">
        <v>0</v>
      </c>
      <c r="Z463" s="70">
        <v>0</v>
      </c>
      <c r="AA463" s="70">
        <v>0</v>
      </c>
      <c r="AB463" s="70">
        <v>0</v>
      </c>
      <c r="AC463" s="70">
        <v>0</v>
      </c>
      <c r="AD463" s="70">
        <v>0</v>
      </c>
      <c r="AE463" s="70">
        <v>0</v>
      </c>
      <c r="AF463" s="70">
        <v>0</v>
      </c>
      <c r="AG463" s="70">
        <v>0</v>
      </c>
      <c r="AH463" s="70">
        <v>0</v>
      </c>
      <c r="AI463" s="75">
        <f t="shared" si="16"/>
        <v>77350.42</v>
      </c>
      <c r="AK463" s="87"/>
    </row>
    <row r="464" spans="1:37" ht="13.5" thickBot="1">
      <c r="A464" s="82"/>
      <c r="B464" s="82">
        <v>8105</v>
      </c>
      <c r="C464" s="83" t="s">
        <v>574</v>
      </c>
      <c r="D464" s="70">
        <v>0</v>
      </c>
      <c r="E464" s="70">
        <v>0</v>
      </c>
      <c r="F464" s="70">
        <v>0</v>
      </c>
      <c r="G464" s="70">
        <v>0</v>
      </c>
      <c r="H464" s="70">
        <v>0</v>
      </c>
      <c r="I464" s="27">
        <v>79631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0</v>
      </c>
      <c r="Q464" s="34">
        <v>0</v>
      </c>
      <c r="R464" s="33">
        <v>2824.44</v>
      </c>
      <c r="S464" s="70">
        <v>0</v>
      </c>
      <c r="T464" s="70">
        <v>0</v>
      </c>
      <c r="U464" s="70">
        <v>0</v>
      </c>
      <c r="V464" s="70">
        <v>0</v>
      </c>
      <c r="W464" s="70">
        <v>0</v>
      </c>
      <c r="X464" s="70">
        <v>0</v>
      </c>
      <c r="Y464" s="70">
        <v>0</v>
      </c>
      <c r="Z464" s="34">
        <f>VLOOKUP(B464,'[5]Vouchers'!$C$1:$M$462,11,FALSE)</f>
        <v>0</v>
      </c>
      <c r="AA464" s="70">
        <v>0</v>
      </c>
      <c r="AB464" s="70">
        <v>0</v>
      </c>
      <c r="AC464" s="70">
        <v>0</v>
      </c>
      <c r="AD464" s="70">
        <v>0</v>
      </c>
      <c r="AE464" s="70">
        <v>0</v>
      </c>
      <c r="AF464" s="70">
        <v>0</v>
      </c>
      <c r="AG464" s="70">
        <v>0</v>
      </c>
      <c r="AH464" s="70">
        <v>0</v>
      </c>
      <c r="AI464" s="75">
        <f t="shared" si="16"/>
        <v>82455.44</v>
      </c>
      <c r="AK464" s="87"/>
    </row>
    <row r="465" spans="1:37" ht="13.5" thickBot="1">
      <c r="A465" s="82"/>
      <c r="B465" s="82">
        <v>8106</v>
      </c>
      <c r="C465" s="83" t="s">
        <v>575</v>
      </c>
      <c r="D465" s="70">
        <v>0</v>
      </c>
      <c r="E465" s="70">
        <v>0</v>
      </c>
      <c r="F465" s="70">
        <v>0</v>
      </c>
      <c r="G465" s="70">
        <v>0</v>
      </c>
      <c r="H465" s="70">
        <v>0</v>
      </c>
      <c r="I465" s="27">
        <v>93450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0</v>
      </c>
      <c r="Q465" s="34">
        <v>0</v>
      </c>
      <c r="R465" s="33">
        <v>6320.45</v>
      </c>
      <c r="S465" s="70">
        <v>0</v>
      </c>
      <c r="T465" s="70">
        <v>0</v>
      </c>
      <c r="U465" s="70">
        <v>0</v>
      </c>
      <c r="V465" s="70">
        <v>0</v>
      </c>
      <c r="W465" s="70">
        <v>0</v>
      </c>
      <c r="X465" s="70">
        <v>0</v>
      </c>
      <c r="Y465" s="70">
        <v>0</v>
      </c>
      <c r="Z465" s="70">
        <v>0</v>
      </c>
      <c r="AA465" s="70">
        <v>0</v>
      </c>
      <c r="AB465" s="70">
        <v>0</v>
      </c>
      <c r="AC465" s="70">
        <v>0</v>
      </c>
      <c r="AD465" s="70">
        <v>0</v>
      </c>
      <c r="AE465" s="70">
        <v>0</v>
      </c>
      <c r="AF465" s="70">
        <v>0</v>
      </c>
      <c r="AG465" s="70">
        <v>0</v>
      </c>
      <c r="AH465" s="70">
        <v>0</v>
      </c>
      <c r="AI465" s="75">
        <f t="shared" si="16"/>
        <v>99770.45</v>
      </c>
      <c r="AK465" s="87"/>
    </row>
    <row r="466" spans="1:37" ht="13.5" thickBot="1">
      <c r="A466" s="82"/>
      <c r="B466" s="82">
        <v>8107</v>
      </c>
      <c r="C466" s="83" t="s">
        <v>576</v>
      </c>
      <c r="D466" s="70">
        <v>0</v>
      </c>
      <c r="E466" s="70">
        <v>0</v>
      </c>
      <c r="F466" s="70">
        <v>0</v>
      </c>
      <c r="G466" s="70">
        <v>0</v>
      </c>
      <c r="H466" s="70">
        <v>0</v>
      </c>
      <c r="I466" s="27">
        <v>72664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0</v>
      </c>
      <c r="Q466" s="34">
        <v>0</v>
      </c>
      <c r="R466" s="33">
        <v>522.32</v>
      </c>
      <c r="S466" s="70">
        <v>0</v>
      </c>
      <c r="T466" s="70">
        <v>0</v>
      </c>
      <c r="U466" s="70">
        <v>0</v>
      </c>
      <c r="V466" s="70">
        <v>0</v>
      </c>
      <c r="W466" s="70">
        <v>0</v>
      </c>
      <c r="X466" s="70">
        <v>0</v>
      </c>
      <c r="Y466" s="70">
        <v>0</v>
      </c>
      <c r="Z466" s="70">
        <v>0</v>
      </c>
      <c r="AA466" s="70">
        <v>0</v>
      </c>
      <c r="AB466" s="70">
        <v>0</v>
      </c>
      <c r="AC466" s="70">
        <v>0</v>
      </c>
      <c r="AD466" s="70">
        <v>0</v>
      </c>
      <c r="AE466" s="70">
        <v>0</v>
      </c>
      <c r="AF466" s="70">
        <v>0</v>
      </c>
      <c r="AG466" s="70">
        <v>0</v>
      </c>
      <c r="AH466" s="70">
        <v>0</v>
      </c>
      <c r="AI466" s="75">
        <f t="shared" si="16"/>
        <v>73186.32</v>
      </c>
      <c r="AK466" s="87"/>
    </row>
    <row r="467" spans="1:37" ht="13.5" thickBot="1">
      <c r="A467" s="82"/>
      <c r="B467" s="82">
        <v>8109</v>
      </c>
      <c r="C467" s="83" t="s">
        <v>577</v>
      </c>
      <c r="D467" s="70">
        <v>0</v>
      </c>
      <c r="E467" s="70">
        <v>0</v>
      </c>
      <c r="F467" s="70">
        <v>0</v>
      </c>
      <c r="G467" s="70">
        <v>0</v>
      </c>
      <c r="H467" s="70">
        <v>0</v>
      </c>
      <c r="I467" s="27">
        <v>29950</v>
      </c>
      <c r="J467" s="70">
        <v>0</v>
      </c>
      <c r="K467" s="70">
        <v>0</v>
      </c>
      <c r="L467" s="70">
        <v>0</v>
      </c>
      <c r="M467" s="70">
        <v>0</v>
      </c>
      <c r="N467" s="70">
        <v>0</v>
      </c>
      <c r="O467" s="70">
        <v>0</v>
      </c>
      <c r="P467" s="70">
        <v>0</v>
      </c>
      <c r="Q467" s="34">
        <v>0</v>
      </c>
      <c r="R467" s="33">
        <v>1864.26</v>
      </c>
      <c r="S467" s="70">
        <v>0</v>
      </c>
      <c r="T467" s="70">
        <v>0</v>
      </c>
      <c r="U467" s="70">
        <v>0</v>
      </c>
      <c r="V467" s="70">
        <v>0</v>
      </c>
      <c r="W467" s="70">
        <v>0</v>
      </c>
      <c r="X467" s="70">
        <v>0</v>
      </c>
      <c r="Y467" s="70">
        <v>0</v>
      </c>
      <c r="Z467" s="70">
        <v>0</v>
      </c>
      <c r="AA467" s="70">
        <v>0</v>
      </c>
      <c r="AB467" s="70">
        <v>0</v>
      </c>
      <c r="AC467" s="70">
        <v>0</v>
      </c>
      <c r="AD467" s="70">
        <v>0</v>
      </c>
      <c r="AE467" s="70">
        <v>0</v>
      </c>
      <c r="AF467" s="70">
        <v>0</v>
      </c>
      <c r="AG467" s="70">
        <v>0</v>
      </c>
      <c r="AH467" s="70">
        <v>0</v>
      </c>
      <c r="AI467" s="75">
        <f t="shared" si="16"/>
        <v>31814.26</v>
      </c>
      <c r="AK467" s="87"/>
    </row>
    <row r="468" spans="1:37" ht="13.5" thickBot="1">
      <c r="A468" s="82"/>
      <c r="B468" s="82">
        <v>8110</v>
      </c>
      <c r="C468" s="83" t="s">
        <v>578</v>
      </c>
      <c r="D468" s="70">
        <v>0</v>
      </c>
      <c r="E468" s="70">
        <v>0</v>
      </c>
      <c r="F468" s="70">
        <v>0</v>
      </c>
      <c r="G468" s="70">
        <v>0</v>
      </c>
      <c r="H468" s="70">
        <v>0</v>
      </c>
      <c r="I468" s="27">
        <v>79478</v>
      </c>
      <c r="J468" s="70">
        <v>0</v>
      </c>
      <c r="K468" s="70">
        <v>0</v>
      </c>
      <c r="L468" s="70">
        <v>0</v>
      </c>
      <c r="M468" s="70">
        <v>0</v>
      </c>
      <c r="N468" s="70">
        <v>0</v>
      </c>
      <c r="O468" s="70">
        <v>0</v>
      </c>
      <c r="P468" s="70">
        <v>0</v>
      </c>
      <c r="Q468" s="34">
        <v>0</v>
      </c>
      <c r="R468" s="33">
        <v>2593.34</v>
      </c>
      <c r="S468" s="70">
        <v>0</v>
      </c>
      <c r="T468" s="70">
        <v>0</v>
      </c>
      <c r="U468" s="70">
        <v>0</v>
      </c>
      <c r="V468" s="70">
        <v>0</v>
      </c>
      <c r="W468" s="70">
        <v>0</v>
      </c>
      <c r="X468" s="70">
        <v>0</v>
      </c>
      <c r="Y468" s="70">
        <v>0</v>
      </c>
      <c r="Z468" s="70">
        <v>0</v>
      </c>
      <c r="AA468" s="70">
        <v>0</v>
      </c>
      <c r="AB468" s="70">
        <v>0</v>
      </c>
      <c r="AC468" s="70">
        <v>0</v>
      </c>
      <c r="AD468" s="70">
        <v>0</v>
      </c>
      <c r="AE468" s="70">
        <v>0</v>
      </c>
      <c r="AF468" s="70">
        <v>0</v>
      </c>
      <c r="AG468" s="70">
        <v>0</v>
      </c>
      <c r="AH468" s="70">
        <v>0</v>
      </c>
      <c r="AI468" s="75">
        <f t="shared" si="16"/>
        <v>82071.34</v>
      </c>
      <c r="AK468" s="87"/>
    </row>
    <row r="469" spans="1:37" ht="13.5" thickBot="1">
      <c r="A469" s="82"/>
      <c r="B469" s="82">
        <v>8111</v>
      </c>
      <c r="C469" s="120" t="s">
        <v>579</v>
      </c>
      <c r="D469" s="70">
        <v>0</v>
      </c>
      <c r="E469" s="70">
        <v>0</v>
      </c>
      <c r="F469" s="70">
        <v>0</v>
      </c>
      <c r="G469" s="70">
        <v>0</v>
      </c>
      <c r="H469" s="70">
        <v>0</v>
      </c>
      <c r="I469" s="27">
        <v>0</v>
      </c>
      <c r="J469" s="70">
        <v>0</v>
      </c>
      <c r="K469" s="70">
        <v>0</v>
      </c>
      <c r="L469" s="70">
        <v>0</v>
      </c>
      <c r="M469" s="70">
        <v>0</v>
      </c>
      <c r="N469" s="70">
        <v>0</v>
      </c>
      <c r="O469" s="70">
        <v>0</v>
      </c>
      <c r="P469" s="70">
        <v>0</v>
      </c>
      <c r="Q469" s="34">
        <v>0</v>
      </c>
      <c r="R469" s="70">
        <v>0</v>
      </c>
      <c r="S469" s="70">
        <v>0</v>
      </c>
      <c r="T469" s="70">
        <v>0</v>
      </c>
      <c r="U469" s="70">
        <v>0</v>
      </c>
      <c r="V469" s="70">
        <v>0</v>
      </c>
      <c r="W469" s="70">
        <v>0</v>
      </c>
      <c r="X469" s="70">
        <v>0</v>
      </c>
      <c r="Y469" s="70">
        <v>0</v>
      </c>
      <c r="Z469" s="70">
        <v>0</v>
      </c>
      <c r="AA469" s="70">
        <v>0</v>
      </c>
      <c r="AB469" s="70">
        <v>0</v>
      </c>
      <c r="AC469" s="70">
        <v>0</v>
      </c>
      <c r="AD469" s="70">
        <v>0</v>
      </c>
      <c r="AE469" s="70">
        <v>0</v>
      </c>
      <c r="AF469" s="70">
        <v>0</v>
      </c>
      <c r="AG469" s="70">
        <v>0</v>
      </c>
      <c r="AH469" s="70">
        <v>0</v>
      </c>
      <c r="AI469" s="75">
        <f t="shared" si="16"/>
        <v>0</v>
      </c>
      <c r="AK469" s="87"/>
    </row>
    <row r="470" spans="1:37" ht="13.5" thickBot="1">
      <c r="A470" s="82"/>
      <c r="B470" s="82">
        <v>8113</v>
      </c>
      <c r="C470" s="83" t="s">
        <v>580</v>
      </c>
      <c r="D470" s="70">
        <v>0</v>
      </c>
      <c r="E470" s="70">
        <v>0</v>
      </c>
      <c r="F470" s="70">
        <v>0</v>
      </c>
      <c r="G470" s="70">
        <v>0</v>
      </c>
      <c r="H470" s="70">
        <v>0</v>
      </c>
      <c r="I470" s="27">
        <v>57584</v>
      </c>
      <c r="J470" s="70">
        <v>0</v>
      </c>
      <c r="K470" s="70">
        <v>0</v>
      </c>
      <c r="L470" s="70">
        <v>0</v>
      </c>
      <c r="M470" s="70">
        <v>0</v>
      </c>
      <c r="N470" s="70">
        <v>0</v>
      </c>
      <c r="O470" s="70">
        <v>0</v>
      </c>
      <c r="P470" s="70">
        <v>0</v>
      </c>
      <c r="Q470" s="34">
        <v>0</v>
      </c>
      <c r="R470" s="33">
        <v>801.1</v>
      </c>
      <c r="S470" s="70">
        <v>0</v>
      </c>
      <c r="T470" s="70">
        <v>0</v>
      </c>
      <c r="U470" s="70">
        <v>0</v>
      </c>
      <c r="V470" s="70">
        <v>0</v>
      </c>
      <c r="W470" s="70">
        <v>0</v>
      </c>
      <c r="X470" s="70">
        <v>0</v>
      </c>
      <c r="Y470" s="70">
        <v>0</v>
      </c>
      <c r="Z470" s="70">
        <v>0</v>
      </c>
      <c r="AA470" s="70">
        <v>0</v>
      </c>
      <c r="AB470" s="70">
        <v>0</v>
      </c>
      <c r="AC470" s="70">
        <v>0</v>
      </c>
      <c r="AD470" s="70">
        <v>0</v>
      </c>
      <c r="AE470" s="70">
        <v>0</v>
      </c>
      <c r="AF470" s="70">
        <v>0</v>
      </c>
      <c r="AG470" s="70">
        <v>0</v>
      </c>
      <c r="AH470" s="70">
        <v>0</v>
      </c>
      <c r="AI470" s="75">
        <f t="shared" si="16"/>
        <v>58385.1</v>
      </c>
      <c r="AK470" s="87"/>
    </row>
    <row r="471" spans="1:37" ht="13.5" thickBot="1">
      <c r="A471" s="82"/>
      <c r="B471" s="82">
        <v>8114</v>
      </c>
      <c r="C471" s="82" t="s">
        <v>581</v>
      </c>
      <c r="D471" s="70">
        <v>0</v>
      </c>
      <c r="E471" s="70">
        <v>0</v>
      </c>
      <c r="F471" s="70">
        <v>0</v>
      </c>
      <c r="G471" s="70">
        <v>0</v>
      </c>
      <c r="H471" s="70">
        <v>0</v>
      </c>
      <c r="I471" s="27">
        <v>44039</v>
      </c>
      <c r="J471" s="70">
        <v>0</v>
      </c>
      <c r="K471" s="70">
        <v>0</v>
      </c>
      <c r="L471" s="70">
        <v>0</v>
      </c>
      <c r="M471" s="70">
        <v>0</v>
      </c>
      <c r="N471" s="70">
        <v>0</v>
      </c>
      <c r="O471" s="70">
        <v>0</v>
      </c>
      <c r="P471" s="70">
        <v>0</v>
      </c>
      <c r="Q471" s="34">
        <v>0</v>
      </c>
      <c r="R471" s="33">
        <v>1797.74</v>
      </c>
      <c r="S471" s="70">
        <v>0</v>
      </c>
      <c r="T471" s="70">
        <v>0</v>
      </c>
      <c r="U471" s="115">
        <v>0</v>
      </c>
      <c r="V471" s="115">
        <v>0</v>
      </c>
      <c r="W471" s="70">
        <v>0</v>
      </c>
      <c r="X471" s="70">
        <v>0</v>
      </c>
      <c r="Y471" s="70">
        <v>0</v>
      </c>
      <c r="Z471" s="70">
        <v>0</v>
      </c>
      <c r="AA471" s="70">
        <v>0</v>
      </c>
      <c r="AB471" s="70">
        <v>0</v>
      </c>
      <c r="AC471" s="70">
        <v>0</v>
      </c>
      <c r="AD471" s="70">
        <v>0</v>
      </c>
      <c r="AE471" s="70">
        <v>0</v>
      </c>
      <c r="AF471" s="70">
        <v>0</v>
      </c>
      <c r="AG471" s="70">
        <v>0</v>
      </c>
      <c r="AH471" s="70">
        <v>0</v>
      </c>
      <c r="AI471" s="75">
        <f t="shared" si="16"/>
        <v>45836.74</v>
      </c>
      <c r="AK471" s="87"/>
    </row>
    <row r="472" spans="1:37" ht="13.5" thickBot="1">
      <c r="A472" s="82"/>
      <c r="B472" s="82">
        <v>8115</v>
      </c>
      <c r="C472" s="83" t="s">
        <v>582</v>
      </c>
      <c r="D472" s="70">
        <v>0</v>
      </c>
      <c r="E472" s="70">
        <v>0</v>
      </c>
      <c r="F472" s="70">
        <v>0</v>
      </c>
      <c r="G472" s="70">
        <v>0</v>
      </c>
      <c r="H472" s="70">
        <v>0</v>
      </c>
      <c r="I472" s="27">
        <v>21962</v>
      </c>
      <c r="J472" s="70">
        <v>0</v>
      </c>
      <c r="K472" s="70">
        <v>0</v>
      </c>
      <c r="L472" s="70">
        <v>0</v>
      </c>
      <c r="M472" s="70">
        <v>0</v>
      </c>
      <c r="N472" s="70">
        <v>0</v>
      </c>
      <c r="O472" s="70">
        <v>0</v>
      </c>
      <c r="P472" s="70">
        <v>0</v>
      </c>
      <c r="Q472" s="34">
        <v>0</v>
      </c>
      <c r="R472" s="33">
        <v>1156.69</v>
      </c>
      <c r="S472" s="70">
        <v>0</v>
      </c>
      <c r="T472" s="70">
        <v>0</v>
      </c>
      <c r="U472" s="70">
        <v>0</v>
      </c>
      <c r="V472" s="70">
        <v>0</v>
      </c>
      <c r="W472" s="70">
        <v>0</v>
      </c>
      <c r="X472" s="70">
        <v>0</v>
      </c>
      <c r="Y472" s="70">
        <v>0</v>
      </c>
      <c r="Z472" s="70">
        <v>0</v>
      </c>
      <c r="AA472" s="70">
        <v>0</v>
      </c>
      <c r="AB472" s="70">
        <v>0</v>
      </c>
      <c r="AC472" s="70">
        <v>0</v>
      </c>
      <c r="AD472" s="70">
        <v>0</v>
      </c>
      <c r="AE472" s="70">
        <v>0</v>
      </c>
      <c r="AF472" s="70">
        <v>0</v>
      </c>
      <c r="AG472" s="70">
        <v>0</v>
      </c>
      <c r="AH472" s="70">
        <v>0</v>
      </c>
      <c r="AI472" s="75">
        <f t="shared" si="16"/>
        <v>23118.69</v>
      </c>
      <c r="AK472" s="87"/>
    </row>
    <row r="473" spans="1:37" ht="13.5" thickBot="1">
      <c r="A473" s="82"/>
      <c r="B473" s="82">
        <v>8121</v>
      </c>
      <c r="C473" s="83" t="s">
        <v>583</v>
      </c>
      <c r="D473" s="70">
        <v>0</v>
      </c>
      <c r="E473" s="70">
        <v>0</v>
      </c>
      <c r="F473" s="70">
        <v>0</v>
      </c>
      <c r="G473" s="70">
        <v>0</v>
      </c>
      <c r="H473" s="70">
        <v>0</v>
      </c>
      <c r="I473" s="27">
        <v>19899</v>
      </c>
      <c r="J473" s="70">
        <v>0</v>
      </c>
      <c r="K473" s="70">
        <v>0</v>
      </c>
      <c r="L473" s="70">
        <v>0</v>
      </c>
      <c r="M473" s="70">
        <v>0</v>
      </c>
      <c r="N473" s="70">
        <v>0</v>
      </c>
      <c r="O473" s="70">
        <v>0</v>
      </c>
      <c r="P473" s="70">
        <v>0</v>
      </c>
      <c r="Q473" s="34">
        <v>0</v>
      </c>
      <c r="R473" s="33">
        <v>3203.86</v>
      </c>
      <c r="S473" s="70">
        <v>0</v>
      </c>
      <c r="T473" s="70">
        <v>0</v>
      </c>
      <c r="U473" s="70">
        <v>0</v>
      </c>
      <c r="V473" s="70">
        <v>0</v>
      </c>
      <c r="W473" s="70">
        <v>0</v>
      </c>
      <c r="X473" s="70">
        <v>0</v>
      </c>
      <c r="Y473" s="70">
        <v>0</v>
      </c>
      <c r="Z473" s="70">
        <v>0</v>
      </c>
      <c r="AA473" s="70">
        <v>0</v>
      </c>
      <c r="AB473" s="70">
        <v>0</v>
      </c>
      <c r="AC473" s="70">
        <v>0</v>
      </c>
      <c r="AD473" s="70">
        <v>0</v>
      </c>
      <c r="AE473" s="70">
        <v>0</v>
      </c>
      <c r="AF473" s="70">
        <v>0</v>
      </c>
      <c r="AG473" s="70">
        <v>0</v>
      </c>
      <c r="AH473" s="70">
        <v>0</v>
      </c>
      <c r="AI473" s="75">
        <f t="shared" si="16"/>
        <v>23102.86</v>
      </c>
      <c r="AK473" s="87"/>
    </row>
    <row r="474" spans="1:37" ht="13.5" thickBot="1">
      <c r="A474" s="82"/>
      <c r="B474" s="82">
        <v>8123</v>
      </c>
      <c r="C474" s="85" t="s">
        <v>590</v>
      </c>
      <c r="D474" s="70">
        <v>0</v>
      </c>
      <c r="E474" s="70">
        <v>0</v>
      </c>
      <c r="F474" s="70">
        <v>0</v>
      </c>
      <c r="G474" s="70">
        <v>0</v>
      </c>
      <c r="H474" s="70">
        <v>0</v>
      </c>
      <c r="I474" s="27">
        <v>98531</v>
      </c>
      <c r="J474" s="70">
        <v>0</v>
      </c>
      <c r="K474" s="70">
        <v>0</v>
      </c>
      <c r="L474" s="70">
        <v>0</v>
      </c>
      <c r="M474" s="70">
        <v>0</v>
      </c>
      <c r="N474" s="70">
        <v>0</v>
      </c>
      <c r="O474" s="70">
        <v>0</v>
      </c>
      <c r="P474" s="70">
        <v>0</v>
      </c>
      <c r="Q474" s="34">
        <v>0</v>
      </c>
      <c r="R474" s="33">
        <v>7135.63</v>
      </c>
      <c r="S474" s="70">
        <v>0</v>
      </c>
      <c r="T474" s="70">
        <v>1161.78</v>
      </c>
      <c r="U474" s="70">
        <v>0</v>
      </c>
      <c r="V474" s="70">
        <v>0</v>
      </c>
      <c r="W474" s="70">
        <v>0</v>
      </c>
      <c r="X474" s="70">
        <v>0</v>
      </c>
      <c r="Y474" s="70">
        <v>0</v>
      </c>
      <c r="Z474" s="70">
        <v>0</v>
      </c>
      <c r="AA474" s="70">
        <v>0</v>
      </c>
      <c r="AB474" s="70">
        <v>0</v>
      </c>
      <c r="AC474" s="70">
        <v>0</v>
      </c>
      <c r="AD474" s="70">
        <v>0</v>
      </c>
      <c r="AE474" s="70">
        <v>0</v>
      </c>
      <c r="AF474" s="70">
        <v>0</v>
      </c>
      <c r="AG474" s="70">
        <v>0</v>
      </c>
      <c r="AH474" s="70">
        <v>0</v>
      </c>
      <c r="AI474" s="75">
        <f t="shared" si="16"/>
        <v>106828.41</v>
      </c>
      <c r="AK474" s="87"/>
    </row>
    <row r="475" spans="1:37" ht="13.5" thickBot="1">
      <c r="A475" s="82"/>
      <c r="B475" s="82">
        <v>8124</v>
      </c>
      <c r="C475" s="85" t="s">
        <v>592</v>
      </c>
      <c r="D475" s="70">
        <v>0</v>
      </c>
      <c r="E475" s="70">
        <v>0</v>
      </c>
      <c r="F475" s="70">
        <v>0</v>
      </c>
      <c r="G475" s="70">
        <v>0</v>
      </c>
      <c r="H475" s="70">
        <v>0</v>
      </c>
      <c r="I475" s="27">
        <v>15847</v>
      </c>
      <c r="J475" s="70">
        <v>0</v>
      </c>
      <c r="K475" s="70">
        <v>0</v>
      </c>
      <c r="L475" s="70">
        <v>0</v>
      </c>
      <c r="M475" s="70">
        <v>0</v>
      </c>
      <c r="N475" s="70">
        <v>0</v>
      </c>
      <c r="O475" s="70">
        <v>0</v>
      </c>
      <c r="P475" s="70">
        <v>0</v>
      </c>
      <c r="Q475" s="34">
        <v>0</v>
      </c>
      <c r="R475" s="33">
        <v>1494.41</v>
      </c>
      <c r="S475" s="70">
        <v>0</v>
      </c>
      <c r="T475" s="70">
        <v>0</v>
      </c>
      <c r="U475" s="70">
        <v>0</v>
      </c>
      <c r="V475" s="70">
        <v>0</v>
      </c>
      <c r="W475" s="70">
        <v>0</v>
      </c>
      <c r="X475" s="70">
        <v>0</v>
      </c>
      <c r="Y475" s="70">
        <v>0</v>
      </c>
      <c r="Z475" s="70">
        <v>0</v>
      </c>
      <c r="AA475" s="70">
        <v>0</v>
      </c>
      <c r="AB475" s="70">
        <v>0</v>
      </c>
      <c r="AC475" s="70">
        <v>0</v>
      </c>
      <c r="AD475" s="70">
        <v>0</v>
      </c>
      <c r="AE475" s="70">
        <v>0</v>
      </c>
      <c r="AF475" s="70">
        <v>0</v>
      </c>
      <c r="AG475" s="70">
        <v>0</v>
      </c>
      <c r="AH475" s="70">
        <v>0</v>
      </c>
      <c r="AI475" s="75">
        <f t="shared" si="16"/>
        <v>17341.41</v>
      </c>
      <c r="AK475" s="87"/>
    </row>
    <row r="476" spans="1:37" ht="13.5" thickBot="1">
      <c r="A476" s="82"/>
      <c r="B476" s="82">
        <v>8125</v>
      </c>
      <c r="C476" s="85" t="s">
        <v>593</v>
      </c>
      <c r="D476" s="70">
        <v>0</v>
      </c>
      <c r="E476" s="70">
        <v>0</v>
      </c>
      <c r="F476" s="70">
        <v>0</v>
      </c>
      <c r="G476" s="70">
        <v>0</v>
      </c>
      <c r="H476" s="70">
        <v>0</v>
      </c>
      <c r="I476" s="27">
        <v>11553</v>
      </c>
      <c r="J476" s="70">
        <v>0</v>
      </c>
      <c r="K476" s="70">
        <v>0</v>
      </c>
      <c r="L476" s="70">
        <v>0</v>
      </c>
      <c r="M476" s="70">
        <v>0</v>
      </c>
      <c r="N476" s="70">
        <v>0</v>
      </c>
      <c r="O476" s="70">
        <v>0</v>
      </c>
      <c r="P476" s="70">
        <v>0</v>
      </c>
      <c r="Q476" s="34">
        <v>0</v>
      </c>
      <c r="R476" s="33">
        <v>2807.4</v>
      </c>
      <c r="S476" s="70">
        <v>0</v>
      </c>
      <c r="T476" s="70">
        <v>0</v>
      </c>
      <c r="U476" s="70">
        <v>0</v>
      </c>
      <c r="V476" s="70">
        <v>0</v>
      </c>
      <c r="W476" s="70">
        <v>0</v>
      </c>
      <c r="X476" s="70">
        <v>0</v>
      </c>
      <c r="Y476" s="70">
        <v>0</v>
      </c>
      <c r="Z476" s="70">
        <v>0</v>
      </c>
      <c r="AA476" s="70">
        <v>0</v>
      </c>
      <c r="AB476" s="70">
        <v>0</v>
      </c>
      <c r="AC476" s="70">
        <v>0</v>
      </c>
      <c r="AD476" s="70">
        <v>0</v>
      </c>
      <c r="AE476" s="70">
        <v>0</v>
      </c>
      <c r="AF476" s="70">
        <v>0</v>
      </c>
      <c r="AG476" s="70">
        <v>0</v>
      </c>
      <c r="AH476" s="70">
        <v>0</v>
      </c>
      <c r="AI476" s="75">
        <f t="shared" si="16"/>
        <v>14360.4</v>
      </c>
      <c r="AK476" s="87"/>
    </row>
    <row r="477" spans="1:37" ht="13.5" thickBot="1">
      <c r="A477" s="82"/>
      <c r="B477" s="82">
        <v>8126</v>
      </c>
      <c r="C477" s="85" t="s">
        <v>594</v>
      </c>
      <c r="D477" s="70">
        <v>0</v>
      </c>
      <c r="E477" s="70">
        <v>0</v>
      </c>
      <c r="F477" s="70">
        <v>0</v>
      </c>
      <c r="G477" s="70">
        <v>0</v>
      </c>
      <c r="H477" s="70">
        <v>0</v>
      </c>
      <c r="I477" s="27">
        <v>20273</v>
      </c>
      <c r="J477" s="70">
        <v>0</v>
      </c>
      <c r="K477" s="70">
        <v>0</v>
      </c>
      <c r="L477" s="70">
        <v>0</v>
      </c>
      <c r="M477" s="70">
        <v>0</v>
      </c>
      <c r="N477" s="70">
        <v>0</v>
      </c>
      <c r="O477" s="70">
        <v>0</v>
      </c>
      <c r="P477" s="70">
        <v>0</v>
      </c>
      <c r="Q477" s="34">
        <v>0</v>
      </c>
      <c r="R477" s="33">
        <v>1298.83</v>
      </c>
      <c r="S477" s="70">
        <v>0</v>
      </c>
      <c r="T477" s="70">
        <v>0</v>
      </c>
      <c r="U477" s="70">
        <v>0</v>
      </c>
      <c r="V477" s="70">
        <v>0</v>
      </c>
      <c r="W477" s="70">
        <v>0</v>
      </c>
      <c r="X477" s="70">
        <v>0</v>
      </c>
      <c r="Y477" s="70">
        <v>0</v>
      </c>
      <c r="Z477" s="70">
        <v>0</v>
      </c>
      <c r="AA477" s="70">
        <v>0</v>
      </c>
      <c r="AB477" s="70">
        <v>0</v>
      </c>
      <c r="AC477" s="70">
        <v>0</v>
      </c>
      <c r="AD477" s="70">
        <v>0</v>
      </c>
      <c r="AE477" s="70">
        <v>0</v>
      </c>
      <c r="AF477" s="70">
        <v>0</v>
      </c>
      <c r="AG477" s="70">
        <v>0</v>
      </c>
      <c r="AH477" s="70">
        <v>0</v>
      </c>
      <c r="AI477" s="75">
        <f t="shared" si="16"/>
        <v>21571.83</v>
      </c>
      <c r="AK477" s="87"/>
    </row>
    <row r="478" spans="1:37" ht="13.5" thickBot="1">
      <c r="A478" s="82"/>
      <c r="B478" s="82">
        <v>8127</v>
      </c>
      <c r="C478" s="85" t="s">
        <v>595</v>
      </c>
      <c r="D478" s="70">
        <v>0</v>
      </c>
      <c r="E478" s="70">
        <v>0</v>
      </c>
      <c r="F478" s="70">
        <v>0</v>
      </c>
      <c r="G478" s="70">
        <v>0</v>
      </c>
      <c r="H478" s="70">
        <v>0</v>
      </c>
      <c r="I478" s="27">
        <v>32841</v>
      </c>
      <c r="J478" s="70">
        <v>0</v>
      </c>
      <c r="K478" s="70">
        <v>0</v>
      </c>
      <c r="L478" s="70">
        <v>0</v>
      </c>
      <c r="M478" s="70">
        <v>0</v>
      </c>
      <c r="N478" s="70">
        <v>0</v>
      </c>
      <c r="O478" s="70">
        <v>0</v>
      </c>
      <c r="P478" s="70">
        <v>0</v>
      </c>
      <c r="Q478" s="34">
        <v>0</v>
      </c>
      <c r="R478" s="33">
        <v>1104.2</v>
      </c>
      <c r="S478" s="70">
        <v>0</v>
      </c>
      <c r="T478" s="70">
        <v>0</v>
      </c>
      <c r="U478" s="70">
        <v>0</v>
      </c>
      <c r="V478" s="70">
        <v>0</v>
      </c>
      <c r="W478" s="70">
        <v>0</v>
      </c>
      <c r="X478" s="70">
        <v>0</v>
      </c>
      <c r="Y478" s="70">
        <v>0</v>
      </c>
      <c r="Z478" s="70">
        <v>0</v>
      </c>
      <c r="AA478" s="70">
        <v>0</v>
      </c>
      <c r="AB478" s="70">
        <v>0</v>
      </c>
      <c r="AC478" s="70">
        <v>0</v>
      </c>
      <c r="AD478" s="70">
        <v>0</v>
      </c>
      <c r="AE478" s="70">
        <v>0</v>
      </c>
      <c r="AF478" s="70">
        <v>0</v>
      </c>
      <c r="AG478" s="70">
        <v>0</v>
      </c>
      <c r="AH478" s="70">
        <v>0</v>
      </c>
      <c r="AI478" s="75">
        <f t="shared" si="16"/>
        <v>33945.2</v>
      </c>
      <c r="AK478" s="87"/>
    </row>
    <row r="479" spans="1:37" ht="13.5" thickBot="1">
      <c r="A479" s="82"/>
      <c r="B479" s="82">
        <v>8128</v>
      </c>
      <c r="C479" s="85" t="s">
        <v>596</v>
      </c>
      <c r="D479" s="70">
        <v>0</v>
      </c>
      <c r="E479" s="70">
        <v>0</v>
      </c>
      <c r="F479" s="70">
        <v>0</v>
      </c>
      <c r="G479" s="70">
        <v>0</v>
      </c>
      <c r="H479" s="70">
        <v>0</v>
      </c>
      <c r="I479" s="27">
        <v>9973</v>
      </c>
      <c r="J479" s="70">
        <v>0</v>
      </c>
      <c r="K479" s="70">
        <v>0</v>
      </c>
      <c r="L479" s="70">
        <v>0</v>
      </c>
      <c r="M479" s="70">
        <v>0</v>
      </c>
      <c r="N479" s="70">
        <v>0</v>
      </c>
      <c r="O479" s="70">
        <v>0</v>
      </c>
      <c r="P479" s="70">
        <v>0</v>
      </c>
      <c r="Q479" s="34">
        <v>0</v>
      </c>
      <c r="R479" s="33">
        <v>1887.91</v>
      </c>
      <c r="S479" s="70">
        <v>0</v>
      </c>
      <c r="T479" s="70">
        <v>0</v>
      </c>
      <c r="U479" s="70">
        <v>0</v>
      </c>
      <c r="V479" s="70">
        <v>0</v>
      </c>
      <c r="W479" s="70">
        <v>0</v>
      </c>
      <c r="X479" s="70">
        <v>0</v>
      </c>
      <c r="Y479" s="70">
        <v>0</v>
      </c>
      <c r="Z479" s="70">
        <v>0</v>
      </c>
      <c r="AA479" s="70">
        <v>0</v>
      </c>
      <c r="AB479" s="70">
        <v>0</v>
      </c>
      <c r="AC479" s="70">
        <v>0</v>
      </c>
      <c r="AD479" s="70">
        <v>0</v>
      </c>
      <c r="AE479" s="70">
        <v>0</v>
      </c>
      <c r="AF479" s="70">
        <v>0</v>
      </c>
      <c r="AG479" s="70">
        <v>0</v>
      </c>
      <c r="AH479" s="70">
        <v>0</v>
      </c>
      <c r="AI479" s="75">
        <f t="shared" si="16"/>
        <v>11860.91</v>
      </c>
      <c r="AK479" s="87"/>
    </row>
    <row r="480" spans="1:37" ht="13.5" thickBot="1">
      <c r="A480" s="82"/>
      <c r="B480" s="82">
        <v>8129</v>
      </c>
      <c r="C480" s="85" t="s">
        <v>597</v>
      </c>
      <c r="D480" s="70">
        <v>0</v>
      </c>
      <c r="E480" s="70">
        <v>0</v>
      </c>
      <c r="F480" s="70">
        <v>0</v>
      </c>
      <c r="G480" s="70">
        <v>0</v>
      </c>
      <c r="H480" s="70">
        <v>0</v>
      </c>
      <c r="I480" s="27">
        <v>64104</v>
      </c>
      <c r="J480" s="70">
        <v>0</v>
      </c>
      <c r="K480" s="70">
        <v>0</v>
      </c>
      <c r="L480" s="70">
        <v>0</v>
      </c>
      <c r="M480" s="70">
        <v>0</v>
      </c>
      <c r="N480" s="70">
        <v>0</v>
      </c>
      <c r="O480" s="70">
        <v>0</v>
      </c>
      <c r="P480" s="70">
        <v>0</v>
      </c>
      <c r="Q480" s="34">
        <v>0</v>
      </c>
      <c r="R480" s="33">
        <v>3342.85</v>
      </c>
      <c r="S480" s="70">
        <v>0</v>
      </c>
      <c r="T480" s="70">
        <v>0</v>
      </c>
      <c r="U480" s="70">
        <v>0</v>
      </c>
      <c r="V480" s="70">
        <v>0</v>
      </c>
      <c r="W480" s="70">
        <v>0</v>
      </c>
      <c r="X480" s="70">
        <v>0</v>
      </c>
      <c r="Y480" s="70">
        <v>0</v>
      </c>
      <c r="Z480" s="70">
        <v>0</v>
      </c>
      <c r="AA480" s="70">
        <v>0</v>
      </c>
      <c r="AB480" s="70">
        <v>0</v>
      </c>
      <c r="AC480" s="70">
        <v>0</v>
      </c>
      <c r="AD480" s="70">
        <v>0</v>
      </c>
      <c r="AE480" s="70">
        <v>0</v>
      </c>
      <c r="AF480" s="70">
        <v>0</v>
      </c>
      <c r="AG480" s="70">
        <v>0</v>
      </c>
      <c r="AH480" s="70">
        <v>0</v>
      </c>
      <c r="AI480" s="75">
        <f t="shared" si="16"/>
        <v>67446.85</v>
      </c>
      <c r="AK480" s="87"/>
    </row>
    <row r="481" spans="1:37" ht="13.5" thickBot="1">
      <c r="A481" s="82"/>
      <c r="B481" s="113">
        <v>8130</v>
      </c>
      <c r="C481" s="85" t="s">
        <v>600</v>
      </c>
      <c r="D481" s="70">
        <v>0</v>
      </c>
      <c r="E481" s="70">
        <v>0</v>
      </c>
      <c r="F481" s="70">
        <v>0</v>
      </c>
      <c r="G481" s="70">
        <v>0</v>
      </c>
      <c r="H481" s="70">
        <v>0</v>
      </c>
      <c r="I481" s="27">
        <v>26713</v>
      </c>
      <c r="J481" s="70">
        <v>0</v>
      </c>
      <c r="K481" s="70">
        <v>0</v>
      </c>
      <c r="L481" s="70">
        <v>0</v>
      </c>
      <c r="M481" s="70">
        <v>0</v>
      </c>
      <c r="N481" s="70">
        <v>0</v>
      </c>
      <c r="O481" s="70">
        <v>0</v>
      </c>
      <c r="P481" s="70">
        <v>0</v>
      </c>
      <c r="Q481" s="70">
        <v>0</v>
      </c>
      <c r="R481" s="33">
        <v>1931.29</v>
      </c>
      <c r="S481" s="70">
        <v>0</v>
      </c>
      <c r="T481" s="70">
        <v>0</v>
      </c>
      <c r="U481" s="70">
        <v>0</v>
      </c>
      <c r="V481" s="70">
        <v>0</v>
      </c>
      <c r="W481" s="70">
        <v>0</v>
      </c>
      <c r="X481" s="70">
        <v>0</v>
      </c>
      <c r="Y481" s="70">
        <v>0</v>
      </c>
      <c r="Z481" s="70">
        <v>0</v>
      </c>
      <c r="AA481" s="70">
        <v>0</v>
      </c>
      <c r="AB481" s="70">
        <v>0</v>
      </c>
      <c r="AC481" s="70">
        <v>0</v>
      </c>
      <c r="AD481" s="70">
        <v>0</v>
      </c>
      <c r="AE481" s="70">
        <v>0</v>
      </c>
      <c r="AF481" s="70">
        <v>0</v>
      </c>
      <c r="AG481" s="70">
        <v>0</v>
      </c>
      <c r="AH481" s="70">
        <v>0</v>
      </c>
      <c r="AI481" s="75">
        <f t="shared" si="16"/>
        <v>28644.29</v>
      </c>
      <c r="AK481" s="87"/>
    </row>
    <row r="482" spans="1:37" ht="13.5" thickBot="1">
      <c r="A482" s="82"/>
      <c r="B482" s="113">
        <v>8131</v>
      </c>
      <c r="C482" s="85" t="s">
        <v>601</v>
      </c>
      <c r="D482" s="70">
        <v>0</v>
      </c>
      <c r="E482" s="70">
        <v>0</v>
      </c>
      <c r="F482" s="70">
        <v>0</v>
      </c>
      <c r="G482" s="70">
        <v>0</v>
      </c>
      <c r="H482" s="70">
        <v>0</v>
      </c>
      <c r="I482" s="27">
        <v>5727</v>
      </c>
      <c r="J482" s="70">
        <v>0</v>
      </c>
      <c r="K482" s="70">
        <v>0</v>
      </c>
      <c r="L482" s="70">
        <v>0</v>
      </c>
      <c r="M482" s="70">
        <v>0</v>
      </c>
      <c r="N482" s="70">
        <v>0</v>
      </c>
      <c r="O482" s="70">
        <v>0</v>
      </c>
      <c r="P482" s="70">
        <v>0</v>
      </c>
      <c r="Q482" s="70">
        <v>0</v>
      </c>
      <c r="R482" s="70">
        <v>0</v>
      </c>
      <c r="S482" s="70">
        <v>0</v>
      </c>
      <c r="T482" s="70">
        <v>0</v>
      </c>
      <c r="U482" s="70">
        <v>0</v>
      </c>
      <c r="V482" s="70">
        <v>0</v>
      </c>
      <c r="W482" s="70">
        <v>0</v>
      </c>
      <c r="X482" s="70">
        <v>0</v>
      </c>
      <c r="Y482" s="70">
        <v>0</v>
      </c>
      <c r="Z482" s="70">
        <v>0</v>
      </c>
      <c r="AA482" s="70">
        <v>0</v>
      </c>
      <c r="AB482" s="70">
        <v>0</v>
      </c>
      <c r="AC482" s="70">
        <v>0</v>
      </c>
      <c r="AD482" s="70">
        <v>0</v>
      </c>
      <c r="AE482" s="70">
        <v>0</v>
      </c>
      <c r="AF482" s="70">
        <v>0</v>
      </c>
      <c r="AG482" s="70">
        <v>0</v>
      </c>
      <c r="AH482" s="70">
        <v>0</v>
      </c>
      <c r="AI482" s="75">
        <f>SUM(D482:AH482)</f>
        <v>5727</v>
      </c>
      <c r="AK482" s="87"/>
    </row>
    <row r="483" spans="1:37" ht="13.5" thickBot="1">
      <c r="A483" s="82"/>
      <c r="B483" s="113">
        <v>8132</v>
      </c>
      <c r="C483" s="85" t="s">
        <v>609</v>
      </c>
      <c r="D483" s="70">
        <v>0</v>
      </c>
      <c r="E483" s="70">
        <v>0</v>
      </c>
      <c r="F483" s="70">
        <v>0</v>
      </c>
      <c r="G483" s="70">
        <v>0</v>
      </c>
      <c r="H483" s="70">
        <v>0</v>
      </c>
      <c r="I483" s="27">
        <v>5767</v>
      </c>
      <c r="J483" s="70">
        <v>0</v>
      </c>
      <c r="K483" s="70">
        <v>0</v>
      </c>
      <c r="L483" s="70">
        <v>0</v>
      </c>
      <c r="M483" s="70">
        <v>0</v>
      </c>
      <c r="N483" s="70">
        <v>0</v>
      </c>
      <c r="O483" s="70">
        <v>0</v>
      </c>
      <c r="P483" s="70">
        <v>0</v>
      </c>
      <c r="Q483" s="70">
        <v>0</v>
      </c>
      <c r="R483" s="33">
        <v>303.09</v>
      </c>
      <c r="S483" s="70">
        <v>0</v>
      </c>
      <c r="T483" s="70">
        <v>0</v>
      </c>
      <c r="U483" s="70">
        <v>0</v>
      </c>
      <c r="V483" s="70">
        <v>0</v>
      </c>
      <c r="W483" s="70">
        <v>0</v>
      </c>
      <c r="X483" s="70">
        <v>0</v>
      </c>
      <c r="Y483" s="70">
        <v>0</v>
      </c>
      <c r="Z483" s="70">
        <v>0</v>
      </c>
      <c r="AA483" s="70">
        <v>0</v>
      </c>
      <c r="AB483" s="70">
        <v>0</v>
      </c>
      <c r="AC483" s="70">
        <v>0</v>
      </c>
      <c r="AD483" s="70">
        <v>0</v>
      </c>
      <c r="AE483" s="70">
        <v>0</v>
      </c>
      <c r="AF483" s="70">
        <v>0</v>
      </c>
      <c r="AG483" s="70">
        <v>0</v>
      </c>
      <c r="AH483" s="70">
        <v>0</v>
      </c>
      <c r="AI483" s="75">
        <f>SUM(D483:AH483)</f>
        <v>6070.09</v>
      </c>
      <c r="AK483" s="87"/>
    </row>
    <row r="484" spans="1:37" ht="13.5" thickBot="1">
      <c r="A484" s="82"/>
      <c r="B484" s="113">
        <v>8133</v>
      </c>
      <c r="C484" s="85" t="s">
        <v>610</v>
      </c>
      <c r="D484" s="70">
        <v>0</v>
      </c>
      <c r="E484" s="70">
        <v>0</v>
      </c>
      <c r="F484" s="70">
        <v>0</v>
      </c>
      <c r="G484" s="70">
        <v>0</v>
      </c>
      <c r="H484" s="70">
        <v>0</v>
      </c>
      <c r="I484" s="27">
        <v>74520</v>
      </c>
      <c r="J484" s="70">
        <v>0</v>
      </c>
      <c r="K484" s="70">
        <v>0</v>
      </c>
      <c r="L484" s="70">
        <v>0</v>
      </c>
      <c r="M484" s="70">
        <v>0</v>
      </c>
      <c r="N484" s="70">
        <v>0</v>
      </c>
      <c r="O484" s="70">
        <v>0</v>
      </c>
      <c r="P484" s="70">
        <v>0</v>
      </c>
      <c r="Q484" s="70">
        <v>0</v>
      </c>
      <c r="R484" s="33">
        <v>1978.06</v>
      </c>
      <c r="S484" s="70">
        <v>0</v>
      </c>
      <c r="T484" s="70">
        <v>0</v>
      </c>
      <c r="U484" s="70">
        <v>0</v>
      </c>
      <c r="V484" s="70">
        <v>0</v>
      </c>
      <c r="W484" s="70">
        <v>0</v>
      </c>
      <c r="X484" s="70">
        <v>0</v>
      </c>
      <c r="Y484" s="70">
        <v>0</v>
      </c>
      <c r="Z484" s="70">
        <v>0</v>
      </c>
      <c r="AA484" s="70">
        <v>0</v>
      </c>
      <c r="AB484" s="70">
        <v>0</v>
      </c>
      <c r="AC484" s="70">
        <v>0</v>
      </c>
      <c r="AD484" s="70">
        <v>0</v>
      </c>
      <c r="AE484" s="70">
        <v>0</v>
      </c>
      <c r="AF484" s="70">
        <v>0</v>
      </c>
      <c r="AG484" s="70">
        <v>0</v>
      </c>
      <c r="AH484" s="70">
        <v>0</v>
      </c>
      <c r="AI484" s="75">
        <f>SUM(D484:AH484)</f>
        <v>76498.06</v>
      </c>
      <c r="AK484" s="87"/>
    </row>
    <row r="485" spans="1:37" ht="13.5" thickBot="1">
      <c r="A485" s="82"/>
      <c r="B485" s="113">
        <v>8134</v>
      </c>
      <c r="C485" s="121" t="s">
        <v>611</v>
      </c>
      <c r="D485" s="70">
        <v>0</v>
      </c>
      <c r="E485" s="70">
        <v>0</v>
      </c>
      <c r="F485" s="70">
        <v>0</v>
      </c>
      <c r="G485" s="70">
        <v>0</v>
      </c>
      <c r="H485" s="70">
        <v>0</v>
      </c>
      <c r="I485" s="70">
        <v>0</v>
      </c>
      <c r="J485" s="70">
        <v>0</v>
      </c>
      <c r="K485" s="70">
        <v>0</v>
      </c>
      <c r="L485" s="70">
        <v>0</v>
      </c>
      <c r="M485" s="70">
        <v>0</v>
      </c>
      <c r="N485" s="70">
        <v>0</v>
      </c>
      <c r="O485" s="70">
        <v>0</v>
      </c>
      <c r="P485" s="70">
        <v>0</v>
      </c>
      <c r="Q485" s="70">
        <v>0</v>
      </c>
      <c r="R485" s="70">
        <v>0</v>
      </c>
      <c r="S485" s="70">
        <v>0</v>
      </c>
      <c r="T485" s="70">
        <v>0</v>
      </c>
      <c r="U485" s="70">
        <v>0</v>
      </c>
      <c r="V485" s="70">
        <v>0</v>
      </c>
      <c r="W485" s="70">
        <v>0</v>
      </c>
      <c r="X485" s="70">
        <v>0</v>
      </c>
      <c r="Y485" s="70">
        <v>0</v>
      </c>
      <c r="Z485" s="70">
        <v>0</v>
      </c>
      <c r="AA485" s="70">
        <v>0</v>
      </c>
      <c r="AB485" s="70">
        <v>0</v>
      </c>
      <c r="AC485" s="70">
        <v>0</v>
      </c>
      <c r="AD485" s="70">
        <v>0</v>
      </c>
      <c r="AE485" s="70">
        <v>0</v>
      </c>
      <c r="AF485" s="70">
        <v>0</v>
      </c>
      <c r="AG485" s="70">
        <v>0</v>
      </c>
      <c r="AH485" s="70">
        <v>0</v>
      </c>
      <c r="AI485" s="75">
        <f>SUM(D485:AH485)</f>
        <v>0</v>
      </c>
      <c r="AK485" s="87"/>
    </row>
    <row r="486" spans="1:37" s="5" customFormat="1" ht="13.5" thickBot="1">
      <c r="A486" s="66"/>
      <c r="B486" s="66"/>
      <c r="C486" s="81" t="s">
        <v>493</v>
      </c>
      <c r="D486" s="68">
        <f aca="true" t="shared" si="17" ref="D486:AH486">SUM(D462:D485)</f>
        <v>0</v>
      </c>
      <c r="E486" s="68">
        <f t="shared" si="17"/>
        <v>0</v>
      </c>
      <c r="F486" s="68">
        <f t="shared" si="17"/>
        <v>0</v>
      </c>
      <c r="G486" s="68">
        <f t="shared" si="17"/>
        <v>0</v>
      </c>
      <c r="H486" s="68">
        <f t="shared" si="17"/>
        <v>0</v>
      </c>
      <c r="I486" s="68">
        <f t="shared" si="17"/>
        <v>950588</v>
      </c>
      <c r="J486" s="68">
        <f t="shared" si="17"/>
        <v>0</v>
      </c>
      <c r="K486" s="68">
        <f t="shared" si="17"/>
        <v>0</v>
      </c>
      <c r="L486" s="68">
        <f t="shared" si="17"/>
        <v>0</v>
      </c>
      <c r="M486" s="68">
        <f t="shared" si="17"/>
        <v>0</v>
      </c>
      <c r="N486" s="68">
        <f t="shared" si="17"/>
        <v>0</v>
      </c>
      <c r="O486" s="68">
        <f t="shared" si="17"/>
        <v>0</v>
      </c>
      <c r="P486" s="68">
        <f t="shared" si="17"/>
        <v>0</v>
      </c>
      <c r="Q486" s="68">
        <f t="shared" si="17"/>
        <v>0</v>
      </c>
      <c r="R486" s="68">
        <f t="shared" si="17"/>
        <v>47247.29</v>
      </c>
      <c r="S486" s="68">
        <f t="shared" si="17"/>
        <v>0</v>
      </c>
      <c r="T486" s="68">
        <f t="shared" si="17"/>
        <v>1161.78</v>
      </c>
      <c r="U486" s="68">
        <f t="shared" si="17"/>
        <v>0</v>
      </c>
      <c r="V486" s="68">
        <f t="shared" si="17"/>
        <v>0</v>
      </c>
      <c r="W486" s="68">
        <f t="shared" si="17"/>
        <v>0</v>
      </c>
      <c r="X486" s="68">
        <f t="shared" si="17"/>
        <v>0</v>
      </c>
      <c r="Y486" s="68">
        <f t="shared" si="17"/>
        <v>0</v>
      </c>
      <c r="Z486" s="68">
        <f t="shared" si="17"/>
        <v>0</v>
      </c>
      <c r="AA486" s="68">
        <f t="shared" si="17"/>
        <v>0</v>
      </c>
      <c r="AB486" s="68">
        <f t="shared" si="17"/>
        <v>0</v>
      </c>
      <c r="AC486" s="68">
        <f t="shared" si="17"/>
        <v>0</v>
      </c>
      <c r="AD486" s="68">
        <f t="shared" si="17"/>
        <v>0</v>
      </c>
      <c r="AE486" s="68">
        <f t="shared" si="17"/>
        <v>0</v>
      </c>
      <c r="AF486" s="68">
        <f t="shared" si="17"/>
        <v>0</v>
      </c>
      <c r="AG486" s="68">
        <f t="shared" si="17"/>
        <v>0</v>
      </c>
      <c r="AH486" s="68">
        <f t="shared" si="17"/>
        <v>0</v>
      </c>
      <c r="AI486" s="74">
        <f>SUM(D486:AH486)</f>
        <v>998997.07</v>
      </c>
      <c r="AK486" s="87"/>
    </row>
    <row r="487" spans="3:37" ht="13.5" thickTop="1">
      <c r="C487" s="63" t="s">
        <v>584</v>
      </c>
      <c r="D487" s="54"/>
      <c r="E487" s="54"/>
      <c r="F487" s="54"/>
      <c r="G487" s="54"/>
      <c r="H487" s="62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62"/>
      <c r="AE487" s="62"/>
      <c r="AF487" s="62"/>
      <c r="AG487" s="54"/>
      <c r="AH487" s="62"/>
      <c r="AK487" s="87"/>
    </row>
    <row r="488" spans="1:37" s="5" customFormat="1" ht="13.5" thickBot="1">
      <c r="A488" s="57"/>
      <c r="B488" s="57"/>
      <c r="C488" s="58" t="s">
        <v>585</v>
      </c>
      <c r="D488" s="64">
        <f aca="true" t="shared" si="18" ref="D488:AH488">+D429+D452+D459+D486</f>
        <v>4272473532</v>
      </c>
      <c r="E488" s="64">
        <f t="shared" si="18"/>
        <v>39869715</v>
      </c>
      <c r="F488" s="64">
        <f t="shared" si="18"/>
        <v>19921051</v>
      </c>
      <c r="G488" s="64">
        <f t="shared" si="18"/>
        <v>13936241</v>
      </c>
      <c r="H488" s="64">
        <f t="shared" si="18"/>
        <v>16830000</v>
      </c>
      <c r="I488" s="64">
        <f t="shared" si="18"/>
        <v>368939100</v>
      </c>
      <c r="J488" s="64">
        <f t="shared" si="18"/>
        <v>23689882.16</v>
      </c>
      <c r="K488" s="64">
        <f t="shared" si="18"/>
        <v>13717.84</v>
      </c>
      <c r="L488" s="64">
        <f t="shared" si="18"/>
        <v>35500000</v>
      </c>
      <c r="M488" s="64">
        <f t="shared" si="18"/>
        <v>8589800</v>
      </c>
      <c r="N488" s="64">
        <f t="shared" si="18"/>
        <v>5000000</v>
      </c>
      <c r="O488" s="64">
        <f t="shared" si="18"/>
        <v>8008389</v>
      </c>
      <c r="P488" s="64">
        <f t="shared" si="18"/>
        <v>4067300</v>
      </c>
      <c r="Q488" s="64">
        <f t="shared" si="18"/>
        <v>956905.4</v>
      </c>
      <c r="R488" s="64">
        <f t="shared" si="18"/>
        <v>3828630.3</v>
      </c>
      <c r="S488" s="64">
        <f t="shared" si="18"/>
        <v>29371.62</v>
      </c>
      <c r="T488" s="64">
        <f t="shared" si="18"/>
        <v>594669.25</v>
      </c>
      <c r="U488" s="64">
        <f t="shared" si="18"/>
        <v>2301112.98</v>
      </c>
      <c r="V488" s="64">
        <f t="shared" si="18"/>
        <v>650845.31</v>
      </c>
      <c r="W488" s="64">
        <f t="shared" si="18"/>
        <v>108934500</v>
      </c>
      <c r="X488" s="64">
        <f t="shared" si="18"/>
        <v>133700</v>
      </c>
      <c r="Y488" s="64">
        <f t="shared" si="18"/>
        <v>260600</v>
      </c>
      <c r="Z488" s="64">
        <f t="shared" si="18"/>
        <v>320523.01</v>
      </c>
      <c r="AA488" s="64">
        <f t="shared" si="18"/>
        <v>73850</v>
      </c>
      <c r="AB488" s="64">
        <f t="shared" si="18"/>
        <v>86515.08</v>
      </c>
      <c r="AC488" s="64">
        <f t="shared" si="18"/>
        <v>3500000</v>
      </c>
      <c r="AD488" s="64">
        <f t="shared" si="18"/>
        <v>126840150</v>
      </c>
      <c r="AE488" s="64">
        <f t="shared" si="18"/>
        <v>1650000</v>
      </c>
      <c r="AF488" s="64">
        <f t="shared" si="18"/>
        <v>1350000</v>
      </c>
      <c r="AG488" s="64">
        <f t="shared" si="18"/>
        <v>94911.1</v>
      </c>
      <c r="AH488" s="64">
        <f t="shared" si="18"/>
        <v>13453300</v>
      </c>
      <c r="AI488" s="74">
        <f>SUM(D488:AH488)</f>
        <v>5081898312.05</v>
      </c>
      <c r="AK488" s="87"/>
    </row>
    <row r="489" spans="3:37" ht="13.5" thickTop="1">
      <c r="C489" t="s">
        <v>586</v>
      </c>
      <c r="D489" s="8"/>
      <c r="E489" s="11"/>
      <c r="F489" s="11"/>
      <c r="G489" s="9"/>
      <c r="I489" s="9"/>
      <c r="J489" s="11"/>
      <c r="K489" s="11"/>
      <c r="L489" s="11"/>
      <c r="M489" s="10"/>
      <c r="N489" s="10"/>
      <c r="O489" s="9"/>
      <c r="P489" s="11"/>
      <c r="Q489" s="11"/>
      <c r="R489" s="125"/>
      <c r="S489" s="126"/>
      <c r="T489" s="127"/>
      <c r="U489" s="128"/>
      <c r="V489" s="100"/>
      <c r="W489" s="9"/>
      <c r="X489" s="9"/>
      <c r="Y489" s="11"/>
      <c r="Z489" s="100"/>
      <c r="AA489" s="11"/>
      <c r="AB489" s="11"/>
      <c r="AC489" s="11"/>
      <c r="AG489" s="11"/>
      <c r="AI489" s="73">
        <f>+AI429+AI452+AI459+AI486</f>
        <v>5081898312.05</v>
      </c>
      <c r="AK489" s="87"/>
    </row>
    <row r="490" spans="4:35" ht="12.75">
      <c r="D490" s="101"/>
      <c r="E490" s="101"/>
      <c r="F490" s="101"/>
      <c r="I490" s="12"/>
      <c r="R490" s="56"/>
      <c r="T490" s="56"/>
      <c r="W490" s="15"/>
      <c r="X490" s="15"/>
      <c r="AI490" s="73">
        <f>AI488-AI489</f>
        <v>0</v>
      </c>
    </row>
    <row r="491" spans="23:24" ht="12.75">
      <c r="W491" s="15"/>
      <c r="X491" s="15"/>
    </row>
    <row r="492" spans="20:35" ht="12.75">
      <c r="T492" s="117"/>
      <c r="U492" s="117"/>
      <c r="W492" s="15"/>
      <c r="X492" s="15"/>
      <c r="Z492" s="118"/>
      <c r="AI492" s="110"/>
    </row>
    <row r="493" spans="18:26" ht="12.75">
      <c r="R493" s="56"/>
      <c r="W493" s="15"/>
      <c r="X493" s="15"/>
      <c r="Z493" s="56"/>
    </row>
    <row r="494" spans="23:24" ht="12.75">
      <c r="W494" s="15"/>
      <c r="X494" s="15"/>
    </row>
    <row r="495" spans="23:24" ht="12.75">
      <c r="W495" s="15"/>
      <c r="X495" s="15"/>
    </row>
    <row r="496" spans="23:26" ht="12.75">
      <c r="W496" s="15"/>
      <c r="X496" s="15"/>
      <c r="Z496" s="56"/>
    </row>
    <row r="497" spans="23:24" ht="12.75">
      <c r="W497" s="15"/>
      <c r="X497" s="15"/>
    </row>
    <row r="498" spans="23:24" ht="12.75">
      <c r="W498" s="15"/>
      <c r="X498" s="15"/>
    </row>
    <row r="499" spans="23:24" ht="12.75">
      <c r="W499" s="15"/>
      <c r="X499" s="15"/>
    </row>
    <row r="500" spans="23:24" ht="12.75">
      <c r="W500" s="15"/>
      <c r="X500" s="15"/>
    </row>
    <row r="501" spans="23:24" ht="12.75">
      <c r="W501" s="15"/>
      <c r="X501" s="15"/>
    </row>
    <row r="502" spans="23:24" ht="12.75">
      <c r="W502" s="15"/>
      <c r="X502" s="15"/>
    </row>
    <row r="503" spans="23:24" ht="12.75">
      <c r="W503" s="15"/>
      <c r="X503" s="15"/>
    </row>
    <row r="504" spans="23:24" ht="12.75">
      <c r="W504" s="15"/>
      <c r="X504" s="15"/>
    </row>
    <row r="505" spans="23:24" ht="12.75">
      <c r="W505" s="12"/>
      <c r="X505" s="12"/>
    </row>
    <row r="506" spans="23:24" ht="12.75">
      <c r="W506" s="12"/>
      <c r="X506" s="12"/>
    </row>
    <row r="507" spans="23:24" ht="12.75">
      <c r="W507" s="12"/>
      <c r="X507" s="12"/>
    </row>
    <row r="508" spans="23:24" ht="12.75">
      <c r="W508" s="12"/>
      <c r="X508" s="12"/>
    </row>
    <row r="509" spans="23:24" ht="12.75">
      <c r="W509" s="12"/>
      <c r="X509" s="12"/>
    </row>
    <row r="510" spans="23:24" ht="12.75">
      <c r="W510" s="12"/>
      <c r="X510" s="12"/>
    </row>
    <row r="511" spans="23:24" ht="12.75">
      <c r="W511" s="12"/>
      <c r="X511" s="12"/>
    </row>
    <row r="512" spans="23:24" ht="12.75">
      <c r="W512" s="12"/>
      <c r="X512" s="12"/>
    </row>
    <row r="513" spans="23:24" ht="12.75">
      <c r="W513" s="12"/>
      <c r="X513" s="12"/>
    </row>
    <row r="514" spans="23:24" ht="12.75">
      <c r="W514" s="12"/>
      <c r="X514" s="12"/>
    </row>
    <row r="515" spans="23:24" ht="12.75">
      <c r="W515" s="12"/>
      <c r="X515" s="12"/>
    </row>
    <row r="516" spans="23:24" ht="12.75">
      <c r="W516" s="12"/>
      <c r="X516" s="12"/>
    </row>
    <row r="517" spans="23:24" ht="12.75">
      <c r="W517" s="12"/>
      <c r="X517" s="12"/>
    </row>
    <row r="518" spans="23:24" ht="12.75">
      <c r="W518" s="12"/>
      <c r="X518" s="12"/>
    </row>
    <row r="519" spans="23:24" ht="12.75">
      <c r="W519" s="12"/>
      <c r="X519" s="12"/>
    </row>
    <row r="520" spans="23:24" ht="12.75">
      <c r="W520" s="12"/>
      <c r="X520" s="12"/>
    </row>
    <row r="521" spans="23:24" ht="12.75">
      <c r="W521" s="12"/>
      <c r="X521" s="12"/>
    </row>
    <row r="522" spans="23:24" ht="12.75">
      <c r="W522" s="12"/>
      <c r="X522" s="12"/>
    </row>
    <row r="523" spans="23:24" ht="12.75">
      <c r="W523" s="12"/>
      <c r="X523" s="12"/>
    </row>
    <row r="524" spans="23:24" ht="12.75">
      <c r="W524" s="12"/>
      <c r="X524" s="12"/>
    </row>
    <row r="525" spans="23:24" ht="12.75">
      <c r="W525" s="12"/>
      <c r="X525" s="12"/>
    </row>
    <row r="526" spans="23:24" ht="12.75">
      <c r="W526" s="12"/>
      <c r="X526" s="12"/>
    </row>
    <row r="527" spans="23:24" ht="12.75">
      <c r="W527" s="12"/>
      <c r="X527" s="12"/>
    </row>
    <row r="528" spans="23:24" ht="12.75">
      <c r="W528" s="12"/>
      <c r="X528" s="12"/>
    </row>
    <row r="529" spans="23:24" ht="12.75">
      <c r="W529" s="12"/>
      <c r="X529" s="12"/>
    </row>
    <row r="530" spans="23:24" ht="12.75">
      <c r="W530" s="12"/>
      <c r="X530" s="12"/>
    </row>
    <row r="531" spans="23:24" ht="12.75">
      <c r="W531" s="12"/>
      <c r="X531" s="12"/>
    </row>
    <row r="532" spans="23:24" ht="12.75">
      <c r="W532" s="12"/>
      <c r="X532" s="12"/>
    </row>
    <row r="533" spans="23:24" ht="12.75">
      <c r="W533" s="12"/>
      <c r="X533" s="12"/>
    </row>
    <row r="534" spans="23:24" ht="12.75">
      <c r="W534" s="12"/>
      <c r="X534" s="12"/>
    </row>
    <row r="535" spans="23:24" ht="12.75">
      <c r="W535" s="12"/>
      <c r="X535" s="12"/>
    </row>
    <row r="536" spans="23:24" ht="12.75">
      <c r="W536" s="12"/>
      <c r="X536" s="12"/>
    </row>
    <row r="537" spans="23:24" ht="12.75">
      <c r="W537" s="12"/>
      <c r="X537" s="12"/>
    </row>
    <row r="538" spans="23:24" ht="12.75">
      <c r="W538" s="12"/>
      <c r="X538" s="12"/>
    </row>
    <row r="539" spans="23:24" ht="12.75">
      <c r="W539" s="4"/>
      <c r="X539" s="4"/>
    </row>
    <row r="540" spans="23:24" ht="12.75">
      <c r="W540" s="12"/>
      <c r="X540" s="12"/>
    </row>
    <row r="541" spans="23:24" ht="12.75">
      <c r="W541" s="12"/>
      <c r="X541" s="12"/>
    </row>
    <row r="542" spans="23:24" ht="12.75">
      <c r="W542" s="12"/>
      <c r="X542" s="12"/>
    </row>
    <row r="543" spans="23:24" ht="12.75">
      <c r="W543" s="12"/>
      <c r="X543" s="12"/>
    </row>
    <row r="544" spans="23:24" ht="12.75">
      <c r="W544" s="12"/>
      <c r="X544" s="12"/>
    </row>
    <row r="545" spans="23:24" ht="12.75">
      <c r="W545" s="12"/>
      <c r="X545" s="12"/>
    </row>
    <row r="546" spans="23:24" ht="12.75">
      <c r="W546" s="12"/>
      <c r="X546" s="12"/>
    </row>
    <row r="547" spans="23:24" ht="12.75">
      <c r="W547" s="12"/>
      <c r="X547" s="12"/>
    </row>
    <row r="548" spans="23:24" ht="12.75">
      <c r="W548" s="12"/>
      <c r="X548" s="12"/>
    </row>
    <row r="549" spans="23:24" ht="12.75">
      <c r="W549" s="12"/>
      <c r="X549" s="12"/>
    </row>
    <row r="550" spans="23:24" ht="12.75">
      <c r="W550" s="12"/>
      <c r="X550" s="12"/>
    </row>
    <row r="551" spans="23:24" ht="12.75">
      <c r="W551" s="12"/>
      <c r="X551" s="12"/>
    </row>
    <row r="552" spans="23:24" ht="12.75">
      <c r="W552" s="12"/>
      <c r="X552" s="12"/>
    </row>
    <row r="553" spans="23:24" ht="12.75">
      <c r="W553" s="12"/>
      <c r="X553" s="12"/>
    </row>
    <row r="554" spans="23:24" ht="12.75">
      <c r="W554" s="12"/>
      <c r="X554" s="12"/>
    </row>
    <row r="555" spans="23:24" ht="12.75">
      <c r="W555" s="12"/>
      <c r="X555" s="12"/>
    </row>
    <row r="556" spans="23:24" ht="12.75">
      <c r="W556" s="12"/>
      <c r="X556" s="12"/>
    </row>
    <row r="557" spans="23:24" ht="12.75">
      <c r="W557" s="4"/>
      <c r="X557" s="4"/>
    </row>
    <row r="558" spans="23:24" ht="12.75">
      <c r="W558" s="12"/>
      <c r="X558" s="12"/>
    </row>
    <row r="559" spans="23:24" ht="12.75">
      <c r="W559" s="12"/>
      <c r="X559" s="12"/>
    </row>
    <row r="560" spans="23:24" ht="12.75">
      <c r="W560" s="12"/>
      <c r="X560" s="12"/>
    </row>
    <row r="561" spans="23:24" ht="12.75">
      <c r="W561" s="12"/>
      <c r="X561" s="12"/>
    </row>
    <row r="562" spans="23:24" ht="12.75">
      <c r="W562" s="12"/>
      <c r="X562" s="12"/>
    </row>
    <row r="563" spans="23:24" ht="12.75">
      <c r="W563" s="12"/>
      <c r="X563" s="12"/>
    </row>
    <row r="564" spans="23:24" ht="12.75">
      <c r="W564" s="12"/>
      <c r="X564" s="12"/>
    </row>
    <row r="565" spans="23:24" ht="12.75">
      <c r="W565" s="12"/>
      <c r="X565" s="12"/>
    </row>
    <row r="566" spans="23:24" ht="12.75">
      <c r="W566" s="12"/>
      <c r="X566" s="12"/>
    </row>
    <row r="567" spans="23:24" ht="12.75">
      <c r="W567" s="12"/>
      <c r="X567" s="12"/>
    </row>
    <row r="568" spans="23:24" ht="12.75">
      <c r="W568" s="4"/>
      <c r="X568" s="4"/>
    </row>
    <row r="569" spans="23:24" ht="12.75">
      <c r="W569" s="12"/>
      <c r="X569" s="12"/>
    </row>
    <row r="570" spans="23:24" ht="12.75">
      <c r="W570" s="12"/>
      <c r="X570" s="12"/>
    </row>
    <row r="571" spans="23:24" ht="12.75">
      <c r="W571" s="12"/>
      <c r="X571" s="12"/>
    </row>
    <row r="572" spans="23:24" ht="12.75">
      <c r="W572" s="12"/>
      <c r="X572" s="12"/>
    </row>
    <row r="573" spans="23:24" ht="12.75">
      <c r="W573" s="12"/>
      <c r="X573" s="12"/>
    </row>
    <row r="574" spans="23:24" ht="12.75">
      <c r="W574" s="12"/>
      <c r="X574" s="12"/>
    </row>
    <row r="575" spans="23:24" ht="12.75">
      <c r="W575" s="12"/>
      <c r="X575" s="12"/>
    </row>
    <row r="576" spans="23:24" ht="12.75">
      <c r="W576" s="12"/>
      <c r="X576" s="12"/>
    </row>
    <row r="577" spans="23:24" ht="12.75">
      <c r="W577" s="12"/>
      <c r="X577" s="12"/>
    </row>
    <row r="578" spans="23:24" ht="12.75">
      <c r="W578" s="12"/>
      <c r="X578" s="12"/>
    </row>
    <row r="579" spans="23:24" ht="12.75">
      <c r="W579" s="12"/>
      <c r="X579" s="12"/>
    </row>
    <row r="580" spans="23:24" ht="12.75">
      <c r="W580" s="12"/>
      <c r="X580" s="12"/>
    </row>
    <row r="581" spans="23:24" ht="12.75">
      <c r="W581" s="12"/>
      <c r="X581" s="12"/>
    </row>
    <row r="582" spans="23:24" ht="12.75">
      <c r="W582" s="12"/>
      <c r="X582" s="12"/>
    </row>
    <row r="583" spans="23:24" ht="12.75">
      <c r="W583" s="12"/>
      <c r="X583" s="12"/>
    </row>
    <row r="584" spans="23:24" ht="12.75">
      <c r="W584" s="12"/>
      <c r="X584" s="12"/>
    </row>
    <row r="585" spans="23:24" ht="12.75">
      <c r="W585" s="12"/>
      <c r="X585" s="12"/>
    </row>
    <row r="586" spans="23:24" ht="12.75">
      <c r="W586" s="12"/>
      <c r="X586" s="12"/>
    </row>
    <row r="587" spans="23:24" ht="12.75">
      <c r="W587" s="12"/>
      <c r="X587" s="12"/>
    </row>
    <row r="588" spans="23:24" ht="12.75">
      <c r="W588" s="4"/>
      <c r="X588" s="4"/>
    </row>
    <row r="589" spans="23:24" ht="12.75">
      <c r="W589" s="12"/>
      <c r="X589" s="12"/>
    </row>
    <row r="590" spans="23:24" ht="12.75">
      <c r="W590" s="12"/>
      <c r="X590" s="12"/>
    </row>
    <row r="591" spans="23:24" ht="12.75">
      <c r="W591" s="4"/>
      <c r="X591" s="4"/>
    </row>
    <row r="592" spans="23:24" ht="12.75">
      <c r="W592" s="12"/>
      <c r="X592" s="12"/>
    </row>
    <row r="593" spans="23:24" ht="12.75">
      <c r="W593" s="12"/>
      <c r="X593" s="12"/>
    </row>
    <row r="594" spans="23:24" ht="12.75">
      <c r="W594" s="12"/>
      <c r="X594" s="12"/>
    </row>
    <row r="595" spans="23:24" ht="12.75">
      <c r="W595" s="12"/>
      <c r="X595" s="12"/>
    </row>
    <row r="596" spans="23:24" ht="12.75">
      <c r="W596" s="12"/>
      <c r="X596" s="12"/>
    </row>
    <row r="597" spans="23:24" ht="12.75">
      <c r="W597" s="12"/>
      <c r="X597" s="12"/>
    </row>
    <row r="598" spans="23:24" ht="12.75">
      <c r="W598" s="12"/>
      <c r="X598" s="12"/>
    </row>
    <row r="599" spans="23:24" ht="12.75">
      <c r="W599" s="12"/>
      <c r="X599" s="12"/>
    </row>
    <row r="600" spans="23:24" ht="12.75">
      <c r="W600" s="12"/>
      <c r="X600" s="12"/>
    </row>
    <row r="601" spans="23:24" ht="12.75">
      <c r="W601" s="12"/>
      <c r="X601" s="12"/>
    </row>
    <row r="602" spans="23:24" ht="12.75">
      <c r="W602" s="12"/>
      <c r="X602" s="12"/>
    </row>
    <row r="603" spans="23:24" ht="12.75">
      <c r="W603" s="12"/>
      <c r="X603" s="12"/>
    </row>
    <row r="604" spans="23:24" ht="12.75">
      <c r="W604" s="12"/>
      <c r="X604" s="12"/>
    </row>
    <row r="605" spans="23:24" ht="12.75">
      <c r="W605" s="12"/>
      <c r="X605" s="12"/>
    </row>
    <row r="606" spans="23:24" ht="12.75">
      <c r="W606" s="12"/>
      <c r="X606" s="12"/>
    </row>
    <row r="607" spans="23:24" ht="12.75">
      <c r="W607" s="12"/>
      <c r="X607" s="12"/>
    </row>
    <row r="608" spans="23:24" ht="12.75">
      <c r="W608" s="12"/>
      <c r="X608" s="12"/>
    </row>
    <row r="609" spans="23:24" ht="12.75">
      <c r="W609" s="12"/>
      <c r="X609" s="12"/>
    </row>
    <row r="610" spans="23:24" ht="12.75">
      <c r="W610" s="12"/>
      <c r="X610" s="12"/>
    </row>
    <row r="611" spans="23:24" ht="12.75">
      <c r="W611" s="12"/>
      <c r="X611" s="12"/>
    </row>
    <row r="612" spans="23:24" ht="12.75">
      <c r="W612" s="12"/>
      <c r="X612" s="12"/>
    </row>
    <row r="613" spans="23:24" ht="12.75">
      <c r="W613" s="12"/>
      <c r="X613" s="12"/>
    </row>
    <row r="614" spans="23:24" ht="12.75">
      <c r="W614" s="12"/>
      <c r="X614" s="12"/>
    </row>
    <row r="615" spans="23:24" ht="12.75">
      <c r="W615" s="12"/>
      <c r="X615" s="12"/>
    </row>
    <row r="616" spans="23:24" ht="12.75">
      <c r="W616" s="12"/>
      <c r="X616" s="12"/>
    </row>
    <row r="617" spans="23:24" ht="12.75">
      <c r="W617" s="12"/>
      <c r="X617" s="12"/>
    </row>
    <row r="618" spans="23:24" ht="12.75">
      <c r="W618" s="12"/>
      <c r="X618" s="12"/>
    </row>
    <row r="619" spans="23:24" ht="12.75">
      <c r="W619" s="12"/>
      <c r="X619" s="12"/>
    </row>
    <row r="620" spans="23:24" ht="12.75">
      <c r="W620" s="12"/>
      <c r="X620" s="12"/>
    </row>
    <row r="621" spans="23:24" ht="12.75">
      <c r="W621" s="12"/>
      <c r="X621" s="12"/>
    </row>
    <row r="622" spans="23:24" ht="12.75">
      <c r="W622" s="12"/>
      <c r="X622" s="12"/>
    </row>
    <row r="623" spans="23:24" ht="12.75">
      <c r="W623" s="12"/>
      <c r="X623" s="12"/>
    </row>
    <row r="624" spans="23:24" ht="12.75">
      <c r="W624" s="12"/>
      <c r="X624" s="12"/>
    </row>
    <row r="625" spans="23:24" ht="12.75">
      <c r="W625" s="12"/>
      <c r="X625" s="12"/>
    </row>
    <row r="626" spans="23:24" ht="12.75">
      <c r="W626" s="12"/>
      <c r="X626" s="12"/>
    </row>
    <row r="627" spans="23:24" ht="12.75">
      <c r="W627" s="12"/>
      <c r="X627" s="12"/>
    </row>
    <row r="628" spans="23:24" ht="12.75">
      <c r="W628" s="12"/>
      <c r="X628" s="12"/>
    </row>
    <row r="629" spans="23:24" ht="12.75">
      <c r="W629" s="12"/>
      <c r="X629" s="12"/>
    </row>
    <row r="630" spans="23:24" ht="12.75">
      <c r="W630" s="12"/>
      <c r="X630" s="12"/>
    </row>
    <row r="631" spans="23:24" ht="12.75">
      <c r="W631" s="12"/>
      <c r="X631" s="12"/>
    </row>
    <row r="632" spans="23:24" ht="12.75">
      <c r="W632" s="12"/>
      <c r="X632" s="12"/>
    </row>
    <row r="633" spans="23:24" ht="12.75">
      <c r="W633" s="12"/>
      <c r="X633" s="12"/>
    </row>
    <row r="634" spans="23:24" ht="12.75">
      <c r="W634" s="12"/>
      <c r="X634" s="12"/>
    </row>
    <row r="635" spans="23:24" ht="12.75">
      <c r="W635" s="12"/>
      <c r="X635" s="12"/>
    </row>
    <row r="636" spans="23:24" ht="12.75">
      <c r="W636" s="12"/>
      <c r="X636" s="12"/>
    </row>
    <row r="637" spans="23:24" ht="12.75">
      <c r="W637" s="12"/>
      <c r="X637" s="12"/>
    </row>
    <row r="638" spans="23:24" ht="12.75">
      <c r="W638" s="12"/>
      <c r="X638" s="12"/>
    </row>
    <row r="639" spans="23:24" ht="12.75">
      <c r="W639" s="12"/>
      <c r="X639" s="12"/>
    </row>
    <row r="640" spans="23:24" ht="12.75">
      <c r="W640" s="12"/>
      <c r="X640" s="12"/>
    </row>
    <row r="641" spans="23:24" ht="12.75">
      <c r="W641" s="12"/>
      <c r="X641" s="12"/>
    </row>
    <row r="642" spans="23:24" ht="12.75">
      <c r="W642" s="12"/>
      <c r="X642" s="12"/>
    </row>
    <row r="643" spans="23:24" ht="12.75">
      <c r="W643" s="12"/>
      <c r="X643" s="12"/>
    </row>
    <row r="644" spans="23:24" ht="12.75">
      <c r="W644" s="12"/>
      <c r="X644" s="12"/>
    </row>
    <row r="645" spans="23:24" ht="12.75">
      <c r="W645" s="12"/>
      <c r="X645" s="12"/>
    </row>
    <row r="646" spans="23:24" ht="12.75">
      <c r="W646" s="12"/>
      <c r="X646" s="12"/>
    </row>
    <row r="647" spans="23:24" ht="12.75">
      <c r="W647" s="12"/>
      <c r="X647" s="12"/>
    </row>
    <row r="648" spans="23:24" ht="12.75">
      <c r="W648" s="12"/>
      <c r="X648" s="12"/>
    </row>
    <row r="649" spans="23:24" ht="12.75">
      <c r="W649" s="12"/>
      <c r="X649" s="12"/>
    </row>
    <row r="650" spans="23:24" ht="12.75">
      <c r="W650" s="12"/>
      <c r="X650" s="12"/>
    </row>
    <row r="651" spans="23:24" ht="12.75">
      <c r="W651" s="12"/>
      <c r="X651" s="12"/>
    </row>
    <row r="652" spans="23:24" ht="12.75">
      <c r="W652" s="12"/>
      <c r="X652" s="12"/>
    </row>
    <row r="653" spans="23:24" ht="12.75">
      <c r="W653" s="12"/>
      <c r="X653" s="12"/>
    </row>
    <row r="654" spans="23:24" ht="12.75">
      <c r="W654" s="12"/>
      <c r="X654" s="12"/>
    </row>
    <row r="655" spans="23:24" ht="12.75">
      <c r="W655" s="12"/>
      <c r="X655" s="12"/>
    </row>
    <row r="656" spans="23:24" ht="12.75">
      <c r="W656" s="12"/>
      <c r="X656" s="12"/>
    </row>
    <row r="657" spans="23:24" ht="12.75">
      <c r="W657" s="12"/>
      <c r="X657" s="12"/>
    </row>
    <row r="658" spans="23:24" ht="12.75">
      <c r="W658" s="12"/>
      <c r="X658" s="12"/>
    </row>
    <row r="659" spans="23:24" ht="12.75">
      <c r="W659" s="12"/>
      <c r="X659" s="12"/>
    </row>
    <row r="660" spans="23:24" ht="12.75">
      <c r="W660" s="12"/>
      <c r="X660" s="12"/>
    </row>
    <row r="661" spans="23:24" ht="12.75">
      <c r="W661" s="12"/>
      <c r="X661" s="12"/>
    </row>
    <row r="662" spans="23:24" ht="12.75">
      <c r="W662" s="12"/>
      <c r="X662" s="12"/>
    </row>
    <row r="663" spans="23:24" ht="12.75">
      <c r="W663" s="12"/>
      <c r="X663" s="12"/>
    </row>
    <row r="664" spans="23:24" ht="12.75">
      <c r="W664" s="12"/>
      <c r="X664" s="12"/>
    </row>
    <row r="665" spans="23:24" ht="12.75">
      <c r="W665" s="12"/>
      <c r="X665" s="12"/>
    </row>
    <row r="666" spans="23:24" ht="12.75">
      <c r="W666" s="12"/>
      <c r="X666" s="12"/>
    </row>
    <row r="667" spans="23:24" ht="12.75">
      <c r="W667" s="12"/>
      <c r="X667" s="12"/>
    </row>
    <row r="668" spans="23:24" ht="12.75">
      <c r="W668" s="12"/>
      <c r="X668" s="12"/>
    </row>
    <row r="669" spans="23:24" ht="12.75">
      <c r="W669" s="12"/>
      <c r="X669" s="12"/>
    </row>
    <row r="670" spans="23:24" ht="12.75">
      <c r="W670" s="12"/>
      <c r="X670" s="12"/>
    </row>
    <row r="671" spans="23:24" ht="12.75">
      <c r="W671" s="12"/>
      <c r="X671" s="12"/>
    </row>
    <row r="672" spans="23:24" ht="12.75">
      <c r="W672" s="12"/>
      <c r="X672" s="12"/>
    </row>
    <row r="673" spans="23:24" ht="12.75">
      <c r="W673" s="12"/>
      <c r="X673" s="12"/>
    </row>
    <row r="674" spans="23:24" ht="12.75">
      <c r="W674" s="12"/>
      <c r="X674" s="12"/>
    </row>
    <row r="675" spans="23:24" ht="12.75">
      <c r="W675" s="12"/>
      <c r="X675" s="12"/>
    </row>
    <row r="676" spans="23:24" ht="12.75">
      <c r="W676" s="12"/>
      <c r="X676" s="12"/>
    </row>
    <row r="677" spans="23:24" ht="12.75">
      <c r="W677" s="12"/>
      <c r="X677" s="12"/>
    </row>
    <row r="678" spans="23:24" ht="12.75">
      <c r="W678" s="12"/>
      <c r="X678" s="12"/>
    </row>
    <row r="679" spans="23:24" ht="12.75">
      <c r="W679" s="12"/>
      <c r="X679" s="12"/>
    </row>
    <row r="680" spans="23:24" ht="12.75">
      <c r="W680" s="12"/>
      <c r="X680" s="12"/>
    </row>
    <row r="681" spans="23:24" ht="12.75">
      <c r="W681" s="12"/>
      <c r="X681" s="12"/>
    </row>
    <row r="682" spans="23:24" ht="12.75">
      <c r="W682" s="12"/>
      <c r="X682" s="12"/>
    </row>
    <row r="683" spans="23:24" ht="12.75">
      <c r="W683" s="12"/>
      <c r="X683" s="12"/>
    </row>
    <row r="684" spans="23:24" ht="12.75">
      <c r="W684" s="12"/>
      <c r="X684" s="12"/>
    </row>
    <row r="685" spans="23:24" ht="12.75">
      <c r="W685" s="12"/>
      <c r="X685" s="12"/>
    </row>
    <row r="686" spans="23:24" ht="12.75">
      <c r="W686" s="12"/>
      <c r="X686" s="12"/>
    </row>
    <row r="687" spans="23:24" ht="12.75">
      <c r="W687" s="12"/>
      <c r="X687" s="12"/>
    </row>
    <row r="688" spans="23:24" ht="12.75">
      <c r="W688" s="12"/>
      <c r="X688" s="12"/>
    </row>
    <row r="689" spans="23:24" ht="12.75">
      <c r="W689" s="12"/>
      <c r="X689" s="12"/>
    </row>
    <row r="690" spans="23:24" ht="12.75">
      <c r="W690" s="12"/>
      <c r="X690" s="12"/>
    </row>
    <row r="691" spans="23:24" ht="12.75">
      <c r="W691" s="12"/>
      <c r="X691" s="12"/>
    </row>
    <row r="692" spans="23:24" ht="12.75">
      <c r="W692" s="12"/>
      <c r="X692" s="12"/>
    </row>
    <row r="693" spans="23:24" ht="12.75">
      <c r="W693" s="12"/>
      <c r="X693" s="12"/>
    </row>
    <row r="694" spans="23:24" ht="12.75">
      <c r="W694" s="12"/>
      <c r="X694" s="12"/>
    </row>
    <row r="695" spans="23:24" ht="12.75">
      <c r="W695" s="12"/>
      <c r="X695" s="12"/>
    </row>
    <row r="696" spans="23:24" ht="12.75">
      <c r="W696" s="12"/>
      <c r="X696" s="12"/>
    </row>
    <row r="697" spans="23:24" ht="12.75">
      <c r="W697" s="12"/>
      <c r="X697" s="12"/>
    </row>
    <row r="698" spans="23:24" ht="12.75">
      <c r="W698" s="12"/>
      <c r="X698" s="12"/>
    </row>
    <row r="699" spans="23:24" ht="12.75">
      <c r="W699" s="12"/>
      <c r="X699" s="12"/>
    </row>
    <row r="700" spans="23:24" ht="12.75">
      <c r="W700" s="12"/>
      <c r="X700" s="12"/>
    </row>
    <row r="701" spans="23:24" ht="12.75">
      <c r="W701" s="12"/>
      <c r="X701" s="12"/>
    </row>
    <row r="702" spans="23:24" ht="12.75">
      <c r="W702" s="12"/>
      <c r="X702" s="12"/>
    </row>
    <row r="703" spans="23:24" ht="12.75">
      <c r="W703" s="12"/>
      <c r="X703" s="12"/>
    </row>
    <row r="704" spans="23:24" ht="12.75">
      <c r="W704" s="12"/>
      <c r="X704" s="12"/>
    </row>
    <row r="705" spans="23:24" ht="12.75">
      <c r="W705" s="12"/>
      <c r="X705" s="12"/>
    </row>
    <row r="706" spans="23:24" ht="12.75">
      <c r="W706" s="12"/>
      <c r="X706" s="12"/>
    </row>
    <row r="707" spans="23:24" ht="12.75">
      <c r="W707" s="12"/>
      <c r="X707" s="12"/>
    </row>
    <row r="708" spans="23:24" ht="12.75">
      <c r="W708" s="12"/>
      <c r="X708" s="12"/>
    </row>
    <row r="709" spans="23:24" ht="12.75">
      <c r="W709" s="12"/>
      <c r="X709" s="12"/>
    </row>
    <row r="710" spans="23:24" ht="12.75">
      <c r="W710" s="12"/>
      <c r="X710" s="12"/>
    </row>
    <row r="711" spans="23:24" ht="12.75">
      <c r="W711" s="12"/>
      <c r="X711" s="12"/>
    </row>
    <row r="712" spans="23:24" ht="12.75">
      <c r="W712" s="12"/>
      <c r="X712" s="12"/>
    </row>
    <row r="713" spans="23:24" ht="12.75">
      <c r="W713" s="12"/>
      <c r="X713" s="12"/>
    </row>
    <row r="714" spans="23:24" ht="12.75">
      <c r="W714" s="12"/>
      <c r="X714" s="12"/>
    </row>
    <row r="715" spans="23:24" ht="12.75">
      <c r="W715" s="12"/>
      <c r="X715" s="12"/>
    </row>
    <row r="716" spans="23:24" ht="12.75">
      <c r="W716" s="12"/>
      <c r="X716" s="12"/>
    </row>
    <row r="717" spans="23:24" ht="12.75">
      <c r="W717" s="12"/>
      <c r="X717" s="12"/>
    </row>
    <row r="718" spans="23:24" ht="12.75">
      <c r="W718" s="12"/>
      <c r="X718" s="12"/>
    </row>
    <row r="719" spans="23:24" ht="12.75">
      <c r="W719" s="12"/>
      <c r="X719" s="12"/>
    </row>
    <row r="720" spans="23:24" ht="12.75">
      <c r="W720" s="12"/>
      <c r="X720" s="12"/>
    </row>
    <row r="721" spans="23:24" ht="12.75">
      <c r="W721" s="12"/>
      <c r="X721" s="12"/>
    </row>
    <row r="722" spans="23:24" ht="12.75">
      <c r="W722" s="12"/>
      <c r="X722" s="12"/>
    </row>
    <row r="723" spans="23:24" ht="12.75">
      <c r="W723" s="12"/>
      <c r="X723" s="12"/>
    </row>
    <row r="724" spans="23:24" ht="12.75">
      <c r="W724" s="12"/>
      <c r="X724" s="12"/>
    </row>
    <row r="725" spans="23:24" ht="12.75">
      <c r="W725" s="12"/>
      <c r="X725" s="12"/>
    </row>
    <row r="726" spans="23:24" ht="12.75">
      <c r="W726" s="12"/>
      <c r="X726" s="12"/>
    </row>
    <row r="727" spans="23:24" ht="12.75">
      <c r="W727" s="12"/>
      <c r="X727" s="12"/>
    </row>
    <row r="728" spans="23:24" ht="12.75">
      <c r="W728" s="12"/>
      <c r="X728" s="12"/>
    </row>
    <row r="729" spans="23:24" ht="12.75">
      <c r="W729" s="12"/>
      <c r="X729" s="12"/>
    </row>
    <row r="730" spans="23:24" ht="12.75">
      <c r="W730" s="12"/>
      <c r="X730" s="12"/>
    </row>
    <row r="731" spans="23:24" ht="12.75">
      <c r="W731" s="12"/>
      <c r="X731" s="12"/>
    </row>
    <row r="732" spans="23:24" ht="12.75">
      <c r="W732" s="12"/>
      <c r="X732" s="12"/>
    </row>
    <row r="733" spans="23:24" ht="12.75">
      <c r="W733" s="12"/>
      <c r="X733" s="12"/>
    </row>
    <row r="734" spans="23:24" ht="12.75">
      <c r="W734" s="12"/>
      <c r="X734" s="12"/>
    </row>
    <row r="735" spans="23:24" ht="12.75">
      <c r="W735" s="12"/>
      <c r="X735" s="12"/>
    </row>
    <row r="736" spans="23:24" ht="12.75">
      <c r="W736" s="12"/>
      <c r="X736" s="12"/>
    </row>
    <row r="737" spans="23:24" ht="12.75">
      <c r="W737" s="12"/>
      <c r="X737" s="12"/>
    </row>
    <row r="738" spans="23:24" ht="12.75">
      <c r="W738" s="12"/>
      <c r="X738" s="12"/>
    </row>
    <row r="739" spans="23:24" ht="12.75">
      <c r="W739" s="12"/>
      <c r="X739" s="12"/>
    </row>
    <row r="740" spans="23:24" ht="12.75">
      <c r="W740" s="12"/>
      <c r="X740" s="12"/>
    </row>
    <row r="741" spans="23:24" ht="12.75">
      <c r="W741" s="12"/>
      <c r="X741" s="12"/>
    </row>
    <row r="742" spans="23:24" ht="12.75">
      <c r="W742" s="12"/>
      <c r="X742" s="12"/>
    </row>
    <row r="743" spans="23:24" ht="12.75">
      <c r="W743" s="12"/>
      <c r="X743" s="12"/>
    </row>
    <row r="744" spans="23:24" ht="12.75">
      <c r="W744" s="12"/>
      <c r="X744" s="12"/>
    </row>
    <row r="745" spans="23:24" ht="12.75">
      <c r="W745" s="12"/>
      <c r="X745" s="12"/>
    </row>
    <row r="746" spans="23:24" ht="12.75">
      <c r="W746" s="12"/>
      <c r="X746" s="12"/>
    </row>
    <row r="747" spans="23:24" ht="12.75">
      <c r="W747" s="12"/>
      <c r="X747" s="12"/>
    </row>
    <row r="748" spans="23:24" ht="12.75">
      <c r="W748" s="12"/>
      <c r="X748" s="12"/>
    </row>
    <row r="749" spans="23:24" ht="12.75">
      <c r="W749" s="12"/>
      <c r="X749" s="12"/>
    </row>
    <row r="750" spans="23:24" ht="12.75">
      <c r="W750" s="12"/>
      <c r="X750" s="12"/>
    </row>
    <row r="751" spans="23:24" ht="12.75">
      <c r="W751" s="12"/>
      <c r="X751" s="12"/>
    </row>
    <row r="752" spans="23:24" ht="12.75">
      <c r="W752" s="12"/>
      <c r="X752" s="12"/>
    </row>
    <row r="753" spans="23:24" ht="12.75">
      <c r="W753" s="12"/>
      <c r="X753" s="12"/>
    </row>
    <row r="754" spans="23:24" ht="12.75">
      <c r="W754" s="12"/>
      <c r="X754" s="12"/>
    </row>
    <row r="755" spans="23:24" ht="12.75">
      <c r="W755" s="12"/>
      <c r="X755" s="12"/>
    </row>
    <row r="756" spans="23:24" ht="12.75">
      <c r="W756" s="12"/>
      <c r="X756" s="12"/>
    </row>
    <row r="757" spans="23:24" ht="12.75">
      <c r="W757" s="12"/>
      <c r="X757" s="12"/>
    </row>
    <row r="758" spans="23:24" ht="12.75">
      <c r="W758" s="12"/>
      <c r="X758" s="12"/>
    </row>
    <row r="759" spans="23:24" ht="12.75">
      <c r="W759" s="12"/>
      <c r="X759" s="12"/>
    </row>
    <row r="760" spans="23:24" ht="12.75">
      <c r="W760" s="12"/>
      <c r="X760" s="12"/>
    </row>
    <row r="761" spans="23:24" ht="12.75">
      <c r="W761" s="12"/>
      <c r="X761" s="12"/>
    </row>
    <row r="762" spans="23:24" ht="12.75">
      <c r="W762" s="12"/>
      <c r="X762" s="12"/>
    </row>
    <row r="763" spans="23:24" ht="12.75">
      <c r="W763" s="12"/>
      <c r="X763" s="12"/>
    </row>
    <row r="764" spans="23:24" ht="12.75">
      <c r="W764" s="12"/>
      <c r="X764" s="12"/>
    </row>
    <row r="765" spans="23:24" ht="12.75">
      <c r="W765" s="12"/>
      <c r="X765" s="12"/>
    </row>
    <row r="766" spans="23:24" ht="12.75">
      <c r="W766" s="12"/>
      <c r="X766" s="12"/>
    </row>
    <row r="767" spans="23:24" ht="12.75">
      <c r="W767" s="12"/>
      <c r="X767" s="12"/>
    </row>
    <row r="768" spans="23:24" ht="12.75">
      <c r="W768" s="12"/>
      <c r="X768" s="12"/>
    </row>
    <row r="769" spans="23:24" ht="12.75">
      <c r="W769" s="12"/>
      <c r="X769" s="12"/>
    </row>
    <row r="770" spans="23:24" ht="12.75">
      <c r="W770" s="12"/>
      <c r="X770" s="12"/>
    </row>
    <row r="771" spans="23:24" ht="12.75">
      <c r="W771" s="12"/>
      <c r="X771" s="12"/>
    </row>
    <row r="772" spans="23:24" ht="12.75">
      <c r="W772" s="12"/>
      <c r="X772" s="12"/>
    </row>
    <row r="773" spans="23:24" ht="12.75">
      <c r="W773" s="12"/>
      <c r="X773" s="12"/>
    </row>
    <row r="774" spans="23:24" ht="12.75">
      <c r="W774" s="12"/>
      <c r="X774" s="12"/>
    </row>
    <row r="775" spans="23:24" ht="12.75">
      <c r="W775" s="12"/>
      <c r="X775" s="12"/>
    </row>
    <row r="776" spans="23:24" ht="12.75">
      <c r="W776" s="12"/>
      <c r="X776" s="12"/>
    </row>
    <row r="777" spans="23:24" ht="12.75">
      <c r="W777" s="12"/>
      <c r="X777" s="12"/>
    </row>
    <row r="778" spans="23:24" ht="12.75">
      <c r="W778" s="12"/>
      <c r="X778" s="12"/>
    </row>
    <row r="779" spans="23:24" ht="12.75">
      <c r="W779" s="12"/>
      <c r="X779" s="12"/>
    </row>
    <row r="780" spans="23:24" ht="12.75">
      <c r="W780" s="12"/>
      <c r="X780" s="12"/>
    </row>
    <row r="781" spans="23:24" ht="12.75">
      <c r="W781" s="12"/>
      <c r="X781" s="12"/>
    </row>
    <row r="782" spans="23:24" ht="12.75">
      <c r="W782" s="12"/>
      <c r="X782" s="12"/>
    </row>
    <row r="784" spans="23:24" ht="12.75">
      <c r="W784" s="12"/>
      <c r="X784" s="12"/>
    </row>
    <row r="785" spans="23:24" ht="12.75">
      <c r="W785" s="12"/>
      <c r="X785" s="12"/>
    </row>
    <row r="786" spans="23:24" ht="12.75">
      <c r="W786" s="12"/>
      <c r="X786" s="12"/>
    </row>
    <row r="787" spans="23:24" ht="12.75">
      <c r="W787" s="12"/>
      <c r="X787" s="12"/>
    </row>
    <row r="788" spans="23:24" ht="12.75">
      <c r="W788" s="12"/>
      <c r="X788" s="12"/>
    </row>
    <row r="789" spans="23:24" ht="12.75">
      <c r="W789" s="12"/>
      <c r="X789" s="12"/>
    </row>
    <row r="790" spans="23:24" ht="12.75">
      <c r="W790" s="12"/>
      <c r="X790" s="12"/>
    </row>
    <row r="791" spans="23:24" ht="12.75">
      <c r="W791" s="12"/>
      <c r="X791" s="12"/>
    </row>
    <row r="792" spans="23:24" ht="12.75">
      <c r="W792" s="12"/>
      <c r="X792" s="12"/>
    </row>
    <row r="793" spans="23:24" ht="12.75">
      <c r="W793" s="12"/>
      <c r="X793" s="12"/>
    </row>
    <row r="794" spans="23:24" ht="12.75">
      <c r="W794" s="12"/>
      <c r="X794" s="12"/>
    </row>
    <row r="795" spans="23:24" ht="12.75">
      <c r="W795" s="12"/>
      <c r="X795" s="12"/>
    </row>
    <row r="796" spans="23:24" ht="12.75">
      <c r="W796" s="12"/>
      <c r="X796" s="12"/>
    </row>
    <row r="797" spans="23:24" ht="12.75">
      <c r="W797" s="12"/>
      <c r="X797" s="12"/>
    </row>
    <row r="798" spans="23:24" ht="12.75">
      <c r="W798" s="12"/>
      <c r="X798" s="12"/>
    </row>
    <row r="799" spans="23:24" ht="12.75">
      <c r="W799" s="12"/>
      <c r="X799" s="12"/>
    </row>
    <row r="800" spans="23:24" ht="12.75">
      <c r="W800" s="12"/>
      <c r="X800" s="12"/>
    </row>
    <row r="801" spans="23:24" ht="12.75">
      <c r="W801" s="12"/>
      <c r="X801" s="12"/>
    </row>
    <row r="802" spans="23:24" ht="12.75">
      <c r="W802" s="12"/>
      <c r="X802" s="12"/>
    </row>
    <row r="803" spans="23:24" ht="12.75">
      <c r="W803" s="12"/>
      <c r="X803" s="12"/>
    </row>
    <row r="804" spans="23:24" ht="12.75">
      <c r="W804" s="12"/>
      <c r="X804" s="12"/>
    </row>
    <row r="805" spans="23:24" ht="12.75">
      <c r="W805" s="12"/>
      <c r="X805" s="12"/>
    </row>
    <row r="806" spans="23:24" ht="12.75">
      <c r="W806" s="12"/>
      <c r="X806" s="12"/>
    </row>
    <row r="807" spans="23:24" ht="12.75">
      <c r="W807" s="12"/>
      <c r="X807" s="12"/>
    </row>
    <row r="808" spans="23:24" ht="12.75">
      <c r="W808" s="12"/>
      <c r="X808" s="12"/>
    </row>
    <row r="809" spans="23:24" ht="12.75">
      <c r="W809" s="12"/>
      <c r="X809" s="12"/>
    </row>
    <row r="810" spans="23:24" ht="12.75">
      <c r="W810" s="12"/>
      <c r="X810" s="12"/>
    </row>
    <row r="811" spans="23:24" ht="12.75">
      <c r="W811" s="12"/>
      <c r="X811" s="12"/>
    </row>
    <row r="812" spans="23:24" ht="12.75">
      <c r="W812" s="12"/>
      <c r="X812" s="12"/>
    </row>
    <row r="813" spans="23:24" ht="12.75">
      <c r="W813" s="12"/>
      <c r="X813" s="12"/>
    </row>
    <row r="814" spans="23:24" ht="12.75">
      <c r="W814" s="12"/>
      <c r="X814" s="12"/>
    </row>
    <row r="815" spans="23:24" ht="12.75">
      <c r="W815" s="12"/>
      <c r="X815" s="12"/>
    </row>
    <row r="816" spans="23:24" ht="12.75">
      <c r="W816" s="12"/>
      <c r="X816" s="12"/>
    </row>
    <row r="817" spans="23:24" ht="12.75">
      <c r="W817" s="12"/>
      <c r="X817" s="12"/>
    </row>
    <row r="818" spans="23:24" ht="12.75">
      <c r="W818" s="12"/>
      <c r="X818" s="12"/>
    </row>
    <row r="819" spans="23:24" ht="12.75">
      <c r="W819" s="12"/>
      <c r="X819" s="12"/>
    </row>
    <row r="820" spans="23:24" ht="12.75">
      <c r="W820" s="12"/>
      <c r="X820" s="12"/>
    </row>
    <row r="821" spans="23:24" ht="12.75">
      <c r="W821" s="12"/>
      <c r="X821" s="12"/>
    </row>
    <row r="822" spans="23:24" ht="12.75">
      <c r="W822" s="12"/>
      <c r="X822" s="12"/>
    </row>
    <row r="823" spans="23:24" ht="12.75">
      <c r="W823" s="12"/>
      <c r="X823" s="12"/>
    </row>
    <row r="824" spans="23:24" ht="12.75">
      <c r="W824" s="12"/>
      <c r="X824" s="12"/>
    </row>
    <row r="825" spans="23:24" ht="12.75">
      <c r="W825" s="12"/>
      <c r="X825" s="12"/>
    </row>
    <row r="826" spans="23:24" ht="12.75">
      <c r="W826" s="12"/>
      <c r="X826" s="12"/>
    </row>
    <row r="827" spans="23:24" ht="12.75">
      <c r="W827" s="12"/>
      <c r="X827" s="12"/>
    </row>
    <row r="828" spans="23:24" ht="12.75">
      <c r="W828" s="12"/>
      <c r="X828" s="12"/>
    </row>
    <row r="829" spans="23:24" ht="12.75">
      <c r="W829" s="12"/>
      <c r="X829" s="12"/>
    </row>
    <row r="830" spans="23:24" ht="12.75">
      <c r="W830" s="12"/>
      <c r="X830" s="12"/>
    </row>
    <row r="831" spans="23:24" ht="12.75">
      <c r="W831" s="12"/>
      <c r="X831" s="12"/>
    </row>
    <row r="832" spans="23:24" ht="12.75">
      <c r="W832" s="12"/>
      <c r="X832" s="12"/>
    </row>
    <row r="833" spans="23:24" ht="12.75">
      <c r="W833" s="12"/>
      <c r="X833" s="12"/>
    </row>
    <row r="834" spans="23:24" ht="12.75">
      <c r="W834" s="12"/>
      <c r="X834" s="12"/>
    </row>
    <row r="835" spans="23:24" ht="12.75">
      <c r="W835" s="12"/>
      <c r="X835" s="12"/>
    </row>
    <row r="836" spans="23:24" ht="12.75">
      <c r="W836" s="12"/>
      <c r="X836" s="12"/>
    </row>
    <row r="837" spans="23:24" ht="12.75">
      <c r="W837" s="12"/>
      <c r="X837" s="12"/>
    </row>
    <row r="838" spans="23:24" ht="12.75">
      <c r="W838" s="12"/>
      <c r="X838" s="12"/>
    </row>
    <row r="839" spans="23:24" ht="12.75">
      <c r="W839" s="12"/>
      <c r="X839" s="12"/>
    </row>
    <row r="840" spans="23:24" ht="12.75">
      <c r="W840" s="12"/>
      <c r="X840" s="12"/>
    </row>
    <row r="841" spans="23:24" ht="12.75">
      <c r="W841" s="12"/>
      <c r="X841" s="12"/>
    </row>
    <row r="842" spans="23:24" ht="12.75">
      <c r="W842" s="12"/>
      <c r="X842" s="12"/>
    </row>
    <row r="843" spans="23:24" ht="12.75">
      <c r="W843" s="12"/>
      <c r="X843" s="12"/>
    </row>
    <row r="844" spans="23:24" ht="12.75">
      <c r="W844" s="12"/>
      <c r="X844" s="12"/>
    </row>
    <row r="845" spans="23:24" ht="12.75">
      <c r="W845" s="12"/>
      <c r="X845" s="12"/>
    </row>
    <row r="846" spans="23:24" ht="12.75">
      <c r="W846" s="12"/>
      <c r="X846" s="12"/>
    </row>
    <row r="847" spans="23:24" ht="12.75">
      <c r="W847" s="12"/>
      <c r="X847" s="12"/>
    </row>
    <row r="848" spans="23:24" ht="12.75">
      <c r="W848" s="12"/>
      <c r="X848" s="12"/>
    </row>
    <row r="849" spans="23:24" ht="12.75">
      <c r="W849" s="12"/>
      <c r="X849" s="12"/>
    </row>
    <row r="850" spans="23:24" ht="12.75">
      <c r="W850" s="12"/>
      <c r="X850" s="12"/>
    </row>
    <row r="851" spans="23:24" ht="12.75">
      <c r="W851" s="12"/>
      <c r="X851" s="12"/>
    </row>
    <row r="852" spans="23:24" ht="12.75">
      <c r="W852" s="12"/>
      <c r="X852" s="12"/>
    </row>
    <row r="853" spans="23:24" ht="12.75">
      <c r="W853" s="12"/>
      <c r="X853" s="12"/>
    </row>
    <row r="854" spans="23:24" ht="12.75">
      <c r="W854" s="12"/>
      <c r="X854" s="12"/>
    </row>
    <row r="855" spans="23:24" ht="12.75">
      <c r="W855" s="12"/>
      <c r="X855" s="12"/>
    </row>
    <row r="856" spans="23:24" ht="12.75">
      <c r="W856" s="12"/>
      <c r="X856" s="12"/>
    </row>
    <row r="857" spans="23:24" ht="12.75">
      <c r="W857" s="12"/>
      <c r="X857" s="12"/>
    </row>
    <row r="858" spans="23:24" ht="12.75">
      <c r="W858" s="12"/>
      <c r="X858" s="12"/>
    </row>
    <row r="859" spans="23:24" ht="12.75">
      <c r="W859" s="12"/>
      <c r="X859" s="12"/>
    </row>
    <row r="860" spans="23:24" ht="12.75">
      <c r="W860" s="12"/>
      <c r="X860" s="12"/>
    </row>
    <row r="861" spans="23:24" ht="12.75">
      <c r="W861" s="12"/>
      <c r="X861" s="12"/>
    </row>
    <row r="862" spans="23:24" ht="12.75">
      <c r="W862" s="12"/>
      <c r="X862" s="12"/>
    </row>
    <row r="863" spans="23:24" ht="12.75">
      <c r="W863" s="12"/>
      <c r="X863" s="12"/>
    </row>
    <row r="864" spans="23:24" ht="12.75">
      <c r="W864" s="12"/>
      <c r="X864" s="12"/>
    </row>
    <row r="865" spans="23:24" ht="12.75">
      <c r="W865" s="12"/>
      <c r="X865" s="12"/>
    </row>
    <row r="866" spans="23:24" ht="12.75">
      <c r="W866" s="12"/>
      <c r="X866" s="12"/>
    </row>
    <row r="867" spans="23:24" ht="12.75">
      <c r="W867" s="12"/>
      <c r="X867" s="12"/>
    </row>
    <row r="868" spans="23:24" ht="12.75">
      <c r="W868" s="12"/>
      <c r="X868" s="12"/>
    </row>
    <row r="869" spans="23:24" ht="12.75">
      <c r="W869" s="12"/>
      <c r="X869" s="12"/>
    </row>
    <row r="870" spans="23:24" ht="12.75">
      <c r="W870" s="12"/>
      <c r="X870" s="12"/>
    </row>
    <row r="871" spans="23:24" ht="12.75">
      <c r="W871" s="12"/>
      <c r="X871" s="12"/>
    </row>
    <row r="872" spans="23:24" ht="12.75">
      <c r="W872" s="12"/>
      <c r="X872" s="12"/>
    </row>
    <row r="873" spans="23:24" ht="12.75">
      <c r="W873" s="12"/>
      <c r="X873" s="12"/>
    </row>
    <row r="874" spans="23:24" ht="12.75">
      <c r="W874" s="12"/>
      <c r="X874" s="12"/>
    </row>
    <row r="875" spans="23:24" ht="12.75">
      <c r="W875" s="12"/>
      <c r="X875" s="12"/>
    </row>
    <row r="876" spans="23:24" ht="12.75">
      <c r="W876" s="12"/>
      <c r="X876" s="12"/>
    </row>
    <row r="877" spans="23:24" ht="12.75">
      <c r="W877" s="12"/>
      <c r="X877" s="12"/>
    </row>
    <row r="878" spans="23:24" ht="12.75">
      <c r="W878" s="12"/>
      <c r="X878" s="12"/>
    </row>
    <row r="879" spans="23:24" ht="12.75">
      <c r="W879" s="12"/>
      <c r="X879" s="12"/>
    </row>
    <row r="880" spans="23:24" ht="12.75">
      <c r="W880" s="12"/>
      <c r="X880" s="12"/>
    </row>
    <row r="881" spans="23:24" ht="12.75">
      <c r="W881" s="12"/>
      <c r="X881" s="12"/>
    </row>
    <row r="882" spans="23:24" ht="12.75">
      <c r="W882" s="12"/>
      <c r="X882" s="12"/>
    </row>
    <row r="883" spans="23:24" ht="12.75">
      <c r="W883" s="12"/>
      <c r="X883" s="12"/>
    </row>
    <row r="884" spans="23:24" ht="12.75">
      <c r="W884" s="12"/>
      <c r="X884" s="12"/>
    </row>
    <row r="885" spans="23:24" ht="12.75">
      <c r="W885" s="12"/>
      <c r="X885" s="12"/>
    </row>
    <row r="886" spans="23:24" ht="12.75">
      <c r="W886" s="12"/>
      <c r="X886" s="12"/>
    </row>
    <row r="887" spans="23:24" ht="12.75">
      <c r="W887" s="12"/>
      <c r="X887" s="12"/>
    </row>
    <row r="888" spans="23:24" ht="12.75">
      <c r="W888" s="12"/>
      <c r="X888" s="12"/>
    </row>
    <row r="889" spans="23:24" ht="12.75">
      <c r="W889" s="12"/>
      <c r="X889" s="12"/>
    </row>
    <row r="890" spans="23:24" ht="12.75">
      <c r="W890" s="12"/>
      <c r="X890" s="12"/>
    </row>
    <row r="891" spans="23:24" ht="12.75">
      <c r="W891" s="12"/>
      <c r="X891" s="12"/>
    </row>
    <row r="892" spans="23:24" ht="12.75">
      <c r="W892" s="12"/>
      <c r="X892" s="12"/>
    </row>
    <row r="893" spans="23:24" ht="12.75">
      <c r="W893" s="12"/>
      <c r="X893" s="12"/>
    </row>
    <row r="894" spans="23:24" ht="12.75">
      <c r="W894" s="12"/>
      <c r="X894" s="12"/>
    </row>
    <row r="895" spans="23:24" ht="12.75">
      <c r="W895" s="12"/>
      <c r="X895" s="12"/>
    </row>
    <row r="896" spans="23:24" ht="12.75">
      <c r="W896" s="12"/>
      <c r="X896" s="12"/>
    </row>
    <row r="897" spans="23:24" ht="12.75">
      <c r="W897" s="12"/>
      <c r="X897" s="12"/>
    </row>
    <row r="898" spans="23:24" ht="12.75">
      <c r="W898" s="4"/>
      <c r="X898" s="4"/>
    </row>
    <row r="899" spans="23:24" ht="12.75">
      <c r="W899" s="12"/>
      <c r="X899" s="12"/>
    </row>
    <row r="900" spans="23:24" ht="12.75">
      <c r="W900" s="12"/>
      <c r="X900" s="12"/>
    </row>
    <row r="901" spans="23:24" ht="12.75">
      <c r="W901" s="12"/>
      <c r="X901" s="12"/>
    </row>
    <row r="902" spans="23:24" ht="12.75">
      <c r="W902" s="12"/>
      <c r="X902" s="12"/>
    </row>
    <row r="903" spans="23:24" ht="12.75">
      <c r="W903" s="12"/>
      <c r="X903" s="12"/>
    </row>
    <row r="904" spans="23:24" ht="12.75">
      <c r="W904" s="4"/>
      <c r="X904" s="4"/>
    </row>
    <row r="905" spans="23:24" ht="12.75">
      <c r="W905" s="12"/>
      <c r="X905" s="12"/>
    </row>
    <row r="906" spans="23:24" ht="12.75">
      <c r="W906" s="12"/>
      <c r="X906" s="12"/>
    </row>
    <row r="907" spans="23:24" ht="12.75">
      <c r="W907" s="12"/>
      <c r="X907" s="12"/>
    </row>
    <row r="908" spans="23:24" ht="12.75">
      <c r="W908" s="12"/>
      <c r="X908" s="12"/>
    </row>
    <row r="909" spans="23:24" ht="12.75">
      <c r="W909" s="12"/>
      <c r="X909" s="12"/>
    </row>
    <row r="910" spans="23:24" ht="12.75">
      <c r="W910" s="12"/>
      <c r="X910" s="12"/>
    </row>
    <row r="911" spans="23:24" ht="12.75">
      <c r="W911" s="12"/>
      <c r="X911" s="12"/>
    </row>
    <row r="912" spans="23:24" ht="12.75">
      <c r="W912" s="12"/>
      <c r="X912" s="12"/>
    </row>
    <row r="913" spans="23:24" ht="12.75">
      <c r="W913" s="12"/>
      <c r="X913" s="12"/>
    </row>
    <row r="914" spans="23:24" ht="12.75">
      <c r="W914" s="12"/>
      <c r="X914" s="12"/>
    </row>
    <row r="915" spans="23:24" ht="12.75">
      <c r="W915" s="12"/>
      <c r="X915" s="12"/>
    </row>
    <row r="916" spans="23:24" ht="12.75">
      <c r="W916" s="4"/>
      <c r="X916" s="4"/>
    </row>
    <row r="917" spans="23:24" ht="12.75">
      <c r="W917" s="12"/>
      <c r="X917" s="12"/>
    </row>
    <row r="918" spans="23:24" ht="12.75">
      <c r="W918" s="12"/>
      <c r="X918" s="12"/>
    </row>
    <row r="919" spans="23:24" ht="12.75">
      <c r="W919" s="12"/>
      <c r="X919" s="12"/>
    </row>
    <row r="920" spans="23:24" ht="12.75">
      <c r="W920" s="12"/>
      <c r="X920" s="12"/>
    </row>
    <row r="921" spans="23:24" ht="12.75">
      <c r="W921" s="12"/>
      <c r="X921" s="12"/>
    </row>
    <row r="922" spans="23:24" ht="12.75">
      <c r="W922" s="4"/>
      <c r="X922" s="4"/>
    </row>
    <row r="923" spans="23:24" ht="12.75">
      <c r="W923" s="12"/>
      <c r="X923" s="12"/>
    </row>
    <row r="924" spans="23:24" ht="12.75">
      <c r="W924" s="12"/>
      <c r="X924" s="12"/>
    </row>
    <row r="925" spans="23:24" ht="12.75">
      <c r="W925" s="12"/>
      <c r="X925" s="12"/>
    </row>
    <row r="926" spans="23:24" ht="12.75">
      <c r="W926" s="12"/>
      <c r="X926" s="12"/>
    </row>
    <row r="927" spans="23:24" ht="12.75">
      <c r="W927" s="4"/>
      <c r="X927" s="4"/>
    </row>
    <row r="928" spans="23:24" ht="12.75">
      <c r="W928" s="12"/>
      <c r="X928" s="12"/>
    </row>
    <row r="929" spans="23:24" ht="12.75">
      <c r="W929" s="12"/>
      <c r="X929" s="12"/>
    </row>
    <row r="930" spans="23:24" ht="12.75">
      <c r="W930" s="12"/>
      <c r="X930" s="12"/>
    </row>
    <row r="931" spans="23:24" ht="12.75">
      <c r="W931" s="4"/>
      <c r="X931" s="4"/>
    </row>
    <row r="932" spans="23:24" ht="12.75">
      <c r="W932" s="12"/>
      <c r="X932" s="12"/>
    </row>
    <row r="933" spans="23:24" ht="12.75">
      <c r="W933" s="12"/>
      <c r="X933" s="12"/>
    </row>
    <row r="934" spans="23:24" ht="12.75">
      <c r="W934" s="12"/>
      <c r="X934" s="12"/>
    </row>
    <row r="935" spans="23:24" ht="12.75">
      <c r="W935" s="12"/>
      <c r="X935" s="12"/>
    </row>
    <row r="936" spans="23:24" ht="12.75">
      <c r="W936" s="12"/>
      <c r="X936" s="12"/>
    </row>
    <row r="937" spans="23:24" ht="12.75">
      <c r="W937" s="12"/>
      <c r="X937" s="12"/>
    </row>
    <row r="938" spans="23:24" ht="12.75">
      <c r="W938" s="12"/>
      <c r="X938" s="12"/>
    </row>
    <row r="939" spans="23:24" ht="12.75">
      <c r="W939" s="12"/>
      <c r="X939" s="12"/>
    </row>
    <row r="940" spans="23:24" ht="12.75">
      <c r="W940" s="12"/>
      <c r="X940" s="12"/>
    </row>
    <row r="941" spans="23:24" ht="12.75">
      <c r="W941" s="12"/>
      <c r="X941" s="12"/>
    </row>
    <row r="942" spans="23:24" ht="12.75">
      <c r="W942" s="12"/>
      <c r="X942" s="12"/>
    </row>
    <row r="943" spans="23:24" ht="12.75">
      <c r="W943" s="12"/>
      <c r="X943" s="12"/>
    </row>
    <row r="944" spans="23:24" ht="12.75">
      <c r="W944" s="12"/>
      <c r="X944" s="12"/>
    </row>
    <row r="945" spans="23:24" ht="12.75">
      <c r="W945" s="12"/>
      <c r="X945" s="12"/>
    </row>
    <row r="946" spans="23:24" ht="12.75">
      <c r="W946" s="12"/>
      <c r="X946" s="12"/>
    </row>
    <row r="947" spans="23:24" ht="12.75">
      <c r="W947" s="4"/>
      <c r="X947" s="4"/>
    </row>
    <row r="948" spans="23:24" ht="12.75">
      <c r="W948" s="12"/>
      <c r="X948" s="12"/>
    </row>
    <row r="949" spans="23:24" ht="12.75">
      <c r="W949" s="12"/>
      <c r="X949" s="12"/>
    </row>
    <row r="950" spans="23:24" ht="12.75">
      <c r="W950" s="4"/>
      <c r="X950" s="4"/>
    </row>
    <row r="951" spans="23:24" ht="12.75">
      <c r="W951" s="12"/>
      <c r="X951" s="12"/>
    </row>
    <row r="952" spans="23:24" ht="12.75">
      <c r="W952" s="14"/>
      <c r="X952" s="14"/>
    </row>
    <row r="953" spans="23:24" ht="12.75">
      <c r="W953" s="14"/>
      <c r="X953" s="14"/>
    </row>
    <row r="954" spans="23:24" ht="12.75">
      <c r="W954" s="14"/>
      <c r="X954" s="14"/>
    </row>
    <row r="955" spans="23:24" ht="12.75">
      <c r="W955" s="14"/>
      <c r="X955" s="14"/>
    </row>
    <row r="956" spans="23:24" ht="12.75">
      <c r="W956" s="14"/>
      <c r="X956" s="14"/>
    </row>
    <row r="957" spans="23:24" ht="12.75">
      <c r="W957" s="14"/>
      <c r="X957" s="14"/>
    </row>
    <row r="958" spans="23:24" ht="12.75">
      <c r="W958" s="14"/>
      <c r="X958" s="14"/>
    </row>
    <row r="959" spans="23:24" ht="12.75">
      <c r="W959" s="14"/>
      <c r="X959" s="14"/>
    </row>
    <row r="960" spans="23:24" ht="12.75">
      <c r="W960" s="14"/>
      <c r="X960" s="14"/>
    </row>
    <row r="961" spans="23:24" ht="12.75">
      <c r="W961" s="14"/>
      <c r="X961" s="14"/>
    </row>
    <row r="962" spans="23:24" ht="12.75">
      <c r="W962" s="14"/>
      <c r="X962" s="14"/>
    </row>
    <row r="963" spans="23:24" ht="12.75">
      <c r="W963" s="14"/>
      <c r="X963" s="14"/>
    </row>
    <row r="964" spans="23:24" ht="12.75">
      <c r="W964" s="14"/>
      <c r="X964" s="14"/>
    </row>
  </sheetData>
  <sheetProtection/>
  <mergeCells count="6">
    <mergeCell ref="A454:C454"/>
    <mergeCell ref="A461:C461"/>
    <mergeCell ref="A2:C2"/>
    <mergeCell ref="A3:C3"/>
    <mergeCell ref="A4:C4"/>
    <mergeCell ref="A439:C439"/>
  </mergeCells>
  <printOptions/>
  <pageMargins left="0.75" right="0.75" top="1" bottom="1" header="0.5" footer="0.5"/>
  <pageSetup horizontalDpi="600" verticalDpi="600" orientation="landscape" pageOrder="overThenDown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State Aid Payments</dc:title>
  <dc:subject>WI State School Aid Payments</dc:subject>
  <dc:creator>Pam Schumacher</dc:creator>
  <cp:keywords>Aids, Basic Facts, State</cp:keywords>
  <dc:description/>
  <cp:lastModifiedBy>Department of Public Instruction</cp:lastModifiedBy>
  <cp:lastPrinted>2014-07-18T15:02:50Z</cp:lastPrinted>
  <dcterms:created xsi:type="dcterms:W3CDTF">2006-08-10T12:13:29Z</dcterms:created>
  <dcterms:modified xsi:type="dcterms:W3CDTF">2015-09-25T14:33:25Z</dcterms:modified>
  <cp:category>State Aid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-903235647</vt:i4>
  </property>
  <property fmtid="{D5CDD505-2E9C-101B-9397-08002B2CF9AE}" pid="3" name="_EmailSubject">
    <vt:lpwstr> Aid Payments by School Districts  under Basic Facts.</vt:lpwstr>
  </property>
  <property fmtid="{D5CDD505-2E9C-101B-9397-08002B2CF9AE}" pid="4" name="_AuthorEmail">
    <vt:lpwstr>Ronald.Andrews@dpi.state.wi.us</vt:lpwstr>
  </property>
  <property fmtid="{D5CDD505-2E9C-101B-9397-08002B2CF9AE}" pid="5" name="_AuthorEmailDisplayName">
    <vt:lpwstr>Andrews, Ronald   DPI</vt:lpwstr>
  </property>
  <property fmtid="{D5CDD505-2E9C-101B-9397-08002B2CF9AE}" pid="6" name="_ReviewingToolsShownOnce">
    <vt:lpwstr/>
  </property>
</Properties>
</file>