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4455" activeTab="0"/>
  </bookViews>
  <sheets>
    <sheet name="2001-02 Early Estim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2" authorId="0">
      <text>
        <r>
          <rPr>
            <sz val="8"/>
            <rFont val="Tahoma"/>
            <family val="0"/>
          </rPr>
          <t xml:space="preserve">(Sept 00 FTE + Jan 01 FTE) / 2  Plus Summer School 2000 plus part-time attendance + foster group home equiv. (Ch 220 Resident Inter FTE counts only 75% in 2001.)
</t>
        </r>
      </text>
    </comment>
    <comment ref="B13" authorId="0">
      <text>
        <r>
          <rPr>
            <sz val="8"/>
            <rFont val="Tahoma"/>
            <family val="0"/>
          </rPr>
          <t xml:space="preserve">Enter shared cost from your 2000-01 PI-1506-AC Data.
</t>
        </r>
      </text>
    </comment>
    <comment ref="B14" authorId="0">
      <text>
        <r>
          <rPr>
            <sz val="8"/>
            <rFont val="Tahoma"/>
            <family val="0"/>
          </rPr>
          <t>Use 2000 School Aid Values that were certified in May, 2001, plus Oct 2000 computer value.  In addition, incorporate any reorg changes.</t>
        </r>
      </text>
    </comment>
    <comment ref="B32" authorId="0">
      <text>
        <r>
          <rPr>
            <sz val="8"/>
            <rFont val="Tahoma"/>
            <family val="0"/>
          </rPr>
          <t>Use the Oct/Final 2000-01 Equalization Aid Adjustment.</t>
        </r>
      </text>
    </comment>
  </commentList>
</comments>
</file>

<file path=xl/sharedStrings.xml><?xml version="1.0" encoding="utf-8"?>
<sst xmlns="http://schemas.openxmlformats.org/spreadsheetml/2006/main" count="45" uniqueCount="45">
  <si>
    <t xml:space="preserve">SIMPLIFIED PERCENTAGE METHOD OF CALCULATING EQUALIZATION AID </t>
  </si>
  <si>
    <t>Place numbers in colored spaces only. All totals are automatically calculated.</t>
  </si>
  <si>
    <t>UHS / K8, enter 2 or 3</t>
  </si>
  <si>
    <t>1=K-12;   2=UHS;   3=K-8</t>
  </si>
  <si>
    <t>Local Factors:</t>
  </si>
  <si>
    <t>State Factors:</t>
  </si>
  <si>
    <t>Primary cost ceiling:</t>
  </si>
  <si>
    <t>Secondary cost ceiling:</t>
  </si>
  <si>
    <t>Primary guarantee:</t>
  </si>
  <si>
    <t>Cost per Pupil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</si>
  <si>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</si>
  <si>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</si>
  <si>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</si>
  <si>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</si>
  <si>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</si>
  <si>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</si>
  <si>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</si>
  <si>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</si>
  <si>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</si>
  <si>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Percent Local Share*</t>
  </si>
  <si>
    <t>Local Share Per Pupil**</t>
  </si>
  <si>
    <t>State Share Per Pupil</t>
  </si>
  <si>
    <t>Percent State Share</t>
  </si>
  <si>
    <r>
      <t>Total Equal Aid (</t>
    </r>
    <r>
      <rPr>
        <b/>
        <sz val="12"/>
        <rFont val="Times New Roman"/>
        <family val="0"/>
      </rPr>
      <t>G5,G10,G15</t>
    </r>
    <r>
      <rPr>
        <sz val="12"/>
        <rFont val="Times New Roman"/>
        <family val="1"/>
      </rPr>
      <t>)</t>
    </r>
  </si>
  <si>
    <r>
      <t>H3:</t>
    </r>
    <r>
      <rPr>
        <sz val="12"/>
        <rFont val="Times New Roman"/>
        <family val="1"/>
      </rPr>
      <t xml:space="preserve">  Calculated Aid  </t>
    </r>
    <r>
      <rPr>
        <sz val="9"/>
        <rFont val="Times New Roman"/>
        <family val="1"/>
      </rPr>
      <t xml:space="preserve">(not &lt; than </t>
    </r>
    <r>
      <rPr>
        <b/>
        <sz val="9"/>
        <rFont val="Times New Roman"/>
        <family val="1"/>
      </rPr>
      <t>G5</t>
    </r>
    <r>
      <rPr>
        <sz val="9"/>
        <rFont val="Times New Roman"/>
        <family val="1"/>
      </rPr>
      <t>)</t>
    </r>
  </si>
  <si>
    <r>
      <t>H7:</t>
    </r>
    <r>
      <rPr>
        <sz val="12"/>
        <rFont val="Times New Roman"/>
        <family val="1"/>
      </rPr>
      <t xml:space="preserve">  Prior Year Eq Aid Adjustment</t>
    </r>
  </si>
  <si>
    <r>
      <t xml:space="preserve">H8:  Est Eq Aid Payment </t>
    </r>
    <r>
      <rPr>
        <sz val="10"/>
        <rFont val="Times New Roman"/>
        <family val="1"/>
      </rPr>
      <t>(H6 + H7)</t>
    </r>
  </si>
  <si>
    <t>Aid per Pupil</t>
  </si>
  <si>
    <t>Total Equal Aid Percent</t>
  </si>
  <si>
    <t>*  Percent Local Share is District Value per Pupil divided by State Guaranteed Value per Pupil.</t>
  </si>
  <si>
    <t xml:space="preserve">** Local Cost per Pupil is Percent Local Share multiplied by District Shared Cost per Pupil. </t>
  </si>
  <si>
    <t>Estimated K-12 Guarantees</t>
  </si>
  <si>
    <t>District Type Multiplier</t>
  </si>
  <si>
    <t xml:space="preserve">      www.dpi.state.wi.us/dpi/dfm/sfms/xls/simaid02.xls</t>
  </si>
  <si>
    <r>
      <t>A7:</t>
    </r>
    <r>
      <rPr>
        <sz val="12"/>
        <rFont val="Times New Roman"/>
        <family val="1"/>
      </rPr>
      <t xml:space="preserve">  00-01 Aid Membership</t>
    </r>
  </si>
  <si>
    <r>
      <t>F1:</t>
    </r>
    <r>
      <rPr>
        <sz val="12"/>
        <rFont val="Times New Roman"/>
        <family val="1"/>
      </rPr>
      <t xml:space="preserve">  2000 TIF-Out School Aid Value</t>
    </r>
  </si>
  <si>
    <r>
      <t xml:space="preserve">H6:  </t>
    </r>
    <r>
      <rPr>
        <sz val="12"/>
        <rFont val="Times New Roman"/>
        <family val="1"/>
      </rPr>
      <t xml:space="preserve"> 2001-02 Eq Aid after Reductions </t>
    </r>
    <r>
      <rPr>
        <sz val="10"/>
        <rFont val="Times New Roman"/>
        <family val="1"/>
      </rPr>
      <t>(H3 + H4 + H5))</t>
    </r>
  </si>
  <si>
    <t>(final 00-01 eq aid eligibility vs. oct est)</t>
  </si>
  <si>
    <r>
      <t>E5:</t>
    </r>
    <r>
      <rPr>
        <sz val="12"/>
        <rFont val="Times New Roman"/>
        <family val="1"/>
      </rPr>
      <t xml:space="preserve">  00-01 Total Shared Cost</t>
    </r>
  </si>
  <si>
    <t>For Special Adjustment calculation, please use the Special Adjustment spreadsheet located under</t>
  </si>
  <si>
    <t>the "Worksheets (Executable)" scan bar button on the School Financial Services website.</t>
  </si>
  <si>
    <t xml:space="preserve">2001-2002 ESTIMATE (October 15, 2001) </t>
  </si>
  <si>
    <t>Guarantees Using 2000-01 PI-1506-AC DATA</t>
  </si>
  <si>
    <r>
      <t xml:space="preserve">H4: </t>
    </r>
    <r>
      <rPr>
        <sz val="12"/>
        <rFont val="Times New Roman"/>
        <family val="1"/>
      </rPr>
      <t xml:space="preserve">  MPCP Reduct </t>
    </r>
    <r>
      <rPr>
        <sz val="9"/>
        <rFont val="Times New Roman"/>
        <family val="1"/>
      </rPr>
      <t>(just Milwaukee)</t>
    </r>
  </si>
  <si>
    <r>
      <t>H5:</t>
    </r>
    <r>
      <rPr>
        <sz val="12"/>
        <rFont val="Times New Roman"/>
        <family val="1"/>
      </rPr>
      <t xml:space="preserve">   MCP Reduct</t>
    </r>
    <r>
      <rPr>
        <sz val="9"/>
        <rFont val="Times New Roman"/>
        <family val="1"/>
      </rPr>
      <t>(-.0034722513 * H3)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</si>
</sst>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%"/>
    <numFmt numFmtId="167" formatCode="0.000000%"/>
    <numFmt numFmtId="168" formatCode="0.0000000%"/>
    <numFmt numFmtId="169" formatCode="0.00000000%"/>
    <numFmt numFmtId="170" formatCode="0.000000000%"/>
    <numFmt numFmtId="171" formatCode="&quot;$&quot;#,##0.0_);[Red]\(&quot;$&quot;#,##0.0\)"/>
    <numFmt numFmtId="172" formatCode="0.0000;[Red]0.0000"/>
    <numFmt numFmtId="173" formatCode="&quot;$&quot;#,##0.0000_);\(&quot;$&quot;#,##0.0000\)"/>
    <numFmt numFmtId="174" formatCode="&quot;$&quot;#,##0.0_);\(&quot;$&quot;#,##0.0\)"/>
    <numFmt numFmtId="175" formatCode="#,##0.0"/>
    <numFmt numFmtId="176" formatCode="mmmm\ d\,\ yyyy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0"/>
    </font>
    <font>
      <b/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color indexed="12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6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5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2" borderId="2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10" fontId="17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6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5" fontId="6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applyProtection="1">
      <alignment horizontal="center"/>
      <protection locked="0"/>
    </xf>
    <xf numFmtId="3" fontId="6" fillId="3" borderId="4" xfId="0" applyNumberFormat="1" applyFont="1" applyFill="1" applyBorder="1" applyAlignment="1" applyProtection="1">
      <alignment/>
      <protection locked="0"/>
    </xf>
    <xf numFmtId="6" fontId="6" fillId="3" borderId="0" xfId="0" applyNumberFormat="1" applyFont="1" applyFill="1" applyBorder="1" applyAlignment="1" applyProtection="1">
      <alignment/>
      <protection locked="0"/>
    </xf>
    <xf numFmtId="6" fontId="6" fillId="3" borderId="5" xfId="0" applyNumberFormat="1" applyFont="1" applyFill="1" applyBorder="1" applyAlignment="1" applyProtection="1">
      <alignment/>
      <protection locked="0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>
      <alignment/>
    </xf>
    <xf numFmtId="6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right"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57421875" style="1" customWidth="1"/>
    <col min="2" max="2" width="17.421875" style="1" customWidth="1"/>
    <col min="3" max="3" width="19.8515625" style="1" customWidth="1"/>
    <col min="4" max="4" width="18.57421875" style="1" customWidth="1"/>
    <col min="5" max="16384" width="12.7109375" style="1" customWidth="1"/>
  </cols>
  <sheetData>
    <row r="1" spans="1:4" s="3" customFormat="1" ht="11.25">
      <c r="A1" s="23"/>
      <c r="D1" s="51" t="s">
        <v>33</v>
      </c>
    </row>
    <row r="2" spans="1:4" s="3" customFormat="1" ht="11.25">
      <c r="A2" s="23"/>
      <c r="D2" s="39"/>
    </row>
    <row r="3" spans="1:5" s="41" customFormat="1" ht="16.5">
      <c r="A3" s="52" t="s">
        <v>41</v>
      </c>
      <c r="B3" s="52"/>
      <c r="C3" s="52"/>
      <c r="D3" s="52"/>
      <c r="E3" s="40"/>
    </row>
    <row r="4" spans="1:5" s="41" customFormat="1" ht="16.5">
      <c r="A4" s="52" t="s">
        <v>0</v>
      </c>
      <c r="B4" s="52"/>
      <c r="C4" s="52"/>
      <c r="D4" s="52"/>
      <c r="E4" s="40"/>
    </row>
    <row r="5" spans="1:6" s="42" customFormat="1" ht="16.5" customHeight="1">
      <c r="A5" s="52" t="s">
        <v>42</v>
      </c>
      <c r="B5" s="52"/>
      <c r="C5" s="52"/>
      <c r="D5" s="52"/>
      <c r="E5" s="5"/>
      <c r="F5" s="5"/>
    </row>
    <row r="6" spans="1:6" ht="15.75">
      <c r="A6"/>
      <c r="B6"/>
      <c r="C6"/>
      <c r="D6" s="5"/>
      <c r="E6" s="5"/>
      <c r="F6" s="12"/>
    </row>
    <row r="7" spans="1:6" ht="15.75">
      <c r="A7" s="43" t="s">
        <v>1</v>
      </c>
      <c r="B7" s="43"/>
      <c r="C7" s="43"/>
      <c r="D7" s="43"/>
      <c r="E7" s="5"/>
      <c r="F7" s="12"/>
    </row>
    <row r="8" spans="1:6" ht="15.75">
      <c r="A8" s="49"/>
      <c r="B8" s="49"/>
      <c r="C8" s="49"/>
      <c r="D8" s="49"/>
      <c r="E8" s="5"/>
      <c r="F8" s="12"/>
    </row>
    <row r="9" spans="1:6" ht="15.75">
      <c r="A9" s="5"/>
      <c r="B9" s="26" t="s">
        <v>2</v>
      </c>
      <c r="C9" s="17"/>
      <c r="D9" s="5"/>
      <c r="E9" s="5"/>
      <c r="F9" s="12"/>
    </row>
    <row r="10" spans="1:6" ht="15.75">
      <c r="A10" s="5" t="s">
        <v>3</v>
      </c>
      <c r="B10" s="44">
        <v>1</v>
      </c>
      <c r="C10" s="17"/>
      <c r="D10" s="5"/>
      <c r="E10" s="5"/>
      <c r="F10" s="12"/>
    </row>
    <row r="11" spans="1:6" ht="16.5" thickBot="1">
      <c r="A11" s="5"/>
      <c r="B11" s="9" t="s">
        <v>4</v>
      </c>
      <c r="C11"/>
      <c r="D11" s="9" t="s">
        <v>5</v>
      </c>
      <c r="E11" s="5"/>
      <c r="F11" s="12"/>
    </row>
    <row r="12" spans="1:9" ht="15.75">
      <c r="A12" s="16" t="s">
        <v>34</v>
      </c>
      <c r="B12" s="45"/>
      <c r="C12" s="21" t="s">
        <v>6</v>
      </c>
      <c r="D12" s="20">
        <v>1000</v>
      </c>
      <c r="E12" s="5"/>
      <c r="H12"/>
      <c r="I12"/>
    </row>
    <row r="13" spans="1:9" ht="15.75">
      <c r="A13" s="16" t="s">
        <v>38</v>
      </c>
      <c r="B13" s="46"/>
      <c r="C13" s="21" t="s">
        <v>7</v>
      </c>
      <c r="D13" s="50">
        <v>6848</v>
      </c>
      <c r="E13" s="5"/>
      <c r="H13"/>
      <c r="I13"/>
    </row>
    <row r="14" spans="1:9" ht="15.75">
      <c r="A14" s="16" t="s">
        <v>35</v>
      </c>
      <c r="B14" s="47"/>
      <c r="C14" s="21" t="s">
        <v>8</v>
      </c>
      <c r="D14" s="20">
        <f>ROUND(((D50*C50)-0.5),1)</f>
        <v>1999999.5</v>
      </c>
      <c r="E14" s="5"/>
      <c r="H14"/>
      <c r="I14"/>
    </row>
    <row r="15" spans="1:9" s="2" customFormat="1" ht="15.75">
      <c r="A15" s="6" t="s">
        <v>9</v>
      </c>
      <c r="B15" s="6" t="e">
        <f>ROUND((B13/B12),2)</f>
        <v>#DIV/0!</v>
      </c>
      <c r="C15" s="22" t="s">
        <v>10</v>
      </c>
      <c r="D15" s="20">
        <f>ROUND(((D51*C51)-0.5),1)</f>
        <v>903568.5</v>
      </c>
      <c r="E15" s="6"/>
      <c r="H15"/>
      <c r="I15"/>
    </row>
    <row r="16" spans="1:5" s="2" customFormat="1" ht="15.75">
      <c r="A16" s="6" t="s">
        <v>11</v>
      </c>
      <c r="B16" s="6" t="e">
        <f>ROUND((B14/B12),0)</f>
        <v>#DIV/0!</v>
      </c>
      <c r="C16" s="22" t="s">
        <v>12</v>
      </c>
      <c r="D16" s="20">
        <f>ROUND(((D52*C52)-0.5),1)</f>
        <v>325153.5</v>
      </c>
      <c r="E16" s="6"/>
    </row>
    <row r="17" spans="1:6" ht="9" customHeight="1">
      <c r="A17" s="17"/>
      <c r="B17" s="18"/>
      <c r="C17" s="17"/>
      <c r="D17" s="17"/>
      <c r="E17" s="17"/>
      <c r="F17" s="19"/>
    </row>
    <row r="18" spans="1:6" ht="16.5" thickBot="1">
      <c r="A18" s="5"/>
      <c r="B18" s="14" t="s">
        <v>13</v>
      </c>
      <c r="C18" s="14" t="s">
        <v>14</v>
      </c>
      <c r="D18" s="15" t="s">
        <v>15</v>
      </c>
      <c r="E18" s="5"/>
      <c r="F18" s="12"/>
    </row>
    <row r="19" spans="1:6" s="2" customFormat="1" ht="15.75">
      <c r="A19" s="6" t="s">
        <v>16</v>
      </c>
      <c r="B19" s="6" t="e">
        <f>MIN(1000,B15)</f>
        <v>#DIV/0!</v>
      </c>
      <c r="C19" s="6" t="e">
        <f>B15-B19-D19</f>
        <v>#DIV/0!</v>
      </c>
      <c r="D19" s="6" t="e">
        <f>IF((B15-D13)&lt;0,0,(B15-D13))</f>
        <v>#DIV/0!</v>
      </c>
      <c r="E19" s="6"/>
      <c r="F19" s="13"/>
    </row>
    <row r="20" spans="1:6" ht="15.75">
      <c r="A20" s="5" t="s">
        <v>17</v>
      </c>
      <c r="B20" s="6" t="e">
        <f>B16</f>
        <v>#DIV/0!</v>
      </c>
      <c r="C20" s="6" t="e">
        <f>B16</f>
        <v>#DIV/0!</v>
      </c>
      <c r="D20" s="6" t="e">
        <f>B16</f>
        <v>#DIV/0!</v>
      </c>
      <c r="E20" s="5"/>
      <c r="F20" s="12"/>
    </row>
    <row r="21" spans="1:6" s="2" customFormat="1" ht="15.75">
      <c r="A21" s="6" t="s">
        <v>18</v>
      </c>
      <c r="B21" s="6">
        <f>D14</f>
        <v>1999999.5</v>
      </c>
      <c r="C21" s="6">
        <f>D15</f>
        <v>903568.5</v>
      </c>
      <c r="D21" s="6">
        <f>D16</f>
        <v>325153.5</v>
      </c>
      <c r="E21" s="6"/>
      <c r="F21" s="13"/>
    </row>
    <row r="22" spans="1:6" s="2" customFormat="1" ht="15.75">
      <c r="A22" s="6" t="s">
        <v>19</v>
      </c>
      <c r="B22" s="8" t="e">
        <f>ROUND((B20/B21),8)</f>
        <v>#DIV/0!</v>
      </c>
      <c r="C22" s="8" t="e">
        <f>ROUND((C20/C21),8)</f>
        <v>#DIV/0!</v>
      </c>
      <c r="D22" s="8" t="e">
        <f>ROUND((D20/D21),8)</f>
        <v>#DIV/0!</v>
      </c>
      <c r="E22" s="6"/>
      <c r="F22" s="13"/>
    </row>
    <row r="23" spans="1:6" ht="15.75">
      <c r="A23" s="5" t="s">
        <v>20</v>
      </c>
      <c r="B23" s="7" t="e">
        <f>B22*B19</f>
        <v>#DIV/0!</v>
      </c>
      <c r="C23" s="7" t="e">
        <f>C22*C19</f>
        <v>#DIV/0!</v>
      </c>
      <c r="D23" s="7" t="e">
        <f>D22*D19</f>
        <v>#DIV/0!</v>
      </c>
      <c r="E23" s="5"/>
      <c r="F23" s="12"/>
    </row>
    <row r="24" spans="1:6" ht="15.75">
      <c r="A24" s="5" t="s">
        <v>21</v>
      </c>
      <c r="B24" s="7" t="e">
        <f>MAX(0,((1-B22)*B19))</f>
        <v>#DIV/0!</v>
      </c>
      <c r="C24" s="7" t="e">
        <f>(1-C22)*C19</f>
        <v>#DIV/0!</v>
      </c>
      <c r="D24" s="7" t="e">
        <f>(1-D22)*D19</f>
        <v>#DIV/0!</v>
      </c>
      <c r="E24" s="5"/>
      <c r="F24" s="12"/>
    </row>
    <row r="25" spans="1:6" ht="15.75">
      <c r="A25" s="5" t="s">
        <v>22</v>
      </c>
      <c r="B25" s="8" t="e">
        <f>1-B22</f>
        <v>#DIV/0!</v>
      </c>
      <c r="C25" s="8" t="e">
        <f>1-C22</f>
        <v>#DIV/0!</v>
      </c>
      <c r="D25" s="8" t="e">
        <f>IF(D24=0,0,1-D22)</f>
        <v>#DIV/0!</v>
      </c>
      <c r="E25" s="5"/>
      <c r="F25" s="12"/>
    </row>
    <row r="26" spans="1:6" ht="15.75">
      <c r="A26" s="5" t="s">
        <v>23</v>
      </c>
      <c r="B26" s="7" t="e">
        <f>MAX((B24*B12),0)</f>
        <v>#DIV/0!</v>
      </c>
      <c r="C26" s="7" t="e">
        <f>C24*B12</f>
        <v>#DIV/0!</v>
      </c>
      <c r="D26" s="7" t="e">
        <f>D24*B12</f>
        <v>#DIV/0!</v>
      </c>
      <c r="E26" s="5"/>
      <c r="F26" s="12"/>
    </row>
    <row r="27" spans="1:6" ht="6" customHeight="1">
      <c r="A27" s="5"/>
      <c r="B27" s="8"/>
      <c r="C27" s="8"/>
      <c r="D27" s="8"/>
      <c r="E27" s="5"/>
      <c r="F27" s="12"/>
    </row>
    <row r="28" spans="1:6" ht="15.75">
      <c r="A28" s="16" t="s">
        <v>24</v>
      </c>
      <c r="B28" s="25" t="e">
        <f>IF(SUM(B26:D26)&lt;B26,B26,SUM(B26:D26))</f>
        <v>#DIV/0!</v>
      </c>
      <c r="C28" s="8"/>
      <c r="D28" s="8"/>
      <c r="E28" s="5"/>
      <c r="F28" s="12"/>
    </row>
    <row r="29" spans="1:6" ht="15.75">
      <c r="A29" s="4" t="s">
        <v>43</v>
      </c>
      <c r="B29" s="37">
        <v>0</v>
      </c>
      <c r="E29" s="5"/>
      <c r="F29" s="12"/>
    </row>
    <row r="30" spans="1:6" ht="15.75">
      <c r="A30" s="4" t="s">
        <v>44</v>
      </c>
      <c r="B30" s="37" t="e">
        <f>ROUND((-0.0034722513*B28),2)</f>
        <v>#DIV/0!</v>
      </c>
      <c r="C30" s="33"/>
      <c r="D30" s="8"/>
      <c r="E30" s="5"/>
      <c r="F30" s="12"/>
    </row>
    <row r="31" spans="1:6" ht="15.75">
      <c r="A31" s="4" t="s">
        <v>36</v>
      </c>
      <c r="B31" s="38" t="e">
        <f>ROUND((B28+B29+B30),2)</f>
        <v>#DIV/0!</v>
      </c>
      <c r="C31" s="33"/>
      <c r="D31" s="8"/>
      <c r="E31" s="5"/>
      <c r="F31" s="12"/>
    </row>
    <row r="32" spans="1:4" ht="15.75">
      <c r="A32" s="4" t="s">
        <v>25</v>
      </c>
      <c r="B32" s="48"/>
      <c r="C32" s="34" t="s">
        <v>37</v>
      </c>
      <c r="D32" s="8"/>
    </row>
    <row r="33" spans="1:6" ht="15.75">
      <c r="A33" s="4" t="s">
        <v>26</v>
      </c>
      <c r="B33" s="35" t="e">
        <f>B31+B32</f>
        <v>#DIV/0!</v>
      </c>
      <c r="C33" s="33"/>
      <c r="D33" s="8"/>
      <c r="E33" s="5"/>
      <c r="F33" s="12"/>
    </row>
    <row r="34" spans="1:6" ht="6" customHeight="1">
      <c r="A34" s="24"/>
      <c r="C34" s="5"/>
      <c r="D34" s="5"/>
      <c r="E34" s="5"/>
      <c r="F34" s="12"/>
    </row>
    <row r="35" spans="1:6" ht="17.25" customHeight="1">
      <c r="A35" s="5" t="s">
        <v>27</v>
      </c>
      <c r="B35" s="36" t="e">
        <f>B33/B12</f>
        <v>#DIV/0!</v>
      </c>
      <c r="C35" s="5"/>
      <c r="D35" s="5"/>
      <c r="E35" s="5"/>
      <c r="F35" s="12"/>
    </row>
    <row r="36" spans="1:6" ht="16.5" customHeight="1">
      <c r="A36" s="5" t="s">
        <v>28</v>
      </c>
      <c r="B36" s="8" t="e">
        <f>B33/B13</f>
        <v>#DIV/0!</v>
      </c>
      <c r="C36" s="10"/>
      <c r="D36" s="10"/>
      <c r="E36" s="10"/>
      <c r="F36" s="11"/>
    </row>
    <row r="37" spans="1:6" ht="14.25" customHeight="1">
      <c r="A37" s="5"/>
      <c r="B37" s="8"/>
      <c r="C37" s="10"/>
      <c r="D37" s="10"/>
      <c r="E37" s="10"/>
      <c r="F37" s="11"/>
    </row>
    <row r="38" spans="1:6" ht="14.25" customHeight="1">
      <c r="A38" s="5"/>
      <c r="B38" s="8"/>
      <c r="C38" s="10"/>
      <c r="D38" s="10"/>
      <c r="E38" s="10"/>
      <c r="F38" s="11"/>
    </row>
    <row r="39" spans="1:6" ht="14.25" customHeight="1">
      <c r="A39" s="5" t="s">
        <v>39</v>
      </c>
      <c r="B39" s="8"/>
      <c r="C39" s="10"/>
      <c r="D39" s="10"/>
      <c r="E39" s="10"/>
      <c r="F39" s="11"/>
    </row>
    <row r="40" spans="1:6" ht="14.25" customHeight="1">
      <c r="A40" s="5" t="s">
        <v>40</v>
      </c>
      <c r="B40" s="8"/>
      <c r="C40" s="10"/>
      <c r="D40" s="10"/>
      <c r="E40" s="10"/>
      <c r="F40" s="11"/>
    </row>
    <row r="41" spans="1:6" ht="14.25" customHeight="1">
      <c r="A41" s="5"/>
      <c r="B41" s="8"/>
      <c r="C41" s="10"/>
      <c r="D41" s="10"/>
      <c r="E41" s="10"/>
      <c r="F41" s="11"/>
    </row>
    <row r="42" spans="1:6" ht="14.25" customHeight="1">
      <c r="A42" s="5"/>
      <c r="B42" s="8"/>
      <c r="C42" s="10"/>
      <c r="D42" s="10"/>
      <c r="E42" s="10"/>
      <c r="F42" s="11"/>
    </row>
    <row r="43" spans="1:6" ht="14.25" customHeight="1">
      <c r="A43" s="5"/>
      <c r="B43" s="8"/>
      <c r="C43" s="10"/>
      <c r="D43" s="10"/>
      <c r="E43" s="10"/>
      <c r="F43" s="11"/>
    </row>
    <row r="44" spans="4:6" ht="14.25" customHeight="1">
      <c r="D44" s="10"/>
      <c r="E44" s="10"/>
      <c r="F44" s="11"/>
    </row>
    <row r="45" spans="1:6" ht="18.75">
      <c r="A45" s="5" t="s">
        <v>29</v>
      </c>
      <c r="B45" s="10"/>
      <c r="C45" s="10"/>
      <c r="D45" s="10"/>
      <c r="E45" s="10"/>
      <c r="F45" s="11"/>
    </row>
    <row r="46" spans="1:6" ht="18.75">
      <c r="A46" s="5" t="s">
        <v>30</v>
      </c>
      <c r="B46" s="10"/>
      <c r="C46" s="10"/>
      <c r="D46" s="10"/>
      <c r="E46" s="10"/>
      <c r="F46" s="11"/>
    </row>
    <row r="47" spans="1:6" ht="18.75">
      <c r="A47" s="5"/>
      <c r="B47" s="10"/>
      <c r="C47" s="10"/>
      <c r="D47" s="10"/>
      <c r="E47" s="10"/>
      <c r="F47" s="11"/>
    </row>
    <row r="49" spans="3:4" ht="11.25">
      <c r="C49" s="29" t="s">
        <v>31</v>
      </c>
      <c r="D49" s="30" t="s">
        <v>32</v>
      </c>
    </row>
    <row r="50" spans="3:4" ht="11.25">
      <c r="C50" s="28">
        <v>2000000</v>
      </c>
      <c r="D50" s="31">
        <f>IF($B$10=1,1,(IF($B$10=2,3,1.5)))</f>
        <v>1</v>
      </c>
    </row>
    <row r="51" spans="3:4" ht="11.25">
      <c r="C51" s="27">
        <v>903569</v>
      </c>
      <c r="D51" s="32">
        <f>IF($B$10=1,1,(IF($B$10=2,3,1.5)))</f>
        <v>1</v>
      </c>
    </row>
    <row r="52" spans="3:4" ht="11.25">
      <c r="C52" s="27">
        <v>325154</v>
      </c>
      <c r="D52" s="32">
        <f>IF($B$10=1,1,(IF($B$10=2,3,1.5)))</f>
        <v>1</v>
      </c>
    </row>
  </sheetData>
  <mergeCells count="3">
    <mergeCell ref="A3:D3"/>
    <mergeCell ref="A4:D4"/>
    <mergeCell ref="A5:D5"/>
  </mergeCells>
  <printOptions gridLines="1"/>
  <pageMargins left="0.75" right="0.75" top="0.34" bottom="0.42" header="0.25" footer="0.25"/>
  <pageSetup horizontalDpi="600" verticalDpi="600" orientation="portrait" r:id="rId3"/>
  <headerFooter alignWithMargins="0"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Finance Consultant</dc:creator>
  <cp:keywords>Simplified Percentage Method,Equalization Aid, Worksheet</cp:keywords>
  <dc:description/>
  <cp:lastModifiedBy>Carlson, Donna</cp:lastModifiedBy>
  <cp:lastPrinted>2001-06-28T14:28:28Z</cp:lastPrinted>
  <dcterms:created xsi:type="dcterms:W3CDTF">1999-06-30T14:03:15Z</dcterms:created>
  <dcterms:modified xsi:type="dcterms:W3CDTF">2005-12-13T17:56:40Z</dcterms:modified>
  <cp:category/>
  <cp:version/>
  <cp:contentType/>
  <cp:contentStatus/>
</cp:coreProperties>
</file>