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4455" activeTab="0"/>
  </bookViews>
  <sheets>
    <sheet name="Workshop example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<sst xmlns="http://schemas.openxmlformats.org/spreadsheetml/2006/main" count="35" uniqueCount="35">
  <si>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1998-99 Oct 15 Estimate</t>
  </si>
  <si>
    <t>(Oct 15 Guarantees)</t>
  </si>
  <si>
    <t xml:space="preserve">SIMPLIFIED PERCENTAGE METHOD OF CALCULATING EQUALIZED AID </t>
  </si>
  <si>
    <t>Place numbers in colored spaces only. All totals are automatically calculated.</t>
  </si>
  <si>
    <t>1=K-12;   2=UHS;   3=K-8</t>
  </si>
  <si>
    <t>Local Factors:</t>
  </si>
  <si>
    <t>State Factors:</t>
  </si>
  <si>
    <r>
      <t>A7:</t>
    </r>
    <r>
      <rPr>
        <sz val="12"/>
        <rFont val="Times New Roman"/>
        <family val="1"/>
      </rPr>
      <t xml:space="preserve">  97-98 Aid Membership</t>
    </r>
  </si>
  <si>
    <t>Primary cost ceiling:</t>
  </si>
  <si>
    <r>
      <t>E5:</t>
    </r>
    <r>
      <rPr>
        <sz val="12"/>
        <rFont val="Times New Roman"/>
        <family val="1"/>
      </rPr>
      <t xml:space="preserve">  97-98 Total Shared Cost</t>
    </r>
  </si>
  <si>
    <t>Secondary cost ceiling:</t>
  </si>
  <si>
    <t>Guarantee</t>
  </si>
  <si>
    <t>Multiplier</t>
  </si>
  <si>
    <r>
      <t>F1:</t>
    </r>
    <r>
      <rPr>
        <sz val="12"/>
        <rFont val="Times New Roman"/>
        <family val="1"/>
      </rPr>
      <t xml:space="preserve">  1997 TIF-Out Valuation</t>
    </r>
  </si>
  <si>
    <t>Primary guarantee:</t>
  </si>
  <si>
    <t>Cost per Pupil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</si>
  <si>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</si>
  <si>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</si>
  <si>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</si>
  <si>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</si>
  <si>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</si>
  <si>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</si>
  <si>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</si>
  <si>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</si>
  <si>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</si>
  <si>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Percent Local Share*</t>
  </si>
  <si>
    <t>Local Share Per Pupil**</t>
  </si>
  <si>
    <t>State Share Per Pupil</t>
  </si>
  <si>
    <t>Percent State Share</t>
  </si>
  <si>
    <r>
      <t>Total State Aid (</t>
    </r>
    <r>
      <rPr>
        <b/>
        <sz val="12"/>
        <rFont val="Times New Roman"/>
        <family val="0"/>
      </rPr>
      <t>G5,G10,G15</t>
    </r>
    <r>
      <rPr>
        <sz val="12"/>
        <rFont val="Times New Roman"/>
        <family val="1"/>
      </rPr>
      <t>)</t>
    </r>
  </si>
  <si>
    <t>Total Aid Per Pupil</t>
  </si>
  <si>
    <r>
      <t>H3:</t>
    </r>
    <r>
      <rPr>
        <sz val="12"/>
        <rFont val="Times New Roman"/>
        <family val="1"/>
      </rPr>
      <t xml:space="preserve">  Total Aid  </t>
    </r>
    <r>
      <rPr>
        <sz val="9"/>
        <rFont val="Times New Roman"/>
        <family val="1"/>
      </rPr>
      <t xml:space="preserve">(not less than </t>
    </r>
    <r>
      <rPr>
        <b/>
        <sz val="9"/>
        <rFont val="Times New Roman"/>
        <family val="1"/>
      </rPr>
      <t>G5</t>
    </r>
    <r>
      <rPr>
        <sz val="9"/>
        <rFont val="Times New Roman"/>
        <family val="1"/>
      </rPr>
      <t>)</t>
    </r>
  </si>
  <si>
    <t>Total State Aid Percent</t>
  </si>
  <si>
    <t>* Percent Local Share is District Value per Pupil divided by State Guaranteed Value per Pupil.</t>
  </si>
  <si>
    <t xml:space="preserve">** Local Cost per Pupil is Percent Local Share multiplied by District Shared Cost per Pupil.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</si>
</sst>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%"/>
    <numFmt numFmtId="167" formatCode="0.000000%"/>
    <numFmt numFmtId="168" formatCode="0.0000000%"/>
    <numFmt numFmtId="169" formatCode="0.00000000%"/>
    <numFmt numFmtId="170" formatCode="0.000000000%"/>
    <numFmt numFmtId="171" formatCode="&quot;$&quot;#,##0.0_);[Red]\(&quot;$&quot;#,##0.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2" borderId="0" xfId="0" applyNumberFormat="1" applyFont="1" applyFill="1" applyAlignment="1">
      <alignment/>
    </xf>
    <xf numFmtId="6" fontId="6" fillId="2" borderId="0" xfId="0" applyNumberFormat="1" applyFont="1" applyFill="1" applyAlignment="1">
      <alignment/>
    </xf>
    <xf numFmtId="6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7" fillId="0" borderId="0" xfId="0" applyNumberFormat="1" applyFont="1" applyAlignment="1">
      <alignment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5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1" customWidth="1"/>
    <col min="2" max="2" width="17.140625" style="1" customWidth="1"/>
    <col min="3" max="3" width="20.421875" style="1" customWidth="1"/>
    <col min="4" max="4" width="19.421875" style="1" customWidth="1"/>
    <col min="5" max="16384" width="12.7109375" style="1" customWidth="1"/>
  </cols>
  <sheetData>
    <row r="1" s="3" customFormat="1" ht="11.25"/>
    <row r="2" spans="1:6" ht="18.75">
      <c r="A2"/>
      <c r="B2" s="30" t="s">
        <v>0</v>
      </c>
      <c r="C2" s="5"/>
      <c r="D2" s="31" t="s">
        <v>1</v>
      </c>
      <c r="E2" s="5"/>
      <c r="F2" s="15"/>
    </row>
    <row r="3" spans="1:6" ht="15.75">
      <c r="A3" s="4" t="s">
        <v>2</v>
      </c>
      <c r="B3"/>
      <c r="C3" s="5"/>
      <c r="D3"/>
      <c r="E3" s="5"/>
      <c r="F3" s="15"/>
    </row>
    <row r="4" spans="1:6" ht="15.75">
      <c r="A4" s="19"/>
      <c r="B4" s="5"/>
      <c r="C4" s="5"/>
      <c r="D4" s="5"/>
      <c r="E4" s="5"/>
      <c r="F4" s="15"/>
    </row>
    <row r="5" spans="1:6" ht="15.75">
      <c r="A5" s="22" t="s">
        <v>3</v>
      </c>
      <c r="B5" s="22"/>
      <c r="C5" s="22"/>
      <c r="D5" s="22"/>
      <c r="E5" s="5"/>
      <c r="F5" s="15"/>
    </row>
    <row r="6" spans="1:6" ht="15.75">
      <c r="A6" s="5"/>
      <c r="B6" s="5"/>
      <c r="C6" s="24"/>
      <c r="D6" s="5"/>
      <c r="E6" s="5"/>
      <c r="F6" s="15"/>
    </row>
    <row r="7" spans="1:6" ht="15.75">
      <c r="A7" s="5" t="s">
        <v>4</v>
      </c>
      <c r="B7" s="23">
        <v>1</v>
      </c>
      <c r="C7" s="24"/>
      <c r="D7" s="5"/>
      <c r="E7" s="5"/>
      <c r="F7" s="15"/>
    </row>
    <row r="8" spans="1:6" ht="16.5" thickBot="1">
      <c r="A8" s="5"/>
      <c r="B8" s="11" t="s">
        <v>5</v>
      </c>
      <c r="C8"/>
      <c r="D8" s="11" t="s">
        <v>6</v>
      </c>
      <c r="E8" s="5"/>
      <c r="F8" s="15"/>
    </row>
    <row r="9" spans="1:9" ht="15.75">
      <c r="A9" s="19" t="s">
        <v>7</v>
      </c>
      <c r="B9" s="6">
        <v>0</v>
      </c>
      <c r="C9" s="28" t="s">
        <v>8</v>
      </c>
      <c r="D9" s="27">
        <v>1000</v>
      </c>
      <c r="E9" s="5"/>
      <c r="F9" s="32">
        <v>36083</v>
      </c>
      <c r="H9"/>
      <c r="I9"/>
    </row>
    <row r="10" spans="1:9" ht="15.75">
      <c r="A10" s="19" t="s">
        <v>9</v>
      </c>
      <c r="B10" s="7">
        <v>0</v>
      </c>
      <c r="C10" s="28" t="s">
        <v>10</v>
      </c>
      <c r="D10" s="27">
        <v>6285</v>
      </c>
      <c r="E10" s="5"/>
      <c r="F10" s="20" t="s">
        <v>11</v>
      </c>
      <c r="G10" s="20" t="s">
        <v>12</v>
      </c>
      <c r="H10"/>
      <c r="I10"/>
    </row>
    <row r="11" spans="1:9" ht="15.75">
      <c r="A11" s="19" t="s">
        <v>13</v>
      </c>
      <c r="B11" s="7">
        <v>0</v>
      </c>
      <c r="C11" s="28" t="s">
        <v>14</v>
      </c>
      <c r="D11" s="27">
        <f>ROUND(((G11*F11)-0.5),1)</f>
        <v>1999999.5</v>
      </c>
      <c r="E11" s="5"/>
      <c r="F11" s="21">
        <v>2000000</v>
      </c>
      <c r="G11" s="21">
        <f>IF($B$7=1,1,(IF($B$7=2,3,1.5)))</f>
        <v>1</v>
      </c>
      <c r="H11"/>
      <c r="I11"/>
    </row>
    <row r="12" spans="1:9" s="2" customFormat="1" ht="15.75">
      <c r="A12" s="8" t="s">
        <v>15</v>
      </c>
      <c r="B12" s="8" t="e">
        <f>ROUND((B10/B9),2)</f>
        <v>#DIV/0!</v>
      </c>
      <c r="C12" s="29" t="s">
        <v>16</v>
      </c>
      <c r="D12" s="27">
        <f>ROUND(((G12*F12)-0.5),1)</f>
        <v>676976.5</v>
      </c>
      <c r="E12" s="8"/>
      <c r="F12" s="21">
        <v>676977</v>
      </c>
      <c r="G12" s="21">
        <f>IF($B$7=1,1,(IF($B$7=2,3,1.5)))</f>
        <v>1</v>
      </c>
      <c r="H12"/>
      <c r="I12"/>
    </row>
    <row r="13" spans="1:7" s="2" customFormat="1" ht="15.75">
      <c r="A13" s="8" t="s">
        <v>17</v>
      </c>
      <c r="B13" s="8" t="e">
        <f>ROUND((B11/B9),0)</f>
        <v>#DIV/0!</v>
      </c>
      <c r="C13" s="29" t="s">
        <v>18</v>
      </c>
      <c r="D13" s="27">
        <f>ROUND(((G13*F13)-0.5),1)</f>
        <v>263245.5</v>
      </c>
      <c r="E13" s="8"/>
      <c r="F13" s="21">
        <v>263246</v>
      </c>
      <c r="G13" s="21">
        <f>IF($B$7=1,1,(IF($B$7=2,3,1.5)))</f>
        <v>1</v>
      </c>
    </row>
    <row r="14" spans="1:6" ht="15.75">
      <c r="A14" s="24"/>
      <c r="B14" s="25"/>
      <c r="C14" s="24"/>
      <c r="D14" s="24"/>
      <c r="E14" s="24"/>
      <c r="F14" s="26"/>
    </row>
    <row r="15" spans="1:6" ht="15.75">
      <c r="A15" s="24"/>
      <c r="B15" s="25"/>
      <c r="C15" s="24"/>
      <c r="D15" s="24"/>
      <c r="E15" s="24"/>
      <c r="F15" s="26"/>
    </row>
    <row r="16" spans="1:6" ht="16.5" thickBot="1">
      <c r="A16" s="5"/>
      <c r="B16" s="17" t="s">
        <v>19</v>
      </c>
      <c r="C16" s="17" t="s">
        <v>20</v>
      </c>
      <c r="D16" s="18" t="s">
        <v>21</v>
      </c>
      <c r="E16" s="5"/>
      <c r="F16" s="15"/>
    </row>
    <row r="17" spans="1:6" s="2" customFormat="1" ht="15.75">
      <c r="A17" s="8" t="s">
        <v>22</v>
      </c>
      <c r="B17" s="8" t="e">
        <f>MIN(1000,B12)</f>
        <v>#DIV/0!</v>
      </c>
      <c r="C17" s="8" t="e">
        <f>B12-B17-D17</f>
        <v>#DIV/0!</v>
      </c>
      <c r="D17" s="8" t="e">
        <f>IF((B12-D10)&lt;0,0,(B12-D10))</f>
        <v>#DIV/0!</v>
      </c>
      <c r="E17" s="8"/>
      <c r="F17" s="16"/>
    </row>
    <row r="18" spans="1:6" ht="15.75">
      <c r="A18" s="5" t="s">
        <v>23</v>
      </c>
      <c r="B18" s="8" t="e">
        <f>B13</f>
        <v>#DIV/0!</v>
      </c>
      <c r="C18" s="8" t="e">
        <f>B13</f>
        <v>#DIV/0!</v>
      </c>
      <c r="D18" s="8" t="e">
        <f>B13</f>
        <v>#DIV/0!</v>
      </c>
      <c r="E18" s="5"/>
      <c r="F18" s="15"/>
    </row>
    <row r="19" spans="1:6" s="2" customFormat="1" ht="15.75">
      <c r="A19" s="8" t="s">
        <v>24</v>
      </c>
      <c r="B19" s="8">
        <f>D11</f>
        <v>1999999.5</v>
      </c>
      <c r="C19" s="8">
        <f>D12</f>
        <v>676976.5</v>
      </c>
      <c r="D19" s="8">
        <f>D13</f>
        <v>263245.5</v>
      </c>
      <c r="E19" s="8"/>
      <c r="F19" s="16"/>
    </row>
    <row r="20" spans="1:6" s="2" customFormat="1" ht="15.75">
      <c r="A20" s="8" t="s">
        <v>25</v>
      </c>
      <c r="B20" s="10" t="e">
        <f>ROUND((B18/B19),8)</f>
        <v>#DIV/0!</v>
      </c>
      <c r="C20" s="10" t="e">
        <f>ROUND((C18/C19),8)</f>
        <v>#DIV/0!</v>
      </c>
      <c r="D20" s="10" t="e">
        <f>ROUND((D18/D19),8)</f>
        <v>#DIV/0!</v>
      </c>
      <c r="E20" s="8"/>
      <c r="F20" s="16"/>
    </row>
    <row r="21" spans="1:6" ht="15.75">
      <c r="A21" s="5" t="s">
        <v>26</v>
      </c>
      <c r="B21" s="9" t="e">
        <f>B20*B17</f>
        <v>#DIV/0!</v>
      </c>
      <c r="C21" s="9" t="e">
        <f>C20*C17</f>
        <v>#DIV/0!</v>
      </c>
      <c r="D21" s="9" t="e">
        <f>D20*D17</f>
        <v>#DIV/0!</v>
      </c>
      <c r="E21" s="5"/>
      <c r="F21" s="15"/>
    </row>
    <row r="22" spans="1:6" ht="15.75">
      <c r="A22" s="5" t="s">
        <v>27</v>
      </c>
      <c r="B22" s="9" t="e">
        <f>MAX(0,((1-B20)*B17))</f>
        <v>#DIV/0!</v>
      </c>
      <c r="C22" s="9" t="e">
        <f>(1-C20)*C17</f>
        <v>#DIV/0!</v>
      </c>
      <c r="D22" s="9" t="e">
        <f>(1-D20)*D17</f>
        <v>#DIV/0!</v>
      </c>
      <c r="E22" s="5"/>
      <c r="F22" s="15"/>
    </row>
    <row r="23" spans="1:6" ht="15.75">
      <c r="A23" s="5" t="s">
        <v>28</v>
      </c>
      <c r="B23" s="10" t="e">
        <f>1-B20</f>
        <v>#DIV/0!</v>
      </c>
      <c r="C23" s="10" t="e">
        <f>1-C20</f>
        <v>#DIV/0!</v>
      </c>
      <c r="D23" s="10" t="e">
        <f>IF(D22=0,0,1-D20)</f>
        <v>#DIV/0!</v>
      </c>
      <c r="E23" s="5"/>
      <c r="F23" s="15"/>
    </row>
    <row r="24" spans="1:6" ht="15.75">
      <c r="A24" s="5" t="s">
        <v>29</v>
      </c>
      <c r="B24" s="9" t="e">
        <f>MAX((B22*B9),0)</f>
        <v>#DIV/0!</v>
      </c>
      <c r="C24" s="9" t="e">
        <f>C22*B9</f>
        <v>#DIV/0!</v>
      </c>
      <c r="D24" s="9" t="e">
        <f>D22*B9</f>
        <v>#DIV/0!</v>
      </c>
      <c r="E24" s="5"/>
      <c r="F24" s="15"/>
    </row>
    <row r="25" spans="1:6" ht="15.75">
      <c r="A25" s="5"/>
      <c r="B25" s="10"/>
      <c r="C25" s="10"/>
      <c r="D25" s="10"/>
      <c r="E25" s="5"/>
      <c r="F25" s="15"/>
    </row>
    <row r="26" spans="1:6" ht="15.75">
      <c r="A26" s="5" t="s">
        <v>30</v>
      </c>
      <c r="B26" s="9" t="e">
        <f>IF(SUM(B22:D22)&lt;B22,B22,SUM(B22:D22))</f>
        <v>#DIV/0!</v>
      </c>
      <c r="C26" s="5"/>
      <c r="D26" s="5"/>
      <c r="E26" s="5"/>
      <c r="F26" s="15"/>
    </row>
    <row r="27" spans="1:6" ht="15.75">
      <c r="A27" s="19" t="s">
        <v>31</v>
      </c>
      <c r="B27" s="9" t="e">
        <f>IF(SUM(B24:D24)&lt;B24,B24,SUM(B24:D24))</f>
        <v>#DIV/0!</v>
      </c>
      <c r="C27" s="5"/>
      <c r="D27" s="5"/>
      <c r="E27" s="5"/>
      <c r="F27" s="15"/>
    </row>
    <row r="28" spans="1:6" ht="18.75">
      <c r="A28" s="12" t="s">
        <v>32</v>
      </c>
      <c r="B28" s="14" t="e">
        <f>B27/B10</f>
        <v>#DIV/0!</v>
      </c>
      <c r="C28" s="12"/>
      <c r="D28" s="12"/>
      <c r="E28" s="12"/>
      <c r="F28" s="13"/>
    </row>
    <row r="29" spans="1:6" ht="18.75">
      <c r="A29" s="12"/>
      <c r="B29" s="12"/>
      <c r="C29" s="12"/>
      <c r="D29" s="12"/>
      <c r="E29" s="12"/>
      <c r="F29" s="13"/>
    </row>
    <row r="30" spans="1:6" ht="18.75">
      <c r="A30" s="5" t="s">
        <v>33</v>
      </c>
      <c r="B30" s="12"/>
      <c r="C30" s="12"/>
      <c r="D30" s="12"/>
      <c r="E30" s="12"/>
      <c r="F30" s="13"/>
    </row>
    <row r="31" spans="1:6" ht="18.75">
      <c r="A31" s="5" t="s">
        <v>34</v>
      </c>
      <c r="B31" s="12"/>
      <c r="C31" s="12"/>
      <c r="D31" s="12"/>
      <c r="E31" s="12"/>
      <c r="F31" s="13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Finance Consultant</dc:creator>
  <cp:keywords>Simplified Percentage Method,Equalization Aid, Worksheet</cp:keywords>
  <dc:description/>
  <cp:lastModifiedBy>Carlson, Donna</cp:lastModifiedBy>
  <dcterms:modified xsi:type="dcterms:W3CDTF">2005-12-13T17:57:51Z</dcterms:modified>
  <cp:category/>
  <cp:version/>
  <cp:contentType/>
  <cp:contentStatus/>
</cp:coreProperties>
</file>